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/>
  <bookViews>
    <workbookView xWindow="65416" yWindow="65416" windowWidth="29040" windowHeight="15840" activeTab="0"/>
  </bookViews>
  <sheets>
    <sheet name="Rekapitulace stavby" sheetId="1" r:id="rId1"/>
    <sheet name="01 - VRN" sheetId="2" r:id="rId2"/>
    <sheet name="02 - HSV+PSV" sheetId="3" r:id="rId3"/>
  </sheets>
  <definedNames>
    <definedName name="_xlnm._FilterDatabase" localSheetId="1" hidden="1">'01 - VRN'!$C$121:$L$146</definedName>
    <definedName name="_xlnm._FilterDatabase" localSheetId="2" hidden="1">'02 - HSV+PSV'!$C$152:$L$1708</definedName>
    <definedName name="_xlnm.Print_Area" localSheetId="1">'01 - VRN'!$C$4:$K$76,'01 - VRN'!$C$82:$K$103,'01 - VRN'!$C$109:$L$146</definedName>
    <definedName name="_xlnm.Print_Area" localSheetId="2">'02 - HSV+PSV'!$C$4:$K$76,'02 - HSV+PSV'!$C$82:$K$134,'02 - HSV+PSV'!$C$140:$L$1708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VRN'!$121:$121</definedName>
    <definedName name="_xlnm.Print_Titles" localSheetId="2">'02 - HSV+PSV'!$152:$152</definedName>
  </definedNames>
  <calcPr calcId="181029"/>
</workbook>
</file>

<file path=xl/sharedStrings.xml><?xml version="1.0" encoding="utf-8"?>
<sst xmlns="http://schemas.openxmlformats.org/spreadsheetml/2006/main" count="14896" uniqueCount="2856">
  <si>
    <t>Export Komplet</t>
  </si>
  <si>
    <t/>
  </si>
  <si>
    <t>2.0</t>
  </si>
  <si>
    <t>ZAMOK</t>
  </si>
  <si>
    <t>False</t>
  </si>
  <si>
    <t>True</t>
  </si>
  <si>
    <t>{ea162161-a5e2-40c9-821c-0811c8335b6a}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</si>
  <si>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</si>
  <si>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</si>
  <si>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</si>
  <si>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</si>
  <si>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</si>
  <si>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</si>
  <si>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</si>
  <si>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</si>
  <si>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</si>
  <si>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</si>
  <si>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</si>
  <si>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budovy č.p. 319 - prostory Plicního oddělení</t>
  </si>
  <si>
    <t>KSO:</t>
  </si>
  <si>
    <t>CC-CZ:</t>
  </si>
  <si>
    <t>Místo:</t>
  </si>
  <si>
    <t>Boleslavská třída 319/11, Nymburk</t>
  </si>
  <si>
    <t>Datum:</t>
  </si>
  <si>
    <t>21. 9. 2023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</si>
  <si>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</si>
  <si>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</si>
  <si>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</si>
  <si>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</si>
  <si>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</si>
  <si>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</si>
  <si>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</si>
  <si>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Zpracovatel:</t>
  </si>
  <si>
    <t>Ing. Martin Brácha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</si>
  <si>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</si>
  <si>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</si>
  <si>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</si>
  <si>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</si>
  <si>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</si>
  <si>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</si>
  <si>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</si>
  <si>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</si>
  <si>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</si>
  <si>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</si>
  <si>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</si>
  <si>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</si>
  <si>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</si>
  <si>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</si>
  <si>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</si>
  <si>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</si>
  <si>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</si>
  <si>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</si>
  <si>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</si>
  <si>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</si>
  <si>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</si>
  <si>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</si>
  <si>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</si>
  <si>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</si>
  <si>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</si>
  <si>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</si>
  <si>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</si>
  <si>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</si>
  <si>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</si>
  <si>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</si>
  <si>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</si>
  <si>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</si>
  <si>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</si>
  <si>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</si>
  <si>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</si>
  <si>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</si>
  <si>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</si>
  <si>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</si>
  <si>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</si>
  <si>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</si>
  <si>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</si>
  <si>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</si>
  <si>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</si>
  <si>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</si>
  <si>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</si>
  <si>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</si>
  <si>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</si>
  <si>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</si>
  <si>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</si>
  <si>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VRN</t>
  </si>
  <si>
    <t>STA</t>
  </si>
  <si>
    <t>1</t>
  </si>
  <si>
    <t>{3e40328e-fb9c-43f1-a803-2e75be77b9d2}</t>
  </si>
  <si>
    <t>2</t>
  </si>
  <si>
    <t>02</t>
  </si>
  <si>
    <t>HSV+PSV</t>
  </si>
  <si>
    <t>{ffcd631a-38b6-480d-9bcc-3e056758ad2f}</t>
  </si>
  <si>
    <t>KRYCÍ LIST SOUPISU PRACÍ</t>
  </si>
  <si>
    <t>Objekt:</t>
  </si>
  <si>
    <t>01 - VRN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</si>
  <si>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</si>
  <si>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</si>
  <si>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</si>
  <si>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</si>
  <si>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</si>
  <si>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</si>
  <si>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</si>
  <si>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</si>
  <si>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</si>
  <si>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</si>
  <si>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</si>
  <si>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</si>
  <si>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</si>
  <si>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</si>
  <si>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</si>
  <si>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</si>
  <si>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</si>
  <si>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</si>
  <si>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</si>
  <si>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</si>
  <si>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</si>
  <si>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</si>
  <si>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</si>
  <si>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</si>
  <si>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</si>
  <si>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</si>
  <si>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</si>
  <si>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</si>
  <si>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</si>
  <si>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</si>
  <si>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</si>
  <si>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</si>
  <si>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</si>
  <si>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</si>
  <si>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</si>
  <si>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</si>
  <si>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</si>
  <si>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3</t>
  </si>
  <si>
    <t>K</t>
  </si>
  <si>
    <t>ks</t>
  </si>
  <si>
    <t>CS ÚRS 2023 02</t>
  </si>
  <si>
    <t>1024</t>
  </si>
  <si>
    <t>PP</t>
  </si>
  <si>
    <t>4</t>
  </si>
  <si>
    <t>6</t>
  </si>
  <si>
    <t>013254000</t>
  </si>
  <si>
    <t>Dokumentace skutečného provedení stavby</t>
  </si>
  <si>
    <t>1389963925</t>
  </si>
  <si>
    <t>7</t>
  </si>
  <si>
    <t>013294000</t>
  </si>
  <si>
    <t>Ostatní dokumentace</t>
  </si>
  <si>
    <t>1172919342</t>
  </si>
  <si>
    <t>VRN3</t>
  </si>
  <si>
    <t>Zařízení staveniště</t>
  </si>
  <si>
    <t>030001000</t>
  </si>
  <si>
    <t>-2113758555</t>
  </si>
  <si>
    <t>10</t>
  </si>
  <si>
    <t>034303000</t>
  </si>
  <si>
    <t>Dopravní značení na staveništi</t>
  </si>
  <si>
    <t>1352433785</t>
  </si>
  <si>
    <t>11</t>
  </si>
  <si>
    <t>034503000</t>
  </si>
  <si>
    <t>Informační tabule na staveništi</t>
  </si>
  <si>
    <t>-384319294</t>
  </si>
  <si>
    <t>12</t>
  </si>
  <si>
    <t>039103000</t>
  </si>
  <si>
    <t>Rozebrání, bourání a odvoz zařízení staveniště</t>
  </si>
  <si>
    <t>1179755096</t>
  </si>
  <si>
    <t>VRN4</t>
  </si>
  <si>
    <t>Inženýrská činnost</t>
  </si>
  <si>
    <t>13</t>
  </si>
  <si>
    <t>043203003</t>
  </si>
  <si>
    <t>Rozbory celkem</t>
  </si>
  <si>
    <t>-728835370</t>
  </si>
  <si>
    <t>VRN7</t>
  </si>
  <si>
    <t>Provozní vlivy</t>
  </si>
  <si>
    <t>070001000</t>
  </si>
  <si>
    <t>kpl</t>
  </si>
  <si>
    <t>-749928860</t>
  </si>
  <si>
    <t>VRN9</t>
  </si>
  <si>
    <t>Ostatní náklady</t>
  </si>
  <si>
    <t>14</t>
  </si>
  <si>
    <t>094104000</t>
  </si>
  <si>
    <t>Náklady na opatření BOZP</t>
  </si>
  <si>
    <t>1881936340</t>
  </si>
  <si>
    <t>02 - HSV+PSV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</si>
  <si>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</si>
  <si>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</si>
  <si>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</si>
  <si>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</si>
  <si>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</si>
  <si>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</si>
  <si>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</si>
  <si>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</si>
  <si>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</si>
  <si>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</si>
  <si>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</si>
  <si>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</si>
  <si>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</si>
  <si>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</si>
  <si>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</si>
  <si>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</si>
  <si>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</si>
  <si>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</si>
  <si>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</si>
  <si>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</si>
  <si>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</si>
  <si>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</si>
  <si>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</si>
  <si>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</si>
  <si>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</si>
  <si>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</si>
  <si>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</si>
  <si>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</si>
  <si>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</si>
  <si>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</si>
  <si>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</si>
  <si>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773 - Podlahy z litého teraca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</si>
  <si>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</si>
  <si>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</si>
  <si>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</si>
  <si>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</si>
  <si>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</si>
  <si>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</si>
  <si>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Zemní práce</t>
  </si>
  <si>
    <t>416</t>
  </si>
  <si>
    <t>113107111</t>
  </si>
  <si>
    <t>Odstranění podkladu z kameniva těženého tl do 100 mm ručně</t>
  </si>
  <si>
    <t>m2</t>
  </si>
  <si>
    <t>-399896021</t>
  </si>
  <si>
    <t>Odstranění podkladů nebo krytů ručně s přemístěním hmot na skládku na vzdálenost do 3 m nebo s naložením na dopravní prostředek z kameniva těženého, o tl. vrstvy do 100 mm</t>
  </si>
  <si>
    <t>76</t>
  </si>
  <si>
    <t>113107123</t>
  </si>
  <si>
    <t>Odstranění podkladu z kameniva drceného tl přes 200 do 300 mm ručně</t>
  </si>
  <si>
    <t>-1526031297</t>
  </si>
  <si>
    <t>Odstranění podkladů nebo krytů ručně s přemístěním hmot na skládku na vzdálenost do 3 m nebo s naložením na dopravní prostředek z kameniva hrubého drceného, o tl. vrstvy přes 200 do 300 mm</t>
  </si>
  <si>
    <t>VV</t>
  </si>
  <si>
    <t>16,52</t>
  </si>
  <si>
    <t>415</t>
  </si>
  <si>
    <t>113107130</t>
  </si>
  <si>
    <t>Odstranění podkladu z betonu prostého tl do 100 mm ručně</t>
  </si>
  <si>
    <t>-1149297113</t>
  </si>
  <si>
    <t>Odstranění podkladů nebo krytů ručně s přemístěním hmot na skládku na vzdálenost do 3 m nebo s naložením na dopravní prostředek z betonu prostého, o tl. vrstvy do 100 mm</t>
  </si>
  <si>
    <t>40,1+9,3</t>
  </si>
  <si>
    <t>75</t>
  </si>
  <si>
    <t>113107137</t>
  </si>
  <si>
    <t>Odstranění podkladu z betonu vyztuženého sítěmi tl přes 150 do 300 mm ručně</t>
  </si>
  <si>
    <t>256957826</t>
  </si>
  <si>
    <t>Odstranění podkladů nebo krytů ručně s přemístěním hmot na skládku na vzdálenost do 3 m nebo s naložením na dopravní prostředek z betonu vyztuženého sítěmi, o tl. vrstvy přes 150 do 300 mm</t>
  </si>
  <si>
    <t>"dvorek" 16,52</t>
  </si>
  <si>
    <t>78</t>
  </si>
  <si>
    <t>131213702</t>
  </si>
  <si>
    <t>Hloubení nezapažených jam v nesoudržných horninách třídy těžitelnosti I skupiny 3 ručně</t>
  </si>
  <si>
    <t>m3</t>
  </si>
  <si>
    <t>1676835499</t>
  </si>
  <si>
    <t>Hloubení nezapažených jam ručně s urovnáním dna do předepsaného profilu a spádu v hornině třídy těžitelnosti I skupiny 3 nesoudržných</t>
  </si>
  <si>
    <t>8,5*1,5</t>
  </si>
  <si>
    <t>77</t>
  </si>
  <si>
    <t>132212132</t>
  </si>
  <si>
    <t>Hloubení nezapažených rýh šířky do 800 mm v nesoudržných horninách třídy těžitelnosti I skupiny 3 ručně</t>
  </si>
  <si>
    <t>-1698018411</t>
  </si>
  <si>
    <t>Hloubení nezapažených rýh šířky do 800 mm ručně s urovnáním dna do předepsaného profilu a spádu v hornině třídy těžitelnosti I skupiny 3 nesoudržných</t>
  </si>
  <si>
    <t>6,656+0,96</t>
  </si>
  <si>
    <t>79</t>
  </si>
  <si>
    <t>175111201</t>
  </si>
  <si>
    <t>Obsypání objektu nad přilehlým původním terénem sypaninou bez prohození, uloženou do 3 m ručně</t>
  </si>
  <si>
    <t>-800663473</t>
  </si>
  <si>
    <t>Obsypání objektů nad přilehlým původním terénem ručně sypaninou z vhodných hornin třídy těžitelnosti I a II, skupiny 1 až 4 nebo materiálem uloženým ve vzdálenosti do 3 m od vnějšího kraje objektu pro jakoukoliv míru zhutnění bez prohození sypaniny</t>
  </si>
  <si>
    <t>1,5*4,9</t>
  </si>
  <si>
    <t>1,42*1,5</t>
  </si>
  <si>
    <t>2,52*0,75</t>
  </si>
  <si>
    <t>Součet</t>
  </si>
  <si>
    <t>Zakládání</t>
  </si>
  <si>
    <t>44</t>
  </si>
  <si>
    <t>271542211</t>
  </si>
  <si>
    <t>Podsyp pod základové konstrukce se zhutněním z netříděné štěrkodrtě</t>
  </si>
  <si>
    <t>2091174420</t>
  </si>
  <si>
    <t>Podsyp pod základové konstrukce se zhutněním a urovnáním povrchu ze štěrkodrtě netříděné</t>
  </si>
  <si>
    <t>"schodište"3,2*0,5</t>
  </si>
  <si>
    <t>46</t>
  </si>
  <si>
    <t>273321411</t>
  </si>
  <si>
    <t>Základové desky ze ŽB bez zvýšených nároků na prostředí tř. C 20/25</t>
  </si>
  <si>
    <t>-1271274770</t>
  </si>
  <si>
    <t>Základy z betonu železového (bez výztuže) desky z betonu bez zvláštních nároků na prostředí tř. C 20/25</t>
  </si>
  <si>
    <t>"schodište"7,4*0,1</t>
  </si>
  <si>
    <t>42</t>
  </si>
  <si>
    <t>273351121</t>
  </si>
  <si>
    <t>Zřízení bednění základových desek</t>
  </si>
  <si>
    <t>-1316843193</t>
  </si>
  <si>
    <t>Bednění základů desek zřízení</t>
  </si>
  <si>
    <t>"výtah"10*0,4</t>
  </si>
  <si>
    <t>"schodište"12,4*0,4</t>
  </si>
  <si>
    <t>43</t>
  </si>
  <si>
    <t>273351122</t>
  </si>
  <si>
    <t>Odstranění bednění základových desek</t>
  </si>
  <si>
    <t>-855892787</t>
  </si>
  <si>
    <t>Bednění základů desek odstranění</t>
  </si>
  <si>
    <t>38</t>
  </si>
  <si>
    <t>274313611</t>
  </si>
  <si>
    <t>Základové pásy z betonu tř. C 16/20</t>
  </si>
  <si>
    <t>687278758</t>
  </si>
  <si>
    <t>Základy z betonu prostého pasy betonu kamenem neprokládaného tř. C 16/20</t>
  </si>
  <si>
    <t>"schodiště"0,4*0,6*12,3</t>
  </si>
  <si>
    <t>"venkovní příčka"0,4*0,8*1,9</t>
  </si>
  <si>
    <t>40</t>
  </si>
  <si>
    <t>274351121</t>
  </si>
  <si>
    <t>Zřízení bednění základových pasů rovného</t>
  </si>
  <si>
    <t>1532736940</t>
  </si>
  <si>
    <t>Bednění základů pasů rovné zřízení</t>
  </si>
  <si>
    <t>"schodište"12,4*1*2</t>
  </si>
  <si>
    <t>"stena"2*1*2</t>
  </si>
  <si>
    <t>41</t>
  </si>
  <si>
    <t>274351122</t>
  </si>
  <si>
    <t>Odstranění bednění základových pasů rovného</t>
  </si>
  <si>
    <t>-1431028492</t>
  </si>
  <si>
    <t>Bednění základů pasů rovné odstranění</t>
  </si>
  <si>
    <t>39</t>
  </si>
  <si>
    <t>274361821</t>
  </si>
  <si>
    <t>Výztuž základových pasů betonářskou ocelí 10 505 (R)</t>
  </si>
  <si>
    <t>t</t>
  </si>
  <si>
    <t>1798710874</t>
  </si>
  <si>
    <t>Výztuž základů pasů z betonářské oceli 10 505 (R) nebo BSt 500</t>
  </si>
  <si>
    <t>"schodište"12,4*4*1,6*1,4*0,001</t>
  </si>
  <si>
    <t>"stena"2*4*1,4*1,4*0,001</t>
  </si>
  <si>
    <t>Svislé a kompletní konstrukce</t>
  </si>
  <si>
    <t>16</t>
  </si>
  <si>
    <t>310238211</t>
  </si>
  <si>
    <t>Zazdívka otvorů pl přes 0,25 do 1 m2 ve zdivu nadzákladovém cihlami pálenými na MVC</t>
  </si>
  <si>
    <t>-1816018575</t>
  </si>
  <si>
    <t>Zazdívka otvorů ve zdivu nadzákladovém cihlami pálenými plochy přes 0,25 m2 do 1 m2 na maltu vápenocementovou</t>
  </si>
  <si>
    <t>"1.pp"0,9*0,7*0,4</t>
  </si>
  <si>
    <t>17</t>
  </si>
  <si>
    <t>310239211</t>
  </si>
  <si>
    <t>Zazdívka otvorů pl přes 1 do 4 m2 ve zdivu nadzákladovém cihlami pálenými na MVC</t>
  </si>
  <si>
    <t>-509678374</t>
  </si>
  <si>
    <t>Zazdívka otvorů ve zdivu nadzákladovém cihlami pálenými plochy přes 1 m2 do 4 m2 na maltu vápenocementovou</t>
  </si>
  <si>
    <t>"1.pp"1,65*0,4*1,1</t>
  </si>
  <si>
    <t>47</t>
  </si>
  <si>
    <t>311113143</t>
  </si>
  <si>
    <t>816219170</t>
  </si>
  <si>
    <t>"výtah"8,25*8,5</t>
  </si>
  <si>
    <t>48</t>
  </si>
  <si>
    <t>311113212</t>
  </si>
  <si>
    <t>Nosná zeď tl 200 mm ze štípaných tvárnic ztraceného bednění přírodních včetně výplně z betonu</t>
  </si>
  <si>
    <t>-185515296</t>
  </si>
  <si>
    <t>Nadzákladové zdi z tvárnic ztraceného bednění betonových štípaných, včetně výplně z betonu třídy C 16/20 přírodních, tloušťky zdiva 200 mm</t>
  </si>
  <si>
    <t>"schodiště"(1,6+1,5+1,6+1,5)*1,5</t>
  </si>
  <si>
    <t>2*2</t>
  </si>
  <si>
    <t>49</t>
  </si>
  <si>
    <t>311361821</t>
  </si>
  <si>
    <t>Výztuž nosných zdí betonářskou ocelí 10 505</t>
  </si>
  <si>
    <t>933294816</t>
  </si>
  <si>
    <t>Výztuž nadzákladových zdí nosných svislých nebo odkloněných od svislice, rovných nebo oblých z betonářské oceli 10 505 (R) nebo BSt 500</t>
  </si>
  <si>
    <t>8*(8,25/0,25)*1,6*2*0,001</t>
  </si>
  <si>
    <t>"schodiště"1,35*1,6*4*(6,3+1,5+1,6+3)*0,001</t>
  </si>
  <si>
    <t>244</t>
  </si>
  <si>
    <t>317121251</t>
  </si>
  <si>
    <t>Montáž ŽB překladů prefabrikovaných do rýh světlosti otvoru přes 1050 do 1800 mm</t>
  </si>
  <si>
    <t>kus</t>
  </si>
  <si>
    <t>1635792192</t>
  </si>
  <si>
    <t>Montáž překladů ze železobetonových prefabrikátů dodatečně do připravených rýh, světlosti otvoru přes 1050 do 1800 mm</t>
  </si>
  <si>
    <t>245</t>
  </si>
  <si>
    <t>M</t>
  </si>
  <si>
    <t>59321142</t>
  </si>
  <si>
    <t>překlad železobetonový RZP plný 1790x240x190mm</t>
  </si>
  <si>
    <t>8</t>
  </si>
  <si>
    <t>-542110585</t>
  </si>
  <si>
    <t>246</t>
  </si>
  <si>
    <t>59321141</t>
  </si>
  <si>
    <t>překlad železobetonový RZP plný 1490x240x190mm</t>
  </si>
  <si>
    <t>683828948</t>
  </si>
  <si>
    <t>34</t>
  </si>
  <si>
    <t>342244101</t>
  </si>
  <si>
    <t>Příčka z cihel děrovaných do P10 na maltu M5 tloušťky 80 mm</t>
  </si>
  <si>
    <t>139094374</t>
  </si>
  <si>
    <t>Příčky jednoduché z cihel děrovaných klasických spojených na pero a drážku na maltu M5, pevnost cihel do P15, tl. příčky 80 mm</t>
  </si>
  <si>
    <t>"1.pp"1,311*3,76-0,9*2</t>
  </si>
  <si>
    <t>61</t>
  </si>
  <si>
    <t>342244121</t>
  </si>
  <si>
    <t>Příčka z cihel děrovaných do P10 na maltu M5 tloušťky 140 mm</t>
  </si>
  <si>
    <t>-841811418</t>
  </si>
  <si>
    <t>Příčky jednoduché z cihel děrovaných klasických spojených na pero a drážku na maltu M5, pevnost cihel do P15, tl. příčky 140 mm</t>
  </si>
  <si>
    <t>"stena u výtahu"2*3-1*2</t>
  </si>
  <si>
    <t>113</t>
  </si>
  <si>
    <t>342272215</t>
  </si>
  <si>
    <t>Příčka z pórobetonových hladkých tvárnic na tenkovrstvou maltu tl 75 mm</t>
  </si>
  <si>
    <t>-188839890</t>
  </si>
  <si>
    <t>Příčky z pórobetonových tvárnic hladkých na tenké maltové lože objemová hmotnost do 500 kg/m3, tloušťka příčky 75 mm</t>
  </si>
  <si>
    <t>"2.14"2,65*1,3</t>
  </si>
  <si>
    <t>112</t>
  </si>
  <si>
    <t>342272225</t>
  </si>
  <si>
    <t>Příčka z pórobetonových hladkých tvárnic na tenkovrstvou maltu tl 100 mm</t>
  </si>
  <si>
    <t>-106447997</t>
  </si>
  <si>
    <t>Příčky z pórobetonových tvárnic hladkých na tenké maltové lože objemová hmotnost do 500 kg/m3, tloušťka příčky 100 mm</t>
  </si>
  <si>
    <t>"2.06"(0,7+1,32)*2,65</t>
  </si>
  <si>
    <t>"2.13"2,4*2,65</t>
  </si>
  <si>
    <t>111</t>
  </si>
  <si>
    <t>342272235</t>
  </si>
  <si>
    <t>Příčka z pórobetonových hladkých tvárnic na tenkovrstvou maltu tl 125 mm</t>
  </si>
  <si>
    <t>-1081817455</t>
  </si>
  <si>
    <t>Příčky z pórobetonových tvárnic hladkých na tenké maltové lože objemová hmotnost do 500 kg/m3, tloušťka příčky 125 mm</t>
  </si>
  <si>
    <t>"2.03-2.04"2,65*2,65</t>
  </si>
  <si>
    <t>"2.06"3,65*2,65</t>
  </si>
  <si>
    <t>"2.10"2,65*1,7</t>
  </si>
  <si>
    <t>"1.03-1.04"2,65*2,65</t>
  </si>
  <si>
    <t>32</t>
  </si>
  <si>
    <t>342291111</t>
  </si>
  <si>
    <t>Ukotvení příček montážní polyuretanovou pěnou tl příčky do 100 mm</t>
  </si>
  <si>
    <t>m</t>
  </si>
  <si>
    <t>-1936249608</t>
  </si>
  <si>
    <t>Ukotvení příček polyuretanovou pěnou, tl. příčky do 100 mm</t>
  </si>
  <si>
    <t>"1.pp"1,311+3,76+3,76+1,3</t>
  </si>
  <si>
    <t>33</t>
  </si>
  <si>
    <t>342291121</t>
  </si>
  <si>
    <t>Ukotvení příček k cihelným konstrukcím plochými kotvami</t>
  </si>
  <si>
    <t>-232022463</t>
  </si>
  <si>
    <t>Ukotvení příček plochými kotvami, do konstrukce cihelné</t>
  </si>
  <si>
    <t>Vodorovné konstrukce</t>
  </si>
  <si>
    <t>235</t>
  </si>
  <si>
    <t>413941125</t>
  </si>
  <si>
    <t>Osazování ocelových válcovaných nosníků stropů I, IE, U, UE nebo L č. 24 a výše nebo výšky přes 220 mm</t>
  </si>
  <si>
    <t>2131320034</t>
  </si>
  <si>
    <t>Osazování ocelových válcovaných nosníků ve stropech I nebo IE nebo U nebo UE nebo L č. 24 a výše nebo výšky přes 220 mm</t>
  </si>
  <si>
    <t>3,5*30*0,001*2</t>
  </si>
  <si>
    <t>236</t>
  </si>
  <si>
    <t>13010830</t>
  </si>
  <si>
    <t>ocel profilová jakost S235JR (11 375) průřez U (UPN) 240</t>
  </si>
  <si>
    <t>112935568</t>
  </si>
  <si>
    <t>69</t>
  </si>
  <si>
    <t>417321414</t>
  </si>
  <si>
    <t>Ztužující pásy a věnce ze ŽB tř. C 20/25</t>
  </si>
  <si>
    <t>1455314600</t>
  </si>
  <si>
    <t>Ztužující pásy a věnce z betonu železového (bez výztuže) tř. C 20/25</t>
  </si>
  <si>
    <t>"nad stěnou ve dvoře"</t>
  </si>
  <si>
    <t>0,15*2*0,1</t>
  </si>
  <si>
    <t>70</t>
  </si>
  <si>
    <t>417351115</t>
  </si>
  <si>
    <t>Zřízení bednění ztužujících věnců</t>
  </si>
  <si>
    <t>2101153316</t>
  </si>
  <si>
    <t>Bednění bočnic ztužujících pásů a věnců včetně vzpěr zřízení</t>
  </si>
  <si>
    <t>2*0,3*2</t>
  </si>
  <si>
    <t>71</t>
  </si>
  <si>
    <t>417351116</t>
  </si>
  <si>
    <t>Odstranění bednění ztužujících věnců</t>
  </si>
  <si>
    <t>2007625910</t>
  </si>
  <si>
    <t>Bednění bočnic ztužujících pásů a věnců včetně vzpěr odstranění</t>
  </si>
  <si>
    <t>72</t>
  </si>
  <si>
    <t>417361221</t>
  </si>
  <si>
    <t>Výztuž ztužujících pásů a věnců betonářskou ocelí 10 216</t>
  </si>
  <si>
    <t>-1264863414</t>
  </si>
  <si>
    <t>Výztuž ztužujících pásů a věnců z betonářské oceli 10 216 (E)</t>
  </si>
  <si>
    <t>(2/0,2)*0,5*0,8*0,001</t>
  </si>
  <si>
    <t>73</t>
  </si>
  <si>
    <t>417361821</t>
  </si>
  <si>
    <t>Výztuž ztužujících pásů a věnců betonářskou ocelí 10 505</t>
  </si>
  <si>
    <t>-281383545</t>
  </si>
  <si>
    <t>Výztuž ztužujících pásů a věnců z betonářské oceli 10 505 (R) nebo BSt 500</t>
  </si>
  <si>
    <t>2*4*1*0,001</t>
  </si>
  <si>
    <t>50</t>
  </si>
  <si>
    <t>430321414</t>
  </si>
  <si>
    <t>Schodišťová konstrukce a rampa ze ŽB tř. C 25/30</t>
  </si>
  <si>
    <t>-348362774</t>
  </si>
  <si>
    <t>Schodišťové konstrukce a rampy z betonu železového (bez výztuže) stupně, schodnice, ramena, podesty s nosníky tř. C 25/30</t>
  </si>
  <si>
    <t>"podesta"2,6*0,15</t>
  </si>
  <si>
    <t>"stupne"1,3*0,15*0,3*9</t>
  </si>
  <si>
    <t>181</t>
  </si>
  <si>
    <t>430321616</t>
  </si>
  <si>
    <t>Schodišťová konstrukce a rampa ze ŽB tř. C 30/37</t>
  </si>
  <si>
    <t>-797026707</t>
  </si>
  <si>
    <t>Schodišťové konstrukce a rampy z betonu železového (bez výztuže) stupně, schodnice, ramena, podesty s nosníky tř. C 30/37</t>
  </si>
  <si>
    <t>"hlavní schodište deska"</t>
  </si>
  <si>
    <t>1,5*((0,15*0,26)/2)*22</t>
  </si>
  <si>
    <t>0,2*9,8*1,2</t>
  </si>
  <si>
    <t>182</t>
  </si>
  <si>
    <t>430361821</t>
  </si>
  <si>
    <t>Výztuž schodišťové konstrukce a rampy betonářskou ocelí 10 505</t>
  </si>
  <si>
    <t>-249578602</t>
  </si>
  <si>
    <t>Výztuž schodišťových konstrukcí a ramp stupňů, schodnic, ramen, podest s nosníky z betonářské oceli 10 505 (R) nebo BSt 500</t>
  </si>
  <si>
    <t>"hlavní schodiště"</t>
  </si>
  <si>
    <t>8*12*1,6*0,001</t>
  </si>
  <si>
    <t>8/0,1*1,5*1*0,001</t>
  </si>
  <si>
    <t>15*2*0,001</t>
  </si>
  <si>
    <t>1,5*3*22*1,5*0,001</t>
  </si>
  <si>
    <t>51</t>
  </si>
  <si>
    <t>430362021</t>
  </si>
  <si>
    <t>Výztuž schodišťové konstrukce a rampy svařovanými sítěmi Kari</t>
  </si>
  <si>
    <t>1472715391</t>
  </si>
  <si>
    <t>Výztuž schodišťových konstrukcí a ramp stupňů, schodnic, ramen, podest s nosníky ze svařovaných sítí z drátů typu KARI</t>
  </si>
  <si>
    <t>"venkovní schodište"7*2*60*0,001</t>
  </si>
  <si>
    <t>52</t>
  </si>
  <si>
    <t>431351121</t>
  </si>
  <si>
    <t>Zřízení bednění podest schodišť a ramp přímočarých v do 4 m</t>
  </si>
  <si>
    <t>837433674</t>
  </si>
  <si>
    <t>Bednění podest, podstupňových desek a ramp včetně podpěrné konstrukce výšky do 4 m půdorysně přímočarých zřízení</t>
  </si>
  <si>
    <t>"venkovní schodiště"(1,6+1,5+1,6+1,5)*0,3</t>
  </si>
  <si>
    <t>(1,3*9+3,5*2)*0,3</t>
  </si>
  <si>
    <t>53</t>
  </si>
  <si>
    <t>431351122</t>
  </si>
  <si>
    <t>Odstranění bednění podest schodišť a ramp přímočarých v do 4 m</t>
  </si>
  <si>
    <t>278383690</t>
  </si>
  <si>
    <t>Bednění podest, podstupňových desek a ramp včetně podpěrné konstrukce výšky do 4 m půdorysně přímočarých odstranění</t>
  </si>
  <si>
    <t>183</t>
  </si>
  <si>
    <t>431351125</t>
  </si>
  <si>
    <t>Zřízení bednění podest schodišť a ramp křivočarých v do 4 m</t>
  </si>
  <si>
    <t>-206787158</t>
  </si>
  <si>
    <t>Bednění podest, podstupňových desek a ramp včetně podpěrné konstrukce výšky do 4 m půdorysně křivočarých zřízení</t>
  </si>
  <si>
    <t>184</t>
  </si>
  <si>
    <t>431351126</t>
  </si>
  <si>
    <t>Odstranění bednění podest schodišť a ramp křivočarých v do 4 m</t>
  </si>
  <si>
    <t>345462880</t>
  </si>
  <si>
    <t>Bednění podest, podstupňových desek a ramp včetně podpěrné konstrukce výšky do 4 m půdorysně křivočarých odstranění</t>
  </si>
  <si>
    <t>185</t>
  </si>
  <si>
    <t>431351128</t>
  </si>
  <si>
    <t>Příplatek ke zřízení bednění podest schodišť za podpěrnou konstrukci přes 4 do 6 m</t>
  </si>
  <si>
    <t>-2076647666</t>
  </si>
  <si>
    <t>Bednění podest, podstupňových desek a ramp včetně podpěrné konstrukce Příplatek k cenám za podpěrnou konstrukci o výšce přes 4 do 6 m zřízení</t>
  </si>
  <si>
    <t>186</t>
  </si>
  <si>
    <t>431351129</t>
  </si>
  <si>
    <t>Příplatek k odstranění bednění podest schodišť za podpěrnou konstrukci přes 4 do 6 m</t>
  </si>
  <si>
    <t>-1111755280</t>
  </si>
  <si>
    <t>Bednění podest, podstupňových desek a ramp včetně podpěrné konstrukce Příplatek k cenám za podpěrnou konstrukci o výšce přes 4 do 6 m odstranění</t>
  </si>
  <si>
    <t>187</t>
  </si>
  <si>
    <t>434351141</t>
  </si>
  <si>
    <t>Zřízení bednění stupňů přímočarých schodišť</t>
  </si>
  <si>
    <t>-16165922</t>
  </si>
  <si>
    <t>Bednění stupňů betonovaných na podstupňové desce nebo na terénu půdorysně přímočarých zřízení</t>
  </si>
  <si>
    <t>"venkovní schodište"</t>
  </si>
  <si>
    <t>"vnitřní hlavní schodiště"</t>
  </si>
  <si>
    <t>22*1,5*0,15</t>
  </si>
  <si>
    <t>188</t>
  </si>
  <si>
    <t>434351142</t>
  </si>
  <si>
    <t>Odstranění bednění stupňů přímočarých schodišť</t>
  </si>
  <si>
    <t>937509192</t>
  </si>
  <si>
    <t>Bednění stupňů betonovaných na podstupňové desce nebo na terénu půdorysně přímočarých odstranění</t>
  </si>
  <si>
    <t>189</t>
  </si>
  <si>
    <t>440321616</t>
  </si>
  <si>
    <t>Střešní konstrukce ze ŽB tř. C 30/37</t>
  </si>
  <si>
    <t>-1377970455</t>
  </si>
  <si>
    <t>Střešní konstrukce a trámy z betonu železového (bez výztuže) sedlových, pilových, mansardových, věžových střech tř. C 30/37</t>
  </si>
  <si>
    <t>"výtah"</t>
  </si>
  <si>
    <t>4,6*0,2</t>
  </si>
  <si>
    <t>190</t>
  </si>
  <si>
    <t>440351201</t>
  </si>
  <si>
    <t>Zřízení bednění střech šířka dna do 250 mm</t>
  </si>
  <si>
    <t>-1031804590</t>
  </si>
  <si>
    <t>Bednění střešních konstrukcí a trámů bez podpěrné konstrukce sedlových, pilových, mansardových, věžových, tyčových konzol, pro jakýkoliv sklon šířky dna do 250 mm zřízení</t>
  </si>
  <si>
    <t>191</t>
  </si>
  <si>
    <t>440351202</t>
  </si>
  <si>
    <t>Odstranění bednění střech šířka dna do 250 mm</t>
  </si>
  <si>
    <t>-1259869270</t>
  </si>
  <si>
    <t>Bednění střešních konstrukcí a trámů bez podpěrné konstrukce sedlových, pilových, mansardových, věžových, tyčových konzol, pro jakýkoliv sklon šířky dna do 250 mm odstranění</t>
  </si>
  <si>
    <t>192</t>
  </si>
  <si>
    <t>440351265</t>
  </si>
  <si>
    <t>Zřízení podpěrné konstrukce střech v do 6 m pro tloušťku střešní konstrukce přes 100 cm</t>
  </si>
  <si>
    <t>-1471938408</t>
  </si>
  <si>
    <t>Podpěrná konstrukce se zpevněním dna bednění střešních konstrukcí výšky do 6 m, na výměru m2 půdorysu pro konstrukci tloušťky přes 100 cm zřízení</t>
  </si>
  <si>
    <t>193</t>
  </si>
  <si>
    <t>440351266</t>
  </si>
  <si>
    <t>Odstranění podpěrné konstrukce střech v do 6 m pro tloušťku střešní konstrukce přes 100 cm</t>
  </si>
  <si>
    <t>1045048928</t>
  </si>
  <si>
    <t>Podpěrná konstrukce se zpevněním dna bednění střešních konstrukcí výšky do 6 m, na výměru m2 půdorysu pro konstrukci tloušťky přes 100 cm odstranění</t>
  </si>
  <si>
    <t>194</t>
  </si>
  <si>
    <t>440361821</t>
  </si>
  <si>
    <t>Výztuž střešní konstrukce betonářskou ocelí 10 505</t>
  </si>
  <si>
    <t>-1497722565</t>
  </si>
  <si>
    <t>Výztuž střešních konstrukcí a trámů sedlových, pilových, mansardových, věžových apod. z betonářské oceli 10 505 (R) nebo BSt 500</t>
  </si>
  <si>
    <t>2,3*21*1,6*0,001</t>
  </si>
  <si>
    <t>2,1*23*1,6*0,001</t>
  </si>
  <si>
    <t>Komunikace pozemní</t>
  </si>
  <si>
    <t>80</t>
  </si>
  <si>
    <t>564231011</t>
  </si>
  <si>
    <t>Podklad nebo podsyp ze štěrkopísku ŠP plochy do 100 m2 tl 100 mm</t>
  </si>
  <si>
    <t>7844829</t>
  </si>
  <si>
    <t>Podklad nebo podsyp ze štěrkopísku ŠP s rozprostřením, vlhčením a zhutněním plochy jednotlivě do 100 m2, po zhutnění tl. 100 mm</t>
  </si>
  <si>
    <t>7,7+40,9</t>
  </si>
  <si>
    <t>81</t>
  </si>
  <si>
    <t>581121115</t>
  </si>
  <si>
    <t>Kryt cementobetonový vozovek skupiny CB I tl 150 mm</t>
  </si>
  <si>
    <t>461679723</t>
  </si>
  <si>
    <t>Kryt cementobetonový silničních komunikací skupiny CB I tl. 150 mm</t>
  </si>
  <si>
    <t>417</t>
  </si>
  <si>
    <t>596212210</t>
  </si>
  <si>
    <t>Kladení zámkové dlažby pozemních komunikací ručně tl 80 mm skupiny A pl do 50 m2</t>
  </si>
  <si>
    <t>-1581456964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</si>
  <si>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</si>
  <si>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418</t>
  </si>
  <si>
    <t>59245203</t>
  </si>
  <si>
    <t>dlažba zámková tvaru I 196x161x80mm barevná</t>
  </si>
  <si>
    <t>445515326</t>
  </si>
  <si>
    <t>41*1,03 'Přepočtené koeficientem množství</t>
  </si>
  <si>
    <t>419</t>
  </si>
  <si>
    <t>596212215</t>
  </si>
  <si>
    <t>Příplatek za kombinaci více než dvou barev u betonových dlažeb pozemních komunikací ručně tl 80 mm skupiny A</t>
  </si>
  <si>
    <t>1709703645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</si>
  <si>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Příplatek k cenám za dlažbu z prvků více než dvou barev</t>
  </si>
  <si>
    <t>420</t>
  </si>
  <si>
    <t>59245222</t>
  </si>
  <si>
    <t>dlažba zámková tvaru I základní pro nevidomé 196x161x60mm barevná</t>
  </si>
  <si>
    <t>-703468840</t>
  </si>
  <si>
    <t>Úpravy povrchů, podlahy a osazování výplní</t>
  </si>
  <si>
    <t>451</t>
  </si>
  <si>
    <t>612135101</t>
  </si>
  <si>
    <t>Hrubá výplň rýh ve stěnách maltou jakékoli šířky rýhy</t>
  </si>
  <si>
    <t>-564497825</t>
  </si>
  <si>
    <t>Hrubá výplň rýh maltou jakékoli šířky rýhy ve stěnách</t>
  </si>
  <si>
    <t>986,000*0,1</t>
  </si>
  <si>
    <t>119</t>
  </si>
  <si>
    <t>612142001</t>
  </si>
  <si>
    <t>Potažení vnitřních stěn sklovláknitým pletivem vtlačeným do tenkovrstvé hmoty</t>
  </si>
  <si>
    <t>782721407</t>
  </si>
  <si>
    <t>Potažení vnitřních ploch pletivem v ploše nebo pruzích, na plném podkladu sklovláknitým vtlačením do tmelu stěn</t>
  </si>
  <si>
    <t>"2.14"2,65*1,3*2</t>
  </si>
  <si>
    <t>"2.06"(0,7+1,32)*2,65*2</t>
  </si>
  <si>
    <t>"2.13"2,4*2,65*2</t>
  </si>
  <si>
    <t>"2.03-2.04"2,65*2,65*2</t>
  </si>
  <si>
    <t>"2.06"3,65*2,65*2</t>
  </si>
  <si>
    <t>"2.10"2,65*1,7*2</t>
  </si>
  <si>
    <t>"1.03-1.04"2,65*3,02*2</t>
  </si>
  <si>
    <t>120</t>
  </si>
  <si>
    <t>612311131</t>
  </si>
  <si>
    <t>Potažení vnitřních stěn vápenným štukem tloušťky do 3 mm</t>
  </si>
  <si>
    <t>2121464578</t>
  </si>
  <si>
    <t>Potažení vnitřních ploch vápenným štukem tloušťky do 3 mm svislých konstrukcí stěn</t>
  </si>
  <si>
    <t>452</t>
  </si>
  <si>
    <t>612315121</t>
  </si>
  <si>
    <t>Vápenná štuková omítka rýh ve stěnách š do 150 mm</t>
  </si>
  <si>
    <t>218406783</t>
  </si>
  <si>
    <t>Vápenná omítka rýh štuková ve stěnách, šířky rýhy do 150 mm</t>
  </si>
  <si>
    <t>301</t>
  </si>
  <si>
    <t>612315302</t>
  </si>
  <si>
    <t>Vápenná štuková omítka ostění nebo nadpraží</t>
  </si>
  <si>
    <t>1832262773</t>
  </si>
  <si>
    <t>Vápenná omítka ostění nebo nadpraží štuková</t>
  </si>
  <si>
    <t>"1.np"((2+2+1)*0,5*2)+((2+2+1,2)*0,5*2)</t>
  </si>
  <si>
    <t>0,5*5*2+0,7*6,5</t>
  </si>
  <si>
    <t>"vstupní dvere"0,4*2*2+0,4*1,06</t>
  </si>
  <si>
    <t>"okna"(0,9+1,65*2)*3*0,8</t>
  </si>
  <si>
    <t>"2.np"5*0,8*8</t>
  </si>
  <si>
    <t>37</t>
  </si>
  <si>
    <t>612321141</t>
  </si>
  <si>
    <t>Vápenocementová omítka štuková dvouvrstvá vnitřních stěn nanášená ručně</t>
  </si>
  <si>
    <t>2042303424</t>
  </si>
  <si>
    <t>Omítka vápenocementová vnitřních ploch nanášená ručně dvouvrstvá, tloušťky jádrové omítky do 10 mm a tloušťky štuku do 3 mm štuková svislých konstrukcí stěn</t>
  </si>
  <si>
    <t>"1.pp"(1,311*3,76-0,9*2)*2+1,65*1+0,9*0,7</t>
  </si>
  <si>
    <t>66</t>
  </si>
  <si>
    <t>622111001</t>
  </si>
  <si>
    <t>Ubroušení výstupků betonu vnějších neomítaných stěn po odbednění</t>
  </si>
  <si>
    <t>736911388</t>
  </si>
  <si>
    <t>Ubroušení výstupků betonu po odbednění neomítaných vnějších ploch ze spár bednicích desek do roviny povrchu stěn</t>
  </si>
  <si>
    <t>"1.pp"3,5*3</t>
  </si>
  <si>
    <t>95</t>
  </si>
  <si>
    <t>622252002</t>
  </si>
  <si>
    <t>Montáž profilů kontaktního zateplení lepených</t>
  </si>
  <si>
    <t>445456753</t>
  </si>
  <si>
    <t>Montáž profilů kontaktního zateplení ostatních stěnových, dilatačních apod. lepených do tmelu</t>
  </si>
  <si>
    <t>7,5*2*2+2,1+2,1+1,5+1,5+2+2</t>
  </si>
  <si>
    <t>96</t>
  </si>
  <si>
    <t>59051486</t>
  </si>
  <si>
    <t>profil rohový PVC 15x15mm s výztužnou tkaninou š 100mm pro ETICS</t>
  </si>
  <si>
    <t>-1828214868</t>
  </si>
  <si>
    <t>7,5*2+2,1+2,1+1,5</t>
  </si>
  <si>
    <t>20,7*1,05 'Přepočtené koeficientem množství</t>
  </si>
  <si>
    <t>97</t>
  </si>
  <si>
    <t>59051502</t>
  </si>
  <si>
    <t>profil dilatační rohový PVC s výztužnou tkaninou pro ETICS</t>
  </si>
  <si>
    <t>-1903963934</t>
  </si>
  <si>
    <t>7,5*2</t>
  </si>
  <si>
    <t>15*1,05 'Přepočtené koeficientem množství</t>
  </si>
  <si>
    <t>98</t>
  </si>
  <si>
    <t>28342207</t>
  </si>
  <si>
    <t>profil okenní zakončovací protipožární s okapnicí a tkaninou pro nadpraží ETICS</t>
  </si>
  <si>
    <t>1831699188</t>
  </si>
  <si>
    <t>2+2</t>
  </si>
  <si>
    <t>4*1,05 'Přepočtené koeficientem množství</t>
  </si>
  <si>
    <t>99</t>
  </si>
  <si>
    <t>28342208</t>
  </si>
  <si>
    <t>profil okenní zakončovací protipožární s tkaninou pro nadpraží ETICS</t>
  </si>
  <si>
    <t>1058476717</t>
  </si>
  <si>
    <t>1,5</t>
  </si>
  <si>
    <t>1,5*1,05 'Přepočtené koeficientem množství</t>
  </si>
  <si>
    <t>89</t>
  </si>
  <si>
    <t>622253101</t>
  </si>
  <si>
    <t>Montáž kontaktního zateplení z polystyrénových desek upevněním do hliníkových lišt vnějších stěn do cihelného, kamenného nebo betonového podkladu</t>
  </si>
  <si>
    <t>1036949941</t>
  </si>
  <si>
    <t>Montáž kontaktního zateplení - lištový systém na hliníkovou nosnou konstrukci, kotveného do podkladu cihelného, kamenného nebo betonového, z desek tloušťky do 200 mm polystyrenových</t>
  </si>
  <si>
    <t>"výtah"6,5*7,5</t>
  </si>
  <si>
    <t>90</t>
  </si>
  <si>
    <t>28372050</t>
  </si>
  <si>
    <t>616325970</t>
  </si>
  <si>
    <t>48,75*1,05 'Přepočtené koeficientem množství</t>
  </si>
  <si>
    <t>93</t>
  </si>
  <si>
    <t>622253111</t>
  </si>
  <si>
    <t>Montáž kontaktního zateplení desek z minerální vlny upevněním do hliníkových lišt vnějších stěn do cihelného, kamenného nebo betonového podkladu</t>
  </si>
  <si>
    <t>-130243615</t>
  </si>
  <si>
    <t>Montáž kontaktního zateplení - lištový systém na hliníkovou nosnou konstrukci, kotveného do podkladu cihelného, kamenného nebo betonového, z desek tloušťky do 200 mm z minerální vlny</t>
  </si>
  <si>
    <t>2,3*2</t>
  </si>
  <si>
    <t>94</t>
  </si>
  <si>
    <t>63152400</t>
  </si>
  <si>
    <t>deska tepelně izolační minerální fasádní s profilovanou drážkou po obvodu λ=0,036 tl 100mm</t>
  </si>
  <si>
    <t>-909769013</t>
  </si>
  <si>
    <t>4,6*1,05 'Přepočtené koeficientem množství</t>
  </si>
  <si>
    <t>91</t>
  </si>
  <si>
    <t>622253171</t>
  </si>
  <si>
    <t>Montáž kontaktního zateplení ostění lepením a mechanickým kotvením z minerální vlny š do 200 mm</t>
  </si>
  <si>
    <t>-1269612125</t>
  </si>
  <si>
    <t>Montáž kontaktního zateplení - lištový systém ostění, z desek lepených a kotvených mechanicky tloušťky do 40 mm z minerální vlny do 200 mm</t>
  </si>
  <si>
    <t>0,2*(1,5+2+2)</t>
  </si>
  <si>
    <t>92</t>
  </si>
  <si>
    <t>63140347</t>
  </si>
  <si>
    <t>deska tepelně izolační minerální kontaktních fasád podélné vlákno λ=0,041 tl 20mm</t>
  </si>
  <si>
    <t>-1444911676</t>
  </si>
  <si>
    <t>67</t>
  </si>
  <si>
    <t>622321121</t>
  </si>
  <si>
    <t>Vápenocementová omítka hladká jednovrstvá vnějších stěn nanášená ručně</t>
  </si>
  <si>
    <t>1305425956</t>
  </si>
  <si>
    <t>Omítka vápenocementová vnějších ploch nanášená ručně jednovrstvá, tloušťky do 15 mm hladká stěn</t>
  </si>
  <si>
    <t>"stena u výtahu"(2*3-1*2)*2</t>
  </si>
  <si>
    <t>18</t>
  </si>
  <si>
    <t>622325109</t>
  </si>
  <si>
    <t>Oprava vnější vápenocementové hladké omítky složitosti 1 stěn v rozsahu přes 80 do 100 %</t>
  </si>
  <si>
    <t>-487869450</t>
  </si>
  <si>
    <t>Oprava vápenocementové omítky vnějších ploch stupně členitosti 1 hladké stěn, v rozsahu opravované plochy přes 80 do 100%</t>
  </si>
  <si>
    <t>300</t>
  </si>
  <si>
    <t>622325319</t>
  </si>
  <si>
    <t>Oprava vnější vápenocementové štukové omítky složitosti 2 v rozsahu přes 80 do 100 %</t>
  </si>
  <si>
    <t>-120841825</t>
  </si>
  <si>
    <t>Oprava vápenocementové omítky vnějších ploch stupně členitosti 2 štukové, v rozsahu opravované plochy přes 80 do 100%</t>
  </si>
  <si>
    <t>"ostení vstupních dverí"0,6*2*2+0,6*1,06</t>
  </si>
  <si>
    <t>68</t>
  </si>
  <si>
    <t>622511012</t>
  </si>
  <si>
    <t>Tenkovrstvá akrylátová zatíraná omítka zrnitost 1,5 mm vnějších stěn</t>
  </si>
  <si>
    <t>-267003896</t>
  </si>
  <si>
    <t>Omítka tenkovrstvá akrylátová vnějších ploch probarvená bez penetrace zatíraná (škrábaná), zrnitost 1,5 mm stěn</t>
  </si>
  <si>
    <t>"ostení"0,2*5,5</t>
  </si>
  <si>
    <t>473</t>
  </si>
  <si>
    <t>631312141</t>
  </si>
  <si>
    <t>Doplnění rýh v dosavadních mazaninách betonem prostým</t>
  </si>
  <si>
    <t>1663056544</t>
  </si>
  <si>
    <t>Doplnění dosavadních mazanin prostým betonem s dodáním hmot, bez potěru, plochy jednotlivě rýh v dosavadních mazaninách</t>
  </si>
  <si>
    <t>400,000*0,1*0,08</t>
  </si>
  <si>
    <t>54</t>
  </si>
  <si>
    <t>633811111</t>
  </si>
  <si>
    <t>Broušení nerovností betonových podlah do 2 mm - stržení šlemu</t>
  </si>
  <si>
    <t>945227854</t>
  </si>
  <si>
    <t>Povrchová úprava betonových podlah broušení nerovností do 2 mm (stržení šlemu)</t>
  </si>
  <si>
    <t>"schodište"1,5*1,6+1,3*0,45*9</t>
  </si>
  <si>
    <t>55</t>
  </si>
  <si>
    <t>633811119</t>
  </si>
  <si>
    <t>Příplatek k broušení nerovností betonových podlah ZKD 1 mm úběru</t>
  </si>
  <si>
    <t>-194489767</t>
  </si>
  <si>
    <t>Povrchová úprava betonových podlah broušení Příplatek k ceně za každý další 1 mm úběru</t>
  </si>
  <si>
    <t>64</t>
  </si>
  <si>
    <t>642942111</t>
  </si>
  <si>
    <t>Osazování zárubní nebo rámů dveřních kovových do 2,5 m2 na MC</t>
  </si>
  <si>
    <t>1121018238</t>
  </si>
  <si>
    <t>Osazování zárubní nebo rámů kovových dveřních lisovaných nebo z úhelníků bez dveřních křídel na cementovou maltu, plochy otvoru do 2,5 m2</t>
  </si>
  <si>
    <t>65</t>
  </si>
  <si>
    <t>55331488</t>
  </si>
  <si>
    <t>zárubeň jednokřídlá ocelová pro zdění tl stěny 110-150mm rozměru 900/1970, 2100mm</t>
  </si>
  <si>
    <t>-1924678403</t>
  </si>
  <si>
    <t>114</t>
  </si>
  <si>
    <t>1166589496</t>
  </si>
  <si>
    <t>"2.np"5</t>
  </si>
  <si>
    <t>115</t>
  </si>
  <si>
    <t>1718398499</t>
  </si>
  <si>
    <t>228</t>
  </si>
  <si>
    <t>642944121</t>
  </si>
  <si>
    <t>Osazování ocelových zárubní dodatečné pl do 2,5 m2</t>
  </si>
  <si>
    <t>-76022673</t>
  </si>
  <si>
    <t>Osazení ocelových dveřních zárubní lisovaných nebo z úhelníků dodatečně s vybetonováním prahu, plochy do 2,5 m2</t>
  </si>
  <si>
    <t>"1.np"2</t>
  </si>
  <si>
    <t>"2.np"6</t>
  </si>
  <si>
    <t>229</t>
  </si>
  <si>
    <t>55331432</t>
  </si>
  <si>
    <t>zárubeň jednokřídlá ocelová pro dodatečnou montáž tl stěny 75-100mm rozměru 800/1970, 2100mm</t>
  </si>
  <si>
    <t>-2029966284</t>
  </si>
  <si>
    <t>302</t>
  </si>
  <si>
    <t>55331431</t>
  </si>
  <si>
    <t>zárubeň jednokřídlá ocelová pro dodatečnou montáž tl stěny 75-100mm rozměru 700/1970, 2100mm</t>
  </si>
  <si>
    <t>-1177702980</t>
  </si>
  <si>
    <t>230</t>
  </si>
  <si>
    <t>55331433</t>
  </si>
  <si>
    <t>zárubeň jednokřídlá ocelová pro dodatečnou montáž tl stěny 75-100mm rozměru 900/1970, 2100mm</t>
  </si>
  <si>
    <t>-260746274</t>
  </si>
  <si>
    <t>35</t>
  </si>
  <si>
    <t>642945111</t>
  </si>
  <si>
    <t>Osazování protipožárních nebo protiplynových zárubní dveří jednokřídlových do 2,5 m2</t>
  </si>
  <si>
    <t>-1492762403</t>
  </si>
  <si>
    <t>Osazování ocelových zárubní protipožárních nebo protiplynových dveří do vynechaného otvoru, s obetonováním, dveří jednokřídlových do 2,5 m2</t>
  </si>
  <si>
    <t>"1.pp"1</t>
  </si>
  <si>
    <t>36</t>
  </si>
  <si>
    <t>55331557</t>
  </si>
  <si>
    <t>1775480475</t>
  </si>
  <si>
    <t>9</t>
  </si>
  <si>
    <t>Ostatní konstrukce a práce, bourání</t>
  </si>
  <si>
    <t>74</t>
  </si>
  <si>
    <t>919735124</t>
  </si>
  <si>
    <t>Řezání stávajícího betonového krytu hl přes 150 do 200 mm</t>
  </si>
  <si>
    <t>387628232</t>
  </si>
  <si>
    <t>Řezání stávajícího betonového krytu nebo podkladu hloubky přes 150 do 200 mm</t>
  </si>
  <si>
    <t>"dvorek pro schodiště, výtah ..."</t>
  </si>
  <si>
    <t>1,5+0,9+1,5*2+2,25+0,75+5+2</t>
  </si>
  <si>
    <t>421</t>
  </si>
  <si>
    <t>938908411</t>
  </si>
  <si>
    <t>Čištění vozovek splachováním vodou</t>
  </si>
  <si>
    <t>392831415</t>
  </si>
  <si>
    <t>Čištění vozovek splachováním vodou povrchu podkladu nebo krytu živičného, betonového nebo dlážděného</t>
  </si>
  <si>
    <t>422</t>
  </si>
  <si>
    <t>938909331</t>
  </si>
  <si>
    <t>Čištění vozovek metením ručně podkladu nebo krytu betonového nebo živičného</t>
  </si>
  <si>
    <t>-174416334</t>
  </si>
  <si>
    <t>Čištění vozovek metením bláta, prachu nebo hlinitého nánosu s odklizením na hromady na vzdálenost do 20 m nebo naložením na dopravní prostředek ručně povrchu podkladu nebo krytu betonového nebo živičného</t>
  </si>
  <si>
    <t>220</t>
  </si>
  <si>
    <t>941111111</t>
  </si>
  <si>
    <t>Montáž lešení řadového trubkového lehkého s podlahami zatížení do 200 kg/m2 š od 0,6 do 0,9 m v do 10 m</t>
  </si>
  <si>
    <t>1367582972</t>
  </si>
  <si>
    <t>Lešení řadové trubkové lehké pracovní s podlahami s provozním zatížením tř. 3 do 200 kg/m2 šířky tř. W06 od 0,6 do 0,9 m výšky do 10 m montáž</t>
  </si>
  <si>
    <t>10*(2,3+2,3+2,1)</t>
  </si>
  <si>
    <t>221</t>
  </si>
  <si>
    <t>941111211</t>
  </si>
  <si>
    <t>Příplatek k lešení řadovému trubkovému lehkému s podlahami do 200 kg/m2 š od 0,6 do 0,9 m v do 10 m za každý den použití</t>
  </si>
  <si>
    <t>-87274016</t>
  </si>
  <si>
    <t>Lešení řadové trubkové lehké pracovní s podlahami s provozním zatížením tř. 3 do 200 kg/m2 šířky tř. W06 od 0,6 do 0,9 m výšky do 10 m příplatek k ceně za každý den použití</t>
  </si>
  <si>
    <t>67*60 'Přepočtené koeficientem množství</t>
  </si>
  <si>
    <t>227</t>
  </si>
  <si>
    <t>941111312</t>
  </si>
  <si>
    <t>Odborná prohlídka lešení řadového trubkového lehkého s podlahami zatížení do 200 kg/m2 š od 0,6 do 1,5 m v do 25 m pl do 500 m2 zakrytého sítí</t>
  </si>
  <si>
    <t>-343925759</t>
  </si>
  <si>
    <t>Odborná prohlídka lešení řadového trubkového lehkého pracovního s podlahami s provozním zatížením tř. 3 do 200 kg/m2 šířky tř. W06 až W12 od 0,6 m do 1,5 m výšky do 25 m, celkové plochy do 500 m2 zakrytého sítí</t>
  </si>
  <si>
    <t>222</t>
  </si>
  <si>
    <t>941111811</t>
  </si>
  <si>
    <t>Demontáž lešení řadového trubkového lehkého s podlahami zatížení do 200 kg/m2 š od 0,6 do 0,9 m v do 10 m</t>
  </si>
  <si>
    <t>-1389831011</t>
  </si>
  <si>
    <t>Lešení řadové trubkové lehké pracovní s podlahami s provozním zatížením tř. 3 do 200 kg/m2 šířky tř. W06 od 0,6 do 0,9 m výšky do 10 m demontáž</t>
  </si>
  <si>
    <t>223</t>
  </si>
  <si>
    <t>944611111</t>
  </si>
  <si>
    <t>Montáž ochranné plachty z textilie z umělých vláken</t>
  </si>
  <si>
    <t>-366681945</t>
  </si>
  <si>
    <t>Plachta ochranná zavěšená na konstrukci lešení z textilie z umělých vláken montáž</t>
  </si>
  <si>
    <t>224</t>
  </si>
  <si>
    <t>944611211</t>
  </si>
  <si>
    <t>Příplatek k ochranné plachtě za každý den použití</t>
  </si>
  <si>
    <t>-1490697582</t>
  </si>
  <si>
    <t>Plachta ochranná zavěšená na konstrukci lešení z textilie z umělých vláken příplatek k ceně za každý den použití</t>
  </si>
  <si>
    <t>225</t>
  </si>
  <si>
    <t>944611811</t>
  </si>
  <si>
    <t>Demontáž ochranné plachty z textilie z umělých vláken</t>
  </si>
  <si>
    <t>347262324</t>
  </si>
  <si>
    <t>Plachta ochranná zavěšená na konstrukci lešení z textilie z umělých vláken demontáž</t>
  </si>
  <si>
    <t>231</t>
  </si>
  <si>
    <t>952901102</t>
  </si>
  <si>
    <t>Čištění budov omytí jednoduchých oken nebo balkonových dveří pl přes 0,6 do 1,5 m2</t>
  </si>
  <si>
    <t>2032023386</t>
  </si>
  <si>
    <t>Čištění budov při provádění oprav a udržovacích prací oken nebo balkonových dveří jednoduchých omytím, plochy do přes 0,6 do 1,5 m2</t>
  </si>
  <si>
    <t>1,2*1,5*20</t>
  </si>
  <si>
    <t>232</t>
  </si>
  <si>
    <t>952902021</t>
  </si>
  <si>
    <t>Čištění budov zametení hladkých podlah</t>
  </si>
  <si>
    <t>-23238768</t>
  </si>
  <si>
    <t>Čištění budov při provádění oprav a udržovacích prací podlah hladkých zametením</t>
  </si>
  <si>
    <t>153*2</t>
  </si>
  <si>
    <t>233</t>
  </si>
  <si>
    <t>952902031</t>
  </si>
  <si>
    <t>Čištění budov omytí hladkých podlah</t>
  </si>
  <si>
    <t>-1242486801</t>
  </si>
  <si>
    <t>Čištění budov při provádění oprav a udržovacích prací podlah hladkých omytím</t>
  </si>
  <si>
    <t>234</t>
  </si>
  <si>
    <t>952902121</t>
  </si>
  <si>
    <t>Čištění budov zametení drsných podlah</t>
  </si>
  <si>
    <t>-1000635373</t>
  </si>
  <si>
    <t>Čištění budov při provádění oprav a udržovacích prací podlah drsných nebo chodníků zametením</t>
  </si>
  <si>
    <t>200*4 'Přepočtené koeficientem množství</t>
  </si>
  <si>
    <t>961055111</t>
  </si>
  <si>
    <t>Bourání základů ze ŽB</t>
  </si>
  <si>
    <t>-1675418951</t>
  </si>
  <si>
    <t>Bourání základů z betonu železového</t>
  </si>
  <si>
    <t>0,2*3</t>
  </si>
  <si>
    <t>4,8*0,8*0,6</t>
  </si>
  <si>
    <t>103</t>
  </si>
  <si>
    <t>962031133</t>
  </si>
  <si>
    <t>Bourání příček z cihel pálených na MVC tl do 150 mm</t>
  </si>
  <si>
    <t>1434582146</t>
  </si>
  <si>
    <t>Bourání příček z cihel, tvárnic nebo příčkovek z cihel pálených, plných nebo dutých na maltu vápennou nebo vápenocementovou, tl. do 150 mm</t>
  </si>
  <si>
    <t>"2.np"2,6*(2,4+1,8+1,7+2,4+1+1,6+3,6+5+4,1+1,3)</t>
  </si>
  <si>
    <t>962032254</t>
  </si>
  <si>
    <t>Bourání zdiva z tvárnic cementových na jakoukoli maltu přes 1 m3</t>
  </si>
  <si>
    <t>-311488528</t>
  </si>
  <si>
    <t>Bourání zdiva nadzákladového z cihel nebo tvárnic z tvárnic cementových, na maltu cementovou, objemu přes 1 m3</t>
  </si>
  <si>
    <t>1,8*0,3*4,8</t>
  </si>
  <si>
    <t>423</t>
  </si>
  <si>
    <t>962081131</t>
  </si>
  <si>
    <t>Bourání příček ze skleněných tvárnic tl do 100 mm</t>
  </si>
  <si>
    <t>1546050553</t>
  </si>
  <si>
    <t>Bourání zdiva příček nebo vybourání otvorů ze skleněných tvárnic, tl. do 100 mm</t>
  </si>
  <si>
    <t>1.np</t>
  </si>
  <si>
    <t>0,82*1,65*3</t>
  </si>
  <si>
    <t>963054949</t>
  </si>
  <si>
    <t>Bourání ŽB schodnic jakékoli délky</t>
  </si>
  <si>
    <t>1034362228</t>
  </si>
  <si>
    <t>Bourání železobetonových schodnic jakékoliv délky</t>
  </si>
  <si>
    <t>1,2*8</t>
  </si>
  <si>
    <t>105</t>
  </si>
  <si>
    <t>963074959 PP</t>
  </si>
  <si>
    <t>Vybourání ocelového schodiště</t>
  </si>
  <si>
    <t>-1353039179</t>
  </si>
  <si>
    <t>Vybourání ocelového schodiště - schodnic, stupňů, krytiny, bednění podstupnic, včetně ocelové mříže na 1. podestě, dřevěných madel</t>
  </si>
  <si>
    <t>968072455</t>
  </si>
  <si>
    <t>Vybourání kovových dveřních zárubní pl do 2 m2</t>
  </si>
  <si>
    <t>-1678630826</t>
  </si>
  <si>
    <t>Vybourání kovových rámů oken s křídly, dveřních zárubní, vrat, stěn, ostění nebo obkladů dveřních zárubní, plochy do 2 m2</t>
  </si>
  <si>
    <t>"2.pp"0,9*2*13</t>
  </si>
  <si>
    <t>"1.pp"0,9*2</t>
  </si>
  <si>
    <t>968082015</t>
  </si>
  <si>
    <t>Vybourání plastových rámů oken včetně křídel plochy do 1 m2</t>
  </si>
  <si>
    <t>-532866554</t>
  </si>
  <si>
    <t>Vybourání plastových rámů oken s křídly, dveřních zárubní, vrat rámu oken s křídly, plochy do 1 m2</t>
  </si>
  <si>
    <t>0,9*0,65</t>
  </si>
  <si>
    <t>471</t>
  </si>
  <si>
    <t>969041112</t>
  </si>
  <si>
    <t>Vybourání vnitřního plastového potrubí přes DN 50 do DN 100</t>
  </si>
  <si>
    <t>-1021941779</t>
  </si>
  <si>
    <t>Vybourání vnitřního potrubí včetně vysekání drážky plastového přes DN 50 do DN 100</t>
  </si>
  <si>
    <t>104</t>
  </si>
  <si>
    <t>971033651</t>
  </si>
  <si>
    <t>Vybourání otvorů ve zdivu cihelném pl do 4 m2 na MVC nebo MV tl do 600 mm</t>
  </si>
  <si>
    <t>-1277562781</t>
  </si>
  <si>
    <t>Vybourání otvorů ve zdivu základovém nebo nadzákladovém z cihel, tvárnic, příčkovek z cihel pálených na maltu vápennou nebo vápenocementovou plochy do 4 m2, tl. do 600 mm</t>
  </si>
  <si>
    <t>"2.np"0,4*(1*2*5)+0,25*1,25*2+1,6*2*0,2</t>
  </si>
  <si>
    <t>248</t>
  </si>
  <si>
    <t>971033651PO</t>
  </si>
  <si>
    <t>210393865</t>
  </si>
  <si>
    <t>450</t>
  </si>
  <si>
    <t>974031153</t>
  </si>
  <si>
    <t>Vysekání rýh ve zdivu cihelném hl do 100 mm š do 100 mm</t>
  </si>
  <si>
    <t>912280333</t>
  </si>
  <si>
    <t>Vysekání rýh ve zdivu cihelném na maltu vápennou nebo vápenocementovou do hl. 100 mm a šířky do 100 mm</t>
  </si>
  <si>
    <t>145+445+307+89</t>
  </si>
  <si>
    <t>249</t>
  </si>
  <si>
    <t>977311111PO</t>
  </si>
  <si>
    <t>Řezání stávajících betonových mazanin nevyztužených hl do 50 mm</t>
  </si>
  <si>
    <t>-1214594598</t>
  </si>
  <si>
    <t>Řezání stávajících betonových mazanin bez vyztužení hloubky do 50 mm</t>
  </si>
  <si>
    <t>472</t>
  </si>
  <si>
    <t>977343212</t>
  </si>
  <si>
    <t>Frézování drážek v podlahách z betonu do 50x50 mm</t>
  </si>
  <si>
    <t>-7162819</t>
  </si>
  <si>
    <t>Frézování drážek pro vodiče v podlahách z betonu, rozměru do 50x50 mm</t>
  </si>
  <si>
    <t>1200/3</t>
  </si>
  <si>
    <t>250</t>
  </si>
  <si>
    <t>978059541PO</t>
  </si>
  <si>
    <t>Odsekání a odebrání obkladů stěn z vnitřních obkládaček plochy přes 1 m2</t>
  </si>
  <si>
    <t>954393117</t>
  </si>
  <si>
    <t>Odsekání obkladů stěn včetně otlučení podkladní omítky až na zdivo z obkládaček vnitřních, z jakýchkoliv materiálů, plochy přes 1 m2</t>
  </si>
  <si>
    <t>242</t>
  </si>
  <si>
    <t>985331214</t>
  </si>
  <si>
    <t>Dodatečné vlepování betonářské výztuže D 14 mm do chemické malty včetně vyvrtání otvoru</t>
  </si>
  <si>
    <t>-2107834635</t>
  </si>
  <si>
    <t>Dodatečné vlepování betonářské výztuže včetně vyvrtání a vyčištění otvoru chemickou maltou průměr výztuže 14 mm</t>
  </si>
  <si>
    <t>0,8*8</t>
  </si>
  <si>
    <t>243</t>
  </si>
  <si>
    <t>13021014</t>
  </si>
  <si>
    <t>tyč ocelová kruhová žebírková DIN 488 jakost B500B (10 505) výztuž do betonu D 14mm</t>
  </si>
  <si>
    <t>855559239</t>
  </si>
  <si>
    <t>6,4*0,00124 'Přepočtené koeficientem množství</t>
  </si>
  <si>
    <t>226</t>
  </si>
  <si>
    <t>993111111</t>
  </si>
  <si>
    <t>Dovoz a odvoz lešení řadového do 10 km včetně naložení a složení</t>
  </si>
  <si>
    <t>-1261781654</t>
  </si>
  <si>
    <t>Dovoz a odvoz lešení včetně naložení a složení řadového, na vzdálenost do 10 km</t>
  </si>
  <si>
    <t>997</t>
  </si>
  <si>
    <t>Přesun sutě</t>
  </si>
  <si>
    <t>251</t>
  </si>
  <si>
    <t>997013212</t>
  </si>
  <si>
    <t>Vnitrostaveništní doprava suti a vybouraných hmot pro budovy v přes 6 do 9 m ručně</t>
  </si>
  <si>
    <t>128186563</t>
  </si>
  <si>
    <t>Vnitrostaveništní doprava suti a vybouraných hmot vodorovně do 50 m svisle ručně pro budovy a haly výšky přes 6 do 9 m</t>
  </si>
  <si>
    <t>252</t>
  </si>
  <si>
    <t>997013501</t>
  </si>
  <si>
    <t>Odvoz suti a vybouraných hmot na skládku nebo meziskládku do 1 km se složením</t>
  </si>
  <si>
    <t>-768539845</t>
  </si>
  <si>
    <t>Odvoz suti a vybouraných hmot na skládku nebo meziskládku se složením, na vzdálenost do 1 km</t>
  </si>
  <si>
    <t>253</t>
  </si>
  <si>
    <t>997013509</t>
  </si>
  <si>
    <t>Příplatek k odvozu suti a vybouraných hmot na skládku ZKD 1 km přes 1 km</t>
  </si>
  <si>
    <t>-120420929</t>
  </si>
  <si>
    <t>Odvoz suti a vybouraných hmot na skládku nebo meziskládku se složením, na vzdálenost Příplatek k ceně za každý další i započatý 1 km přes 1 km</t>
  </si>
  <si>
    <t>208,563*20 'Přepočtené koeficientem množství</t>
  </si>
  <si>
    <t>254</t>
  </si>
  <si>
    <t>997013511</t>
  </si>
  <si>
    <t>Odvoz suti a vybouraných hmot z meziskládky na skládku do 1 km s naložením a se složením</t>
  </si>
  <si>
    <t>-1971655095</t>
  </si>
  <si>
    <t>Odvoz suti a vybouraných hmot z meziskládky na skládku s naložením a se složením, na vzdálenost do 1 km</t>
  </si>
  <si>
    <t>255</t>
  </si>
  <si>
    <t>997013871</t>
  </si>
  <si>
    <t>Poplatek za uložení stavebního odpadu na recyklační skládce (skládkovné) směsného stavebního a demoličního kód odpadu 17 09 04</t>
  </si>
  <si>
    <t>-99202950</t>
  </si>
  <si>
    <t>Poplatek za uložení stavebního odpadu na recyklační skládce (skládkovné) směsného stavebního a demoličního zatříděného do Katalogu odpadů pod kódem 17 09 04</t>
  </si>
  <si>
    <t>998</t>
  </si>
  <si>
    <t>Přesun hmot</t>
  </si>
  <si>
    <t>453</t>
  </si>
  <si>
    <t>998011002</t>
  </si>
  <si>
    <t>Přesun hmot pro budovy zděné v přes 6 do 12 m</t>
  </si>
  <si>
    <t>-540323239</t>
  </si>
  <si>
    <t>Přesun hmot pro budovy občanské výstavby, bydlení, výrobu a služby s nosnou svislou konstrukcí zděnou z cihel, tvárnic nebo kamene vodorovná dopravní vzdálenost do 100 m pro budovy výšky přes 6 do 12 m</t>
  </si>
  <si>
    <t>454</t>
  </si>
  <si>
    <t>998011014</t>
  </si>
  <si>
    <t>Příplatek k přesunu hmot pro budovy zděné za zvětšený přesun do 500 m</t>
  </si>
  <si>
    <t>-1266779814</t>
  </si>
  <si>
    <t>Přesun hmot pro budovy občanské výstavby, bydlení, výrobu a služby s nosnou svislou konstrukcí zděnou z cihel, tvárnic nebo kamene Příplatek k cenám za zvětšený přesun přes vymezenou největší dopravní vzdálenost do 500 m</t>
  </si>
  <si>
    <t>455</t>
  </si>
  <si>
    <t>998017002</t>
  </si>
  <si>
    <t>Přesun hmot s omezením mechanizace pro budovy v přes 6 do 12 m</t>
  </si>
  <si>
    <t>1222501228</t>
  </si>
  <si>
    <t>Přesun hmot pro budovy občanské výstavby, bydlení, výrobu a služby s omezením mechanizace vodorovná dopravní vzdálenost do 100 m pro budovy s jakoukoliv nosnou konstrukcí výšky přes 6 do 12 m</t>
  </si>
  <si>
    <t>352,968/2</t>
  </si>
  <si>
    <t>PSV</t>
  </si>
  <si>
    <t>Práce a dodávky PSV</t>
  </si>
  <si>
    <t>711</t>
  </si>
  <si>
    <t>Izolace proti vodě, vlhkosti a plynům</t>
  </si>
  <si>
    <t>23</t>
  </si>
  <si>
    <t>711111001</t>
  </si>
  <si>
    <t>Provedení izolace proti zemní vlhkosti vodorovné za studena nátěrem penetračním</t>
  </si>
  <si>
    <t>-8548348</t>
  </si>
  <si>
    <t>Provedení izolace proti zemní vlhkosti natěradly a tmely za studena na ploše vodorovné V nátěrem penetračním</t>
  </si>
  <si>
    <t>"výtah"6,02</t>
  </si>
  <si>
    <t>"schodište"7,4</t>
  </si>
  <si>
    <t>"stěna"2*0,6</t>
  </si>
  <si>
    <t>"1pp"0,4*1,5</t>
  </si>
  <si>
    <t>24</t>
  </si>
  <si>
    <t>11163150</t>
  </si>
  <si>
    <t>lak penetrační asfaltový</t>
  </si>
  <si>
    <t>1397310278</t>
  </si>
  <si>
    <t>15,22*0,0003 'Přepočtené koeficientem množství</t>
  </si>
  <si>
    <t>25</t>
  </si>
  <si>
    <t>711112001</t>
  </si>
  <si>
    <t>Provedení izolace proti zemní vlhkosti svislé za studena nátěrem penetračním</t>
  </si>
  <si>
    <t>1293183869</t>
  </si>
  <si>
    <t>Provedení izolace proti zemní vlhkosti natěradly a tmely za studena na ploše svislé S nátěrem penetračním</t>
  </si>
  <si>
    <t>"výtah"10*1,2</t>
  </si>
  <si>
    <t>26</t>
  </si>
  <si>
    <t>-536916127</t>
  </si>
  <si>
    <t>22,5*0,00034 'Přepočtené koeficientem množství</t>
  </si>
  <si>
    <t>19</t>
  </si>
  <si>
    <t>711141559</t>
  </si>
  <si>
    <t>Provedení izolace proti zemní vlhkosti pásy přitavením vodorovné NAIP</t>
  </si>
  <si>
    <t>2033732027</t>
  </si>
  <si>
    <t>Provedení izolace proti zemní vlhkosti pásy přitavením NAIP na ploše vodorovné V</t>
  </si>
  <si>
    <t>20</t>
  </si>
  <si>
    <t>62853004</t>
  </si>
  <si>
    <t>pás asfaltový natavitelný modifikovaný SBS s vložkou ze skleněné tkaniny a spalitelnou PE fólií nebo jemnozrnným minerálním posypem na horním povrchu tl 4,0mm</t>
  </si>
  <si>
    <t>-914328332</t>
  </si>
  <si>
    <t>15,22*1,1655 'Přepočtené koeficientem množství</t>
  </si>
  <si>
    <t>711142559</t>
  </si>
  <si>
    <t>Provedení izolace proti zemní vlhkosti pásy přitavením svislé NAIP</t>
  </si>
  <si>
    <t>-446005319</t>
  </si>
  <si>
    <t>Provedení izolace proti zemní vlhkosti pásy přitavením NAIP na ploše svislé S</t>
  </si>
  <si>
    <t>22</t>
  </si>
  <si>
    <t>1489278577</t>
  </si>
  <si>
    <t>22,5*1,221 'Přepočtené koeficientem množství</t>
  </si>
  <si>
    <t>31</t>
  </si>
  <si>
    <t>711161112</t>
  </si>
  <si>
    <t>Izolace proti zemní vlhkosti nopovou fólií vodorovná, nopek v 8,0 mm, tl do 0,6 mm</t>
  </si>
  <si>
    <t>145276517</t>
  </si>
  <si>
    <t>Izolace proti zemní vlhkosti a beztlakové vodě nopovými fóliemi na ploše vodorovné V vrstva ochranná, odvětrávací a drenážní výška nopku 8,0 mm, tl. fólie do 0,6 mm</t>
  </si>
  <si>
    <t>413</t>
  </si>
  <si>
    <t>711493111</t>
  </si>
  <si>
    <t>Izolace proti podpovrchové a tlakové vodě vodorovná těsnicí hmotou dvousložkovou na bázi cementu</t>
  </si>
  <si>
    <t>-615143082</t>
  </si>
  <si>
    <t>Izolace proti podpovrchové a tlakové vodě - ostatní na ploše vodorovné V dvousložkovou na bázi cementu</t>
  </si>
  <si>
    <t>2.np</t>
  </si>
  <si>
    <t>5,5+6,7</t>
  </si>
  <si>
    <t>8,5</t>
  </si>
  <si>
    <t>414</t>
  </si>
  <si>
    <t>711493121</t>
  </si>
  <si>
    <t>Izolace proti podpovrchové a tlakové vodě svislá těsnicí hmotou dvousložkovou na bázi cementu</t>
  </si>
  <si>
    <t>824626441</t>
  </si>
  <si>
    <t>Izolace proti podpovrchové a tlakové vodě - ostatní na ploše svislé S dvousložkovou na bázi cementu</t>
  </si>
  <si>
    <t>"2.13"6,613*2</t>
  </si>
  <si>
    <t>"2.14"5,4*2</t>
  </si>
  <si>
    <t>"2.15"4,35*2</t>
  </si>
  <si>
    <t>"2.16"5*2</t>
  </si>
  <si>
    <t>"2.17"5*2</t>
  </si>
  <si>
    <t>"2.18"5*2</t>
  </si>
  <si>
    <t>"2.19"6*2</t>
  </si>
  <si>
    <t>"1.12"4,7*2</t>
  </si>
  <si>
    <t>"1.13"6,7*2</t>
  </si>
  <si>
    <t>"1.14"4,3*2</t>
  </si>
  <si>
    <t>"1.15"5*2</t>
  </si>
  <si>
    <t>"1.16"4,4*2</t>
  </si>
  <si>
    <t>27</t>
  </si>
  <si>
    <t>711745567</t>
  </si>
  <si>
    <t>Izolace proti vodě provedení spojů přitavením pásu NAIP 500 mm</t>
  </si>
  <si>
    <t>321011579</t>
  </si>
  <si>
    <t>Provedení detailů pásy přitavením spojů obrácených nebo zpětných se zesílením rš 500 mm NAIP</t>
  </si>
  <si>
    <t>"1.pp"3,5+3+3+3,5</t>
  </si>
  <si>
    <t>28</t>
  </si>
  <si>
    <t>998711101</t>
  </si>
  <si>
    <t>Přesun hmot tonážní pro izolace proti vodě, vlhkosti a plynům v objektech v do 6 m</t>
  </si>
  <si>
    <t>282357703</t>
  </si>
  <si>
    <t>Přesun hmot pro izolace proti vodě, vlhkosti a plynům stanovený z hmotnosti přesunovaného materiálu vodorovná dopravní vzdálenost do 50 m v objektech výšky do 6 m</t>
  </si>
  <si>
    <t>29</t>
  </si>
  <si>
    <t>998711181</t>
  </si>
  <si>
    <t>Příplatek k přesunu hmot tonážní 711 prováděný bez použití mechanizace</t>
  </si>
  <si>
    <t>66975418</t>
  </si>
  <si>
    <t>Přesun hmot pro izolace proti vodě, vlhkosti a plynům stanovený z hmotnosti přesunovaného materiálu Příplatek k cenám za přesun prováděný bez použití mechanizace pro jakoukoliv výšku objektu</t>
  </si>
  <si>
    <t>30</t>
  </si>
  <si>
    <t>998711192</t>
  </si>
  <si>
    <t>Příplatek k přesunu hmot tonážní 711 za zvětšený přesun do 100 m</t>
  </si>
  <si>
    <t>-1203390799</t>
  </si>
  <si>
    <t>Přesun hmot pro izolace proti vodě, vlhkosti a plynům stanovený z hmotnosti přesunovaného materiálu Příplatek k cenám za zvětšený přesun přes vymezenou největší dopravní vzdálenost do 100 m</t>
  </si>
  <si>
    <t>712</t>
  </si>
  <si>
    <t>Povlakové krytiny</t>
  </si>
  <si>
    <t>713</t>
  </si>
  <si>
    <t>Izolace tepelné</t>
  </si>
  <si>
    <t>82</t>
  </si>
  <si>
    <t>713131141</t>
  </si>
  <si>
    <t>Montáž izolace tepelné stěn lepením celoplošně rohoží, pásů, dílců, desek</t>
  </si>
  <si>
    <t>-2003651695</t>
  </si>
  <si>
    <t>Montáž tepelné izolace stěn rohožemi, pásy, deskami, dílci, bloky (izolační materiál ve specifikaci) lepením celoplošně bez mechanického kotvení</t>
  </si>
  <si>
    <t>"extrudovaný polystyren"1,15*6,52</t>
  </si>
  <si>
    <t>83</t>
  </si>
  <si>
    <t>28376422</t>
  </si>
  <si>
    <t>deska XPS hrana polodrážková a hladký povrch 300kPA λ=0,035 tl 100mm</t>
  </si>
  <si>
    <t>-1935689450</t>
  </si>
  <si>
    <t>84</t>
  </si>
  <si>
    <t>713131242</t>
  </si>
  <si>
    <t>Montáž izolace tepelné stěn lepením celoplošně v kombinaci s mechanickým kotvením rohoží, pásů, dílců, desek tl přes 100 do 140 mm</t>
  </si>
  <si>
    <t>-879015680</t>
  </si>
  <si>
    <t>Montáž tepelné izolace stěn rohožemi, pásy, deskami, dílci, bloky (izolační materiál ve specifikaci) lepením celoplošně s mechanickým kotvením, tloušťky izolace přes 100 do 140 mm</t>
  </si>
  <si>
    <t>85</t>
  </si>
  <si>
    <t>28375801</t>
  </si>
  <si>
    <t>deska EPS 70 fasádní λ=0,039 tl 110mm</t>
  </si>
  <si>
    <t>1598660854</t>
  </si>
  <si>
    <t>195</t>
  </si>
  <si>
    <t>713141131</t>
  </si>
  <si>
    <t>Montáž izolace tepelné střech plochých lepené za studena plně 1 vrstva rohoží, pásů, dílců, desek</t>
  </si>
  <si>
    <t>-1573672766</t>
  </si>
  <si>
    <t>Montáž tepelné izolace střech plochých rohožemi, pásy, deskami, dílci, bloky (izolační materiál ve specifikaci) přilepenými za studena zplna, jednovrstvá</t>
  </si>
  <si>
    <t>"střecha výtahu"</t>
  </si>
  <si>
    <t>2,3*2,1</t>
  </si>
  <si>
    <t>196</t>
  </si>
  <si>
    <t>28372317</t>
  </si>
  <si>
    <t>deska EPS 100 pro konstrukce s běžným zatížením λ=0,037 tl 150mm</t>
  </si>
  <si>
    <t>-1286399125</t>
  </si>
  <si>
    <t>4,83*1,05 'Přepočtené koeficientem množství</t>
  </si>
  <si>
    <t>86</t>
  </si>
  <si>
    <t>998713102</t>
  </si>
  <si>
    <t>Přesun hmot tonážní pro izolace tepelné v objektech v přes 6 do 12 m</t>
  </si>
  <si>
    <t>-934257668</t>
  </si>
  <si>
    <t>Přesun hmot pro izolace tepelné stanovený z hmotnosti přesunovaného materiálu vodorovná dopravní vzdálenost do 50 m v objektech výšky přes 6 m do 12 m</t>
  </si>
  <si>
    <t>87</t>
  </si>
  <si>
    <t>998713181</t>
  </si>
  <si>
    <t>Příplatek k přesunu hmot tonážní 713 prováděný bez použití mechanizace</t>
  </si>
  <si>
    <t>-1716109521</t>
  </si>
  <si>
    <t>Přesun hmot pro izolace tepelné stanovený z hmotnosti přesunovaného materiálu Příplatek k cenám za přesun prováděný bez použití mechanizace pro jakoukoliv výšku objektu</t>
  </si>
  <si>
    <t>88</t>
  </si>
  <si>
    <t>998713193</t>
  </si>
  <si>
    <t>Příplatek k přesunu hmot tonážní 713 za zvětšený přesun do 500 m</t>
  </si>
  <si>
    <t>-1319666072</t>
  </si>
  <si>
    <t>Přesun hmot pro izolace tepelné stanovený z hmotnosti přesunovaného materiálu Příplatek k cenám za zvětšený přesun přes vymezenou největší dopravní vzdálenost do 500 m</t>
  </si>
  <si>
    <t>721</t>
  </si>
  <si>
    <t>Zdravotechnika - vnitřní kanalizace</t>
  </si>
  <si>
    <t>721110806</t>
  </si>
  <si>
    <t>Demontáž potrubí kameninové DN přes 100 do 200</t>
  </si>
  <si>
    <t>-1777727850</t>
  </si>
  <si>
    <t>Demontáž potrubí z kameninových trub normálních nebo kyselinovzdorných přes 100 do DN 200</t>
  </si>
  <si>
    <t>289</t>
  </si>
  <si>
    <t>721174024PO</t>
  </si>
  <si>
    <t>Kanalizace</t>
  </si>
  <si>
    <t>1748991588</t>
  </si>
  <si>
    <t>Potrubí z trub polypropylenových odpadní (svislé) DN 75</t>
  </si>
  <si>
    <t>721210813</t>
  </si>
  <si>
    <t>Demontáž vpustí podlahových z kyselinovzdorné kameniny DN 100</t>
  </si>
  <si>
    <t>-1775624536</t>
  </si>
  <si>
    <t>Demontáž kanalizačního příslušenství vpustí podlahových z kyselinovzdorné kameniny DN 100</t>
  </si>
  <si>
    <t>722</t>
  </si>
  <si>
    <t>Zdravotechnika - vnitřní vodovod</t>
  </si>
  <si>
    <t>288</t>
  </si>
  <si>
    <t>722173112PO</t>
  </si>
  <si>
    <t>Vodovod</t>
  </si>
  <si>
    <t>1386819845</t>
  </si>
  <si>
    <t>Potrubí z plastových trubek ze síťovaného polyethylenu (PE-Xa) spojované mechanicky násuvnou objímkou plastovou D 16/2,2</t>
  </si>
  <si>
    <t>726</t>
  </si>
  <si>
    <t>Zdravotechnika - předstěnové instalace</t>
  </si>
  <si>
    <t>376</t>
  </si>
  <si>
    <t>726131041</t>
  </si>
  <si>
    <t>Instalační předstěna pro klozet závěsný v 1120 mm s ovládáním zepředu do lehkých stěn s kovovou kcí</t>
  </si>
  <si>
    <t>soubor</t>
  </si>
  <si>
    <t>1492227275</t>
  </si>
  <si>
    <t>Předstěnové instalační systémy do lehkých stěn s kovovou konstrukcí pro závěsné klozety ovládání zepředu, stavební výšky 1120 mm</t>
  </si>
  <si>
    <t>"2.np"2</t>
  </si>
  <si>
    <t>377</t>
  </si>
  <si>
    <t>726131043</t>
  </si>
  <si>
    <t>Instalační předstěna pro klozet závěsný v 1120 mm s ovládáním zepředu pro postižené do stěn s kov kcí</t>
  </si>
  <si>
    <t>1769516131</t>
  </si>
  <si>
    <t>Předstěnové instalační systémy do lehkých stěn s kovovou konstrukcí pro závěsné klozety ovládání zepředu, stavební výšky 1120 mm pro tělesně postižené</t>
  </si>
  <si>
    <t>383</t>
  </si>
  <si>
    <t>726191002</t>
  </si>
  <si>
    <t>Souprava pro předstěnovou montáž</t>
  </si>
  <si>
    <t>865436346</t>
  </si>
  <si>
    <t>Ostatní příslušenství instalačních systémů souprava pro předstěnovou montáž</t>
  </si>
  <si>
    <t>381</t>
  </si>
  <si>
    <t>726191011</t>
  </si>
  <si>
    <t>Ovládací tlačítko WC pro montáž do předstěnových konstrukcí</t>
  </si>
  <si>
    <t>1418732858</t>
  </si>
  <si>
    <t>Ostatní příslušenství instalačních systémů montáž ovládacích tlačítek k WC</t>
  </si>
  <si>
    <t>382</t>
  </si>
  <si>
    <t>55281794</t>
  </si>
  <si>
    <t>tlačítko pro ovládání WC zepředu plast dvě množství vody 246x164mm</t>
  </si>
  <si>
    <t>-1187820807</t>
  </si>
  <si>
    <t>378</t>
  </si>
  <si>
    <t>998726112</t>
  </si>
  <si>
    <t>Přesun hmot tonážní pro instalační prefabrikáty v objektech v přes 6 do 12 m</t>
  </si>
  <si>
    <t>-794780577</t>
  </si>
  <si>
    <t>Přesun hmot pro instalační prefabrikáty stanovený z hmotnosti přesunovaného materiálu vodorovná dopravní vzdálenost do 50 m v objektech výšky přes 6 m do 12 m</t>
  </si>
  <si>
    <t>379</t>
  </si>
  <si>
    <t>998726181</t>
  </si>
  <si>
    <t>Příplatek k přesunu hmot tonážní 726 prováděný bez použití mechanizace</t>
  </si>
  <si>
    <t>-1287801534</t>
  </si>
  <si>
    <t>Přesun hmot pro instalační prefabrikáty stanovený z hmotnosti přesunovaného materiálu Příplatek k cenám za přesun prováděný bez použití mechanizace pro jakoukoliv výšku objektu</t>
  </si>
  <si>
    <t>380</t>
  </si>
  <si>
    <t>998726193</t>
  </si>
  <si>
    <t>Příplatek k přesunu hmot tonážní 726 za zvětšený přesun do 500 m</t>
  </si>
  <si>
    <t>1910458064</t>
  </si>
  <si>
    <t>Přesun hmot pro instalační prefabrikáty stanovený z hmotnosti přesunovaného materiálu Příplatek k cenám za zvětšený přesun přes vymezenou největší dopravní vzdálenost do 500 m</t>
  </si>
  <si>
    <t>731</t>
  </si>
  <si>
    <t>Ústřední vytápění - kotelny</t>
  </si>
  <si>
    <t>369</t>
  </si>
  <si>
    <t>731200823</t>
  </si>
  <si>
    <t>Demontáž kotle ocelového na plynná nebo kapalná paliva výkon do 25 kW</t>
  </si>
  <si>
    <t>528944258</t>
  </si>
  <si>
    <t>Demontáž kotlů ocelových na kapalná nebo plynná paliva, o výkonu do 25 kW</t>
  </si>
  <si>
    <t>303</t>
  </si>
  <si>
    <t>731244005</t>
  </si>
  <si>
    <t>Kotel ocelový závěsný na plyn kondenzační o výkonu 3,4-37,0 kW pro vytápění</t>
  </si>
  <si>
    <t>-973868574</t>
  </si>
  <si>
    <t>Kotle ocelové teplovodní plynové závěsné kondenzační pro vytápění 3,4-37,0 kW</t>
  </si>
  <si>
    <t>304</t>
  </si>
  <si>
    <t>731341140</t>
  </si>
  <si>
    <t>Hadice napouštěcí pryžové D 20/28</t>
  </si>
  <si>
    <t>-934648632</t>
  </si>
  <si>
    <t>Hadice napouštěcí pryžové Ø 20/28</t>
  </si>
  <si>
    <t>370</t>
  </si>
  <si>
    <t>731391812</t>
  </si>
  <si>
    <t>Vypuštění vody z kotle samospádem pl kotle přes 5 do 10 m2</t>
  </si>
  <si>
    <t>-1893164765</t>
  </si>
  <si>
    <t>Vypuštění vody z kotlů do kanalizace samospádem o výhřevné ploše kotlů přes 5 do 10 m2</t>
  </si>
  <si>
    <t>306</t>
  </si>
  <si>
    <t>731810302</t>
  </si>
  <si>
    <t>2065303982</t>
  </si>
  <si>
    <t>Nucené odtahy spalin od kondenzačních kotlů soustředným potrubím vedeným vodorovně ke komínové šachtě, průměru 80/125 mm</t>
  </si>
  <si>
    <t>305</t>
  </si>
  <si>
    <t>731810322</t>
  </si>
  <si>
    <t>Nucený odtah spalin soustředným potrubím pro kondenzační kotel svislý 80/125 mm přes plochou střechu</t>
  </si>
  <si>
    <t>-870516161</t>
  </si>
  <si>
    <t>Nucené odtahy spalin od kondenzačních kotlů soustředným potrubím vedeným svisle plochou střechou, průměru 80/125 mm</t>
  </si>
  <si>
    <t>307</t>
  </si>
  <si>
    <t>998731102</t>
  </si>
  <si>
    <t>Přesun hmot tonážní pro kotelny v objektech v přes 6 do 12 m</t>
  </si>
  <si>
    <t>-776612380</t>
  </si>
  <si>
    <t>Přesun hmot pro kotelny stanovený z hmotnosti přesunovaného materiálu vodorovná dopravní vzdálenost do 50 m v objektech výšky přes 6 do 12 m</t>
  </si>
  <si>
    <t>308</t>
  </si>
  <si>
    <t>998731181</t>
  </si>
  <si>
    <t>Příplatek k přesunu hmot tonážní 731 prováděný bez použití mechanizace</t>
  </si>
  <si>
    <t>-1671867459</t>
  </si>
  <si>
    <t>Přesun hmot pro kotelny stanovený z hmotnosti přesunovaného materiálu Příplatek k cenám za přesun prováděný bez použití mechanizace pro jakoukoliv výšku objektu</t>
  </si>
  <si>
    <t>309</t>
  </si>
  <si>
    <t>998731193</t>
  </si>
  <si>
    <t>Příplatek k přesunu hmot tonážní 731 za zvětšený přesun do 500 m</t>
  </si>
  <si>
    <t>166523341</t>
  </si>
  <si>
    <t>Přesun hmot pro kotelny stanovený z hmotnosti přesunovaného materiálu Příplatek k cenám za zvětšený přesun přes vymezenou největší dopravní vzdálenost do 500 m</t>
  </si>
  <si>
    <t>732</t>
  </si>
  <si>
    <t>Ústřední vytápění - strojovny</t>
  </si>
  <si>
    <t>310</t>
  </si>
  <si>
    <t>732331613</t>
  </si>
  <si>
    <t>Nádoba tlaková expanzní pro topnou a chladicí soustavu s membránou závitové připojení PN 0,4 o objemu 18 l</t>
  </si>
  <si>
    <t>999055610</t>
  </si>
  <si>
    <t>Nádoby expanzní tlakové pro topné a chladicí soustavy s membránou bez pojistného ventilu se závitovým připojením PN 0,4 o objemu 18 l</t>
  </si>
  <si>
    <t>311</t>
  </si>
  <si>
    <t>732490102</t>
  </si>
  <si>
    <t>Montáž sifonu pro odvod kondenzátu kotle</t>
  </si>
  <si>
    <t>680299956</t>
  </si>
  <si>
    <t>Montáž ostatních zařízení pro odvod kondenzátu kotle sifonu</t>
  </si>
  <si>
    <t>312</t>
  </si>
  <si>
    <t>48481003</t>
  </si>
  <si>
    <t>sifon pro odvod kondenzátu</t>
  </si>
  <si>
    <t>725406379</t>
  </si>
  <si>
    <t>313</t>
  </si>
  <si>
    <t>732490103</t>
  </si>
  <si>
    <t>Montáž hadice pro odvod kondenzátu kotle</t>
  </si>
  <si>
    <t>261779759</t>
  </si>
  <si>
    <t>Montáž ostatních zařízení pro odvod kondenzátu kotle hadice</t>
  </si>
  <si>
    <t>314</t>
  </si>
  <si>
    <t>48481004</t>
  </si>
  <si>
    <t>hadice pro odvod kondenzátu</t>
  </si>
  <si>
    <t>1346769699</t>
  </si>
  <si>
    <t>315</t>
  </si>
  <si>
    <t>998732101</t>
  </si>
  <si>
    <t>Přesun hmot tonážní pro strojovny v objektech v do 6 m</t>
  </si>
  <si>
    <t>112396054</t>
  </si>
  <si>
    <t>Přesun hmot pro strojovny stanovený z hmotnosti přesunovaného materiálu vodorovná dopravní vzdálenost do 50 m v objektech výšky do 6 m</t>
  </si>
  <si>
    <t>316</t>
  </si>
  <si>
    <t>998732102</t>
  </si>
  <si>
    <t>Přesun hmot tonážní pro strojovny v objektech v přes 6 do 12 m</t>
  </si>
  <si>
    <t>1579340443</t>
  </si>
  <si>
    <t>Přesun hmot pro strojovny stanovený z hmotnosti přesunovaného materiálu vodorovná dopravní vzdálenost do 50 m v objektech výšky přes 6 do 12 m</t>
  </si>
  <si>
    <t>317</t>
  </si>
  <si>
    <t>998732181</t>
  </si>
  <si>
    <t>Příplatek k přesunu hmot tonážní 732 prováděný bez použití mechanizace</t>
  </si>
  <si>
    <t>-781184637</t>
  </si>
  <si>
    <t>Přesun hmot pro strojovny stanovený z hmotnosti přesunovaného materiálu Příplatek k cenám za přesun prováděný bez použití mechanizace pro jakoukoliv výšku objektu</t>
  </si>
  <si>
    <t>318</t>
  </si>
  <si>
    <t>998732193</t>
  </si>
  <si>
    <t>Příplatek k přesunu hmot tonážní 732 za zvětšený přesun do 500 m</t>
  </si>
  <si>
    <t>-1688649129</t>
  </si>
  <si>
    <t>Přesun hmot pro strojovny stanovený z hmotnosti přesunovaného materiálu Příplatek k cenám za zvětšený přesun přes vymezenou největší dopravní vzdálenost do 500 m</t>
  </si>
  <si>
    <t>733</t>
  </si>
  <si>
    <t>Ústřední vytápění - rozvodné potrubí</t>
  </si>
  <si>
    <t>319</t>
  </si>
  <si>
    <t>733223301</t>
  </si>
  <si>
    <t>Potrubí měděné tvrdé spojované lisováním D 15x1 mm</t>
  </si>
  <si>
    <t>963342022</t>
  </si>
  <si>
    <t>Potrubí z trubek měděných tvrdých spojovaných lisováním PN 16, T= +110°C Ø 15/1</t>
  </si>
  <si>
    <t>"12x1,0"27</t>
  </si>
  <si>
    <t>"15x1"45</t>
  </si>
  <si>
    <t>320</t>
  </si>
  <si>
    <t>733223302</t>
  </si>
  <si>
    <t>Potrubí měděné tvrdé spojované lisováním D 18x1 mm</t>
  </si>
  <si>
    <t>-1431891838</t>
  </si>
  <si>
    <t>Potrubí z trubek měděných tvrdých spojovaných lisováním PN 16, T= +110°C Ø 18/1</t>
  </si>
  <si>
    <t>"18x1,0"96</t>
  </si>
  <si>
    <t>321</t>
  </si>
  <si>
    <t>733223303</t>
  </si>
  <si>
    <t>Potrubí měděné tvrdé spojované lisováním D 22x1 mm</t>
  </si>
  <si>
    <t>-680960948</t>
  </si>
  <si>
    <t>Potrubí z trubek měděných tvrdých spojovaných lisováním PN 16, T= +110°C Ø 22/1</t>
  </si>
  <si>
    <t>"22x1,0"37</t>
  </si>
  <si>
    <t>322</t>
  </si>
  <si>
    <t>733223304</t>
  </si>
  <si>
    <t>Potrubí měděné tvrdé spojované lisováním D 28x1,5 mm</t>
  </si>
  <si>
    <t>-350367943</t>
  </si>
  <si>
    <t>Potrubí z trubek měděných tvrdých spojovaných lisováním PN 16, T= +110°C Ø 28/1,5</t>
  </si>
  <si>
    <t>63</t>
  </si>
  <si>
    <t>323</t>
  </si>
  <si>
    <t>733223305</t>
  </si>
  <si>
    <t>Potrubí měděné tvrdé spojované lisováním D 35x1,5 mm</t>
  </si>
  <si>
    <t>-1296334266</t>
  </si>
  <si>
    <t>Potrubí z trubek měděných tvrdých spojovaných lisováním PN 16, T= +110°C Ø 35/1,5</t>
  </si>
  <si>
    <t>324</t>
  </si>
  <si>
    <t>733223306</t>
  </si>
  <si>
    <t>Potrubí měděné tvrdé spojované lisováním D 42x1,5 mm</t>
  </si>
  <si>
    <t>-144904395</t>
  </si>
  <si>
    <t>Potrubí z trubek měděných tvrdých spojovaných lisováním PN 16, T= +110°C Ø 42/1,5</t>
  </si>
  <si>
    <t>325</t>
  </si>
  <si>
    <t>733223307</t>
  </si>
  <si>
    <t>Potrubí měděné tvrdé spojované lisováním D 54x2 mm</t>
  </si>
  <si>
    <t>847910027</t>
  </si>
  <si>
    <t>Potrubí z trubek měděných tvrdých spojovaných lisováním PN 16, T= +110°C Ø 54/2</t>
  </si>
  <si>
    <t>326</t>
  </si>
  <si>
    <t>733223309</t>
  </si>
  <si>
    <t>Potrubí měděné tvrdé spojované lisováním D 64x2 mm</t>
  </si>
  <si>
    <t>426562372</t>
  </si>
  <si>
    <t>Potrubí z trubek měděných tvrdých spojovaných lisováním PN 16, T= +110°C Ø 64/2</t>
  </si>
  <si>
    <t>327</t>
  </si>
  <si>
    <t>733223310</t>
  </si>
  <si>
    <t>Potrubí měděné tvrdé spojované lisováním D 76,1x2 mm</t>
  </si>
  <si>
    <t>-2037320978</t>
  </si>
  <si>
    <t>Potrubí z trubek měděných tvrdých spojovaných lisováním PN 16, T= +110°C Ø 76,1/2</t>
  </si>
  <si>
    <t>329</t>
  </si>
  <si>
    <t>733224209</t>
  </si>
  <si>
    <t>Příplatek k potrubí měděnému za potrubí vedené v kotelnách nebo strojovnách D 64x2 mm</t>
  </si>
  <si>
    <t>641472363</t>
  </si>
  <si>
    <t>Potrubí z trubek měděných Příplatek k cenám za potrubí vedené v kotelnách a strojovnách Ø 64/2</t>
  </si>
  <si>
    <t>328</t>
  </si>
  <si>
    <t>733224210</t>
  </si>
  <si>
    <t>Příplatek k potrubí měděnému za potrubí vedené v kotelnách nebo strojovnách D 76,1x2 mm</t>
  </si>
  <si>
    <t>-277208366</t>
  </si>
  <si>
    <t>Potrubí z trubek měděných Příplatek k cenám za potrubí vedené v kotelnách a strojovnách Ø 76,1/2</t>
  </si>
  <si>
    <t>330</t>
  </si>
  <si>
    <t>733231111</t>
  </si>
  <si>
    <t>Kompenzátor pro měděné potrubí D 15 tvaru U s hladkými ohyby s konci na vnitřní pájení</t>
  </si>
  <si>
    <t>1140631117</t>
  </si>
  <si>
    <t>Kompenzátory pro měděné potrubí tvaru U s hladkými ohyby s konci na vnitřní pájení D 15</t>
  </si>
  <si>
    <t>331</t>
  </si>
  <si>
    <t>733231112</t>
  </si>
  <si>
    <t>Kompenzátor pro měděné potrubíí D 18 tvaru U s hladkými ohyby s konci na vnitřní pájen</t>
  </si>
  <si>
    <t>1397894235</t>
  </si>
  <si>
    <t>Kompenzátory pro měděné potrubí tvaru U s hladkými ohyby s konci na vnitřní pájení D 18</t>
  </si>
  <si>
    <t>332</t>
  </si>
  <si>
    <t>733231113</t>
  </si>
  <si>
    <t>Kompenzátor pro měděné potrubí D 22 tvaru U s hladkými ohyby s konci na vnitřní pájení</t>
  </si>
  <si>
    <t>-492833748</t>
  </si>
  <si>
    <t>Kompenzátory pro měděné potrubí tvaru U s hladkými ohyby s konci na vnitřní pájení D 22</t>
  </si>
  <si>
    <t>333</t>
  </si>
  <si>
    <t>733231115</t>
  </si>
  <si>
    <t>Kompenzátor pro měděné potrubí D 28 tvaru U s hladkými ohyby s konci na vnitřní pájení</t>
  </si>
  <si>
    <t>-1821644345</t>
  </si>
  <si>
    <t>Kompenzátory pro měděné potrubí tvaru U s hladkými ohyby s konci na vnitřní pájení D 28</t>
  </si>
  <si>
    <t>334</t>
  </si>
  <si>
    <t>733231116</t>
  </si>
  <si>
    <t>Kompenzátor pro měděné potrubí D 35 tvaru U s hladkými ohyby s konci na vnitřní pájení</t>
  </si>
  <si>
    <t>2032807387</t>
  </si>
  <si>
    <t>Kompenzátory pro měděné potrubí tvaru U s hladkými ohyby s konci na vnitřní pájení D 35</t>
  </si>
  <si>
    <t>335</t>
  </si>
  <si>
    <t>733231117</t>
  </si>
  <si>
    <t>Kompenzátor pro měděné potrubíí D 42 tvaru U s hladkými ohyby s konci na vnitřní pájen</t>
  </si>
  <si>
    <t>-1353884555</t>
  </si>
  <si>
    <t>Kompenzátory pro měděné potrubí tvaru U s hladkými ohyby s konci na vnitřní pájení D 42</t>
  </si>
  <si>
    <t>371</t>
  </si>
  <si>
    <t>733290801</t>
  </si>
  <si>
    <t>Demontáž potrubí měděného D do 35x1,5 mm</t>
  </si>
  <si>
    <t>1272422380</t>
  </si>
  <si>
    <t>Demontáž potrubí z trubek měděných Ø do 35/1,5</t>
  </si>
  <si>
    <t>336</t>
  </si>
  <si>
    <t>733291101</t>
  </si>
  <si>
    <t>Zkouška těsnosti potrubí měděné D do 35x1,5</t>
  </si>
  <si>
    <t>1452935369</t>
  </si>
  <si>
    <t>Zkoušky těsnosti potrubí z trubek měděných Ø do 35/1,5</t>
  </si>
  <si>
    <t>27+45+96+37+63+39</t>
  </si>
  <si>
    <t>337</t>
  </si>
  <si>
    <t>733291102</t>
  </si>
  <si>
    <t>Zkouška těsnosti potrubí měděné D přes 35x1,5 do 64x2</t>
  </si>
  <si>
    <t>-610770875</t>
  </si>
  <si>
    <t>Zkoušky těsnosti potrubí z trubek měděných Ø přes 35/1,5 do 64/2,0</t>
  </si>
  <si>
    <t>21+18+12</t>
  </si>
  <si>
    <t>338</t>
  </si>
  <si>
    <t>733291103</t>
  </si>
  <si>
    <t>Zkouška těsnosti potrubí měděné D přes 64x2 do 108x2,5</t>
  </si>
  <si>
    <t>729095676</t>
  </si>
  <si>
    <t>Zkoušky těsnosti potrubí z trubek měděných Ø přes 64/2,0 do 108/2,5</t>
  </si>
  <si>
    <t>339</t>
  </si>
  <si>
    <t>733811251</t>
  </si>
  <si>
    <t>Ochrana potrubí ústředního vytápění termoizolačními trubicemi z PE tl přes 20 do 25 mm DN do 22 mm</t>
  </si>
  <si>
    <t>1109792169</t>
  </si>
  <si>
    <t>Ochrana potrubí termoizolačními trubicemi z pěnového polyetylenu PE přilepenými v příčných a podélných spojích, tloušťky izolace přes 20 do 25 mm, vnitřního průměru izolace DN do 22 mm</t>
  </si>
  <si>
    <t>27+45+96+37</t>
  </si>
  <si>
    <t>340</t>
  </si>
  <si>
    <t>733811252</t>
  </si>
  <si>
    <t>Ochrana potrubí ústředního vytápění termoizolačními trubicemi z PE tl přes 20 do 25 mm DN přes 32 do 45 mm</t>
  </si>
  <si>
    <t>1391925017</t>
  </si>
  <si>
    <t>Ochrana potrubí termoizolačními trubicemi z pěnového polyetylenu PE přilepenými v příčných a podélných spojích, tloušťky izolace přes 20 do 25 mm, vnitřního průměru izolace DN přes 22 do 45 mm</t>
  </si>
  <si>
    <t>37+63+39+21</t>
  </si>
  <si>
    <t>341</t>
  </si>
  <si>
    <t>733811253</t>
  </si>
  <si>
    <t>Ochrana potrubí ústředního vytápění termoizolačními trubicemi z PE tl přes 20 do 25 mm DN přes 45 do 63 mm</t>
  </si>
  <si>
    <t>-1513571008</t>
  </si>
  <si>
    <t>Ochrana potrubí termoizolačními trubicemi z pěnového polyetylenu PE přilepenými v příčných a podélných spojích, tloušťky izolace přes 20 do 25 mm, vnitřního průměru izolace DN přes 45 do 63 mm</t>
  </si>
  <si>
    <t>342</t>
  </si>
  <si>
    <t>733811254</t>
  </si>
  <si>
    <t>Ochrana potrubí ústředního vytápění termoizolačními trubicemi z PE tl přes 20 do 25 mm DN přes 63 do 89m</t>
  </si>
  <si>
    <t>-690227621</t>
  </si>
  <si>
    <t>Ochrana potrubí termoizolačními trubicemi z pěnového polyetylenu PE přilepenými v příčných a podélných spojích, tloušťky izolace přes 20 do 25 mm, vnitřního průměru izolace DN přes 63 do 89 mm</t>
  </si>
  <si>
    <t>12+7</t>
  </si>
  <si>
    <t>343</t>
  </si>
  <si>
    <t>998733102</t>
  </si>
  <si>
    <t>Přesun hmot tonážní pro rozvody potrubí v objektech v přes 6 do 12 m</t>
  </si>
  <si>
    <t>-236424148</t>
  </si>
  <si>
    <t>Přesun hmot pro rozvody potrubí stanovený z hmotnosti přesunovaného materiálu vodorovná dopravní vzdálenost do 50 m v objektech výšky přes 6 do 12 m</t>
  </si>
  <si>
    <t>344</t>
  </si>
  <si>
    <t>998733181</t>
  </si>
  <si>
    <t>Příplatek k přesunu hmot tonážní 733 prováděný bez použití mechanizace</t>
  </si>
  <si>
    <t>-1456076126</t>
  </si>
  <si>
    <t>Přesun hmot pro rozvody potrubí stanovený z hmotnosti přesunovaného materiálu Příplatek k cenám za přesun prováděný bez použití mechanizace pro jakoukoliv výšku objektu</t>
  </si>
  <si>
    <t>345</t>
  </si>
  <si>
    <t>998733193</t>
  </si>
  <si>
    <t>Příplatek k přesunu hmot tonážní 733 za zvětšený přesun do 500 m</t>
  </si>
  <si>
    <t>1524475713</t>
  </si>
  <si>
    <t>Přesun hmot pro rozvody potrubí stanovený z hmotnosti přesunovaného materiálu Příplatek k cenám za zvětšený přesun přes vymezenou největší dopravní vzdálenost do 500 m</t>
  </si>
  <si>
    <t>734</t>
  </si>
  <si>
    <t>Ústřední vytápění - armatury</t>
  </si>
  <si>
    <t>346</t>
  </si>
  <si>
    <t>734134641</t>
  </si>
  <si>
    <t>Ventil přírubový pojistný DN 25 PN 40 do 300°C pružinový nárožní proporcionální</t>
  </si>
  <si>
    <t>-620829347</t>
  </si>
  <si>
    <t>Ventily pojistné přírubové pružinové nárožní proporcionální PN 40 do 300°C (P 15 217 540) DN 25</t>
  </si>
  <si>
    <t>347</t>
  </si>
  <si>
    <t>734211126</t>
  </si>
  <si>
    <t>Ventil závitový odvzdušňovací G 3/8 PN 14 do 120°C automatický se zpětnou klapkou otopných těles</t>
  </si>
  <si>
    <t>1493723473</t>
  </si>
  <si>
    <t>Ventily odvzdušňovací závitové automatické se zpětnou klapkou PN 14 do 120°C G 3/8</t>
  </si>
  <si>
    <t>373</t>
  </si>
  <si>
    <t>734221422</t>
  </si>
  <si>
    <t>Ventil závitový regulační rohový G 3/8 PN 10 do 120°C s nastavitelnou regulací</t>
  </si>
  <si>
    <t>1523580143</t>
  </si>
  <si>
    <t>Ventily regulační závitové s nastavitelnou regulací PN 10 do 120°C rohové G 3/8</t>
  </si>
  <si>
    <t>374</t>
  </si>
  <si>
    <t>734221423</t>
  </si>
  <si>
    <t>Ventil závitový regulační rohový G 1/2 PN 10 do 120°C s nastavitelnou regulací</t>
  </si>
  <si>
    <t>-483125264</t>
  </si>
  <si>
    <t>Ventily regulační závitové s nastavitelnou regulací PN 10 do 120°C rohové G 1/2</t>
  </si>
  <si>
    <t>375</t>
  </si>
  <si>
    <t>734222812</t>
  </si>
  <si>
    <t>Ventil závitový termostatický přímý G 1/2 PN 16 do 110°C s ruční hlavou chromovaný</t>
  </si>
  <si>
    <t>-1468537360</t>
  </si>
  <si>
    <t>Ventily regulační závitové termostatické, s hlavicí ručního ovládání PN 16 do 110°C přímé chromované G 1/2</t>
  </si>
  <si>
    <t>348</t>
  </si>
  <si>
    <t>998734102</t>
  </si>
  <si>
    <t>Přesun hmot tonážní pro armatury v objektech v přes 6 do 12 m</t>
  </si>
  <si>
    <t>-1344774583</t>
  </si>
  <si>
    <t>Přesun hmot pro armatury stanovený z hmotnosti přesunovaného materiálu vodorovná dopravní vzdálenost do 50 m v objektech výšky přes 6 do 12 m</t>
  </si>
  <si>
    <t>349</t>
  </si>
  <si>
    <t>998734181</t>
  </si>
  <si>
    <t>Příplatek k přesunu hmot tonážní 734 prováděný bez použití mechanizace</t>
  </si>
  <si>
    <t>-1185380232</t>
  </si>
  <si>
    <t>Přesun hmot pro armatury stanovený z hmotnosti přesunovaného materiálu Příplatek k cenám za přesun prováděný bez použití mechanizace pro jakoukoliv výšku objektu</t>
  </si>
  <si>
    <t>350</t>
  </si>
  <si>
    <t>998734193</t>
  </si>
  <si>
    <t>Příplatek k přesunu hmot tonážní 734 za zvětšený přesun do 500 m</t>
  </si>
  <si>
    <t>-451780654</t>
  </si>
  <si>
    <t>Přesun hmot pro armatury stanovený z hmotnosti přesunovaného materiálu Příplatek k cenám za zvětšený přesun přes vymezenou největší dopravní vzdálenost do 500 m</t>
  </si>
  <si>
    <t>735</t>
  </si>
  <si>
    <t>Ústřední vytápění - otopná tělesa</t>
  </si>
  <si>
    <t>351</t>
  </si>
  <si>
    <t>735151292</t>
  </si>
  <si>
    <t>Otopné těleso panelové jednodeskové 1 přídavná přestupní plocha výška/délka 900/500 mm výkon 697 W</t>
  </si>
  <si>
    <t>2049569610</t>
  </si>
  <si>
    <t>Otopná tělesa panelová jednodesková PN 1,0 MPa, T do 110°C s jednou přídavnou přestupní plochou výšky tělesa 900 mm stavební délky / výkonu 500 mm / 697 W</t>
  </si>
  <si>
    <t>352</t>
  </si>
  <si>
    <t>735151293</t>
  </si>
  <si>
    <t>Otopné těleso panelové jednodeskové 1 přídavná přestupní plocha výška/délka 900/600 mm výkon 836 W</t>
  </si>
  <si>
    <t>-1259134180</t>
  </si>
  <si>
    <t>Otopná tělesa panelová jednodesková PN 1,0 MPa, T do 110°C s jednou přídavnou přestupní plochou výšky tělesa 900 mm stavební délky / výkonu 600 mm / 836 W</t>
  </si>
  <si>
    <t>353</t>
  </si>
  <si>
    <t>735151295</t>
  </si>
  <si>
    <t>Otopné těleso panelové jednodeskové 1 přídavná přestupní plocha výška/délka 900/800 mm výkon 1115 W</t>
  </si>
  <si>
    <t>-1285104154</t>
  </si>
  <si>
    <t>Otopná tělesa panelová jednodesková PN 1,0 MPa, T do 110°C s jednou přídavnou přestupní plochou výšky tělesa 900 mm stavební délky / výkonu 800 mm / 1115 W</t>
  </si>
  <si>
    <t>354</t>
  </si>
  <si>
    <t>735151296</t>
  </si>
  <si>
    <t>Otopné těleso panelové jednodeskové 1 přídavná přestupní plocha výška/délka 900/900 mm výkon 1255 W</t>
  </si>
  <si>
    <t>121745052</t>
  </si>
  <si>
    <t>Otopná tělesa panelová jednodesková PN 1,0 MPa, T do 110°C s jednou přídavnou přestupní plochou výšky tělesa 900 mm stavební délky / výkonu 900 mm / 1255 W</t>
  </si>
  <si>
    <t>355</t>
  </si>
  <si>
    <t>735151494</t>
  </si>
  <si>
    <t>Otopné těleso panelové dvoudeskové 1 přídavná přestupní plocha výška/délka 900/700 mm výkon 1228 W</t>
  </si>
  <si>
    <t>1750228080</t>
  </si>
  <si>
    <t>Otopná tělesa panelová dvoudesková PN 1,0 MPa, T do 110°C s jednou přídavnou přestupní plochou výšky tělesa 900 mm stavební délky / výkonu 700 mm / 1228 W</t>
  </si>
  <si>
    <t>356</t>
  </si>
  <si>
    <t>735151495</t>
  </si>
  <si>
    <t>Otopné těleso panelové dvoudeskové 1 přídavná přestupní plocha výška/délka 900/800 mm výkon 1403 W</t>
  </si>
  <si>
    <t>146570228</t>
  </si>
  <si>
    <t>Otopná tělesa panelová dvoudesková PN 1,0 MPa, T do 110°C s jednou přídavnou přestupní plochou výšky tělesa 900 mm stavební délky / výkonu 800 mm / 1403 W</t>
  </si>
  <si>
    <t>357</t>
  </si>
  <si>
    <t>735151497</t>
  </si>
  <si>
    <t>Otopné těleso panelové dvoudeskové 1 přídavná přestupní plocha výška/délka 900/1000 mm výkon 1754 W</t>
  </si>
  <si>
    <t>982350911</t>
  </si>
  <si>
    <t>Otopná tělesa panelová dvoudesková PN 1,0 MPa, T do 110°C s jednou přídavnou přestupní plochou výšky tělesa 900 mm stavební délky / výkonu 1000 mm / 1754 W</t>
  </si>
  <si>
    <t>358</t>
  </si>
  <si>
    <t>735151499</t>
  </si>
  <si>
    <t>Otopné těleso panelové dvoudeskové 1 přídavná přestupní plocha výška/délka 900/1200 mm výkon 2105 W</t>
  </si>
  <si>
    <t>1094334347</t>
  </si>
  <si>
    <t>Otopná tělesa panelová dvoudesková PN 1,0 MPa, T do 110°C s jednou přídavnou přestupní plochou výšky tělesa 900 mm stavební délky / výkonu 1200 mm / 2105 W</t>
  </si>
  <si>
    <t>359</t>
  </si>
  <si>
    <t>735151597</t>
  </si>
  <si>
    <t>Otopné těleso panelové dvoudeskové 2 přídavné přestupní plochy výška/délka 900/1000 mm výkon 2313 W</t>
  </si>
  <si>
    <t>775965295</t>
  </si>
  <si>
    <t>Otopná tělesa panelová dvoudesková PN 1,0 MPa, T do 110°C se dvěma přídavnými přestupními plochami výšky tělesa 900 mm stavební délky / výkonu 1000 mm / 2313 W</t>
  </si>
  <si>
    <t>360</t>
  </si>
  <si>
    <t>735151599</t>
  </si>
  <si>
    <t>Otopné těleso panelové dvoudeskové 2 přídavné přestupní plochy výška/délka 900/1200 mm výkon 2776 W</t>
  </si>
  <si>
    <t>-689437751</t>
  </si>
  <si>
    <t>Otopná tělesa panelová dvoudesková PN 1,0 MPa, T do 110°C se dvěma přídavnými přestupními plochami výšky tělesa 900 mm stavební délky / výkonu 1200 mm / 2776 W</t>
  </si>
  <si>
    <t>361</t>
  </si>
  <si>
    <t>735151601</t>
  </si>
  <si>
    <t>Otopné těleso panelové dvoudeskové 2 přídavné přestupní plochy výška/délka 900/1600 mm výkon 3701 W</t>
  </si>
  <si>
    <t>-35785730</t>
  </si>
  <si>
    <t>Otopná tělesa panelová dvoudesková PN 1,0 MPa, T do 110°C se dvěma přídavnými přestupními plochami výšky tělesa 900 mm stavební délky / výkonu 1600 mm / 3701 W</t>
  </si>
  <si>
    <t>362</t>
  </si>
  <si>
    <t>735151697</t>
  </si>
  <si>
    <t>Otopné těleso panelové třídeskové 3 přídavné přestupní plochy výška/délka 900/1000 mm výkon 3228 W</t>
  </si>
  <si>
    <t>296950770</t>
  </si>
  <si>
    <t>Otopná tělesa panelová třídesková PN 1,0 MPa, T do 110°C se třemi přídavnými přestupními plochami výšky tělesa 900 mm stavební délky / výkonu 1000 mm / 3228 W</t>
  </si>
  <si>
    <t>363</t>
  </si>
  <si>
    <t>735151698</t>
  </si>
  <si>
    <t>Otopné těleso panelové třídeskové 3 přídavné přestupní plochy výška/délka 900/1100 mm výkon 3661 W</t>
  </si>
  <si>
    <t>-2202843</t>
  </si>
  <si>
    <t>Otopná tělesa panelová třídesková PN 1,0 MPa, T do 110°C se třemi přídavnými přestupními plochami výšky tělesa 900 mm stavební délky / výkonu 1100 mm / 3661 W</t>
  </si>
  <si>
    <t>364</t>
  </si>
  <si>
    <t>735151699</t>
  </si>
  <si>
    <t>Otopné těleso panelové třídeskové 3 přídavné přestupní plochy výška/délka 900/1200 mm výkon 3994 W</t>
  </si>
  <si>
    <t>1791130986</t>
  </si>
  <si>
    <t>Otopná tělesa panelová třídesková PN 1,0 MPa, T do 110°C se třemi přídavnými přestupními plochami výšky tělesa 900 mm stavební délky / výkonu 1200 mm / 3994 W</t>
  </si>
  <si>
    <t>365</t>
  </si>
  <si>
    <t>735151700</t>
  </si>
  <si>
    <t>Otopné těleso panelové třídeskové 3 přídavné přestupní plochy výška/délka 900/1400 mm výkon 4659 W</t>
  </si>
  <si>
    <t>-1654716046</t>
  </si>
  <si>
    <t>Otopná tělesa panelová třídesková PN 1,0 MPa, T do 110°C se třemi přídavnými přestupními plochami výšky tělesa 900 mm stavební délky / výkonu 1400 mm / 4659 W</t>
  </si>
  <si>
    <t>372</t>
  </si>
  <si>
    <t>735151821</t>
  </si>
  <si>
    <t>Demontáž otopného tělesa panelového dvouřadého dl do 1500 mm</t>
  </si>
  <si>
    <t>1528840860</t>
  </si>
  <si>
    <t>Demontáž otopných těles panelových dvouřadých stavební délky do 1500 mm</t>
  </si>
  <si>
    <t>366</t>
  </si>
  <si>
    <t>998735102</t>
  </si>
  <si>
    <t>Přesun hmot tonážní pro otopná tělesa v objektech v přes 6 do 12 m</t>
  </si>
  <si>
    <t>-1160183980</t>
  </si>
  <si>
    <t>Přesun hmot pro otopná tělesa stanovený z hmotnosti přesunovaného materiálu vodorovná dopravní vzdálenost do 50 m v objektech výšky přes 6 do 12 m</t>
  </si>
  <si>
    <t>367</t>
  </si>
  <si>
    <t>998735181</t>
  </si>
  <si>
    <t>Příplatek k přesunu hmot tonážní 735 prováděný bez použití mechanizace</t>
  </si>
  <si>
    <t>-813804573</t>
  </si>
  <si>
    <t>Přesun hmot pro otopná tělesa stanovený z hmotnosti přesunovaného materiálu Příplatek k cenám za přesun prováděný bez použití mechanizace pro jakoukoliv výšku objektu</t>
  </si>
  <si>
    <t>368</t>
  </si>
  <si>
    <t>998735193</t>
  </si>
  <si>
    <t>Příplatek k přesunu hmot tonážní 735 za zvětšený přesun do 500 m</t>
  </si>
  <si>
    <t>985354176</t>
  </si>
  <si>
    <t>Přesun hmot pro otopná tělesa stanovený z hmotnosti přesunovaného materiálu Příplatek k cenám za zvětšený přesun přes vymezenou největší dopravní vzdálenost do 500 m</t>
  </si>
  <si>
    <t>741</t>
  </si>
  <si>
    <t>Elektroinstalace - silnoproud</t>
  </si>
  <si>
    <t>480</t>
  </si>
  <si>
    <t>741112002</t>
  </si>
  <si>
    <t>Montáž krabice zapuštěná plastová kruhová pro sádrokartonové příčky</t>
  </si>
  <si>
    <t>342793408</t>
  </si>
  <si>
    <t>Montáž krabic elektroinstalačních bez napojení na trubky a lišty, demontáže a montáže víčka a přístroje protahovacích nebo odbočných zapuštěných plastových kruhových pro sádrokartonové příčky</t>
  </si>
  <si>
    <t>481</t>
  </si>
  <si>
    <t>34571470</t>
  </si>
  <si>
    <t>krabice do dutých stěn PVC odbočná kruhová D 70mm s víčkem</t>
  </si>
  <si>
    <t>-650245809</t>
  </si>
  <si>
    <t>256</t>
  </si>
  <si>
    <t>741122015PO</t>
  </si>
  <si>
    <t>Montáž kabel Cu bez ukončení uložený pod omítku plný kulatý 3x1,5 mm2 (např. CYKY)</t>
  </si>
  <si>
    <t>-252464161</t>
  </si>
  <si>
    <t>Montáž kabelů měděných bez ukončení uložených pod omítku plných kulatých (např. CYKY), počtu a průřezu žil 3x1,5 mm2</t>
  </si>
  <si>
    <t>257</t>
  </si>
  <si>
    <t>34111030</t>
  </si>
  <si>
    <t>kabel instalační jádro Cu plné izolace PVC plášť PVC 450/750V (CYKY) 3x1,5mm2</t>
  </si>
  <si>
    <t>1136970472</t>
  </si>
  <si>
    <t>1250*1,15 'Přepočtené koeficientem množství</t>
  </si>
  <si>
    <t>258</t>
  </si>
  <si>
    <t>741122016</t>
  </si>
  <si>
    <t>Montáž kabel Cu bez ukončení uložený pod omítku plný kulatý 3x2,5 až 6 mm2 (např. CYKY)</t>
  </si>
  <si>
    <t>1107195536</t>
  </si>
  <si>
    <t>Montáž kabelů měděných bez ukončení uložených pod omítku plných kulatých (např. CYKY), počtu a průřezu žil 3x2,5 až 6 mm2</t>
  </si>
  <si>
    <t>259</t>
  </si>
  <si>
    <t>34111036</t>
  </si>
  <si>
    <t>kabel instalační jádro Cu plné izolace PVC plášť PVC 450/750V (CYKY) 3x2,5mm2</t>
  </si>
  <si>
    <t>1872426129</t>
  </si>
  <si>
    <t>1800*1,15 'Přepočtené koeficientem množství</t>
  </si>
  <si>
    <t>260</t>
  </si>
  <si>
    <t>741122033</t>
  </si>
  <si>
    <t>Montáž kabel Cu bez ukončení uložený pod omítku plný kulatý 5x10 mm2 (např. CYKY)</t>
  </si>
  <si>
    <t>1464580221</t>
  </si>
  <si>
    <t>Montáž kabelů měděných bez ukončení uložených pod omítku plných kulatých (např. CYKY), počtu a průřezu žil 5x10 mm2</t>
  </si>
  <si>
    <t>261</t>
  </si>
  <si>
    <t>34113034</t>
  </si>
  <si>
    <t>kabel instalační jádro Cu plné izolace PVC plášť PVC 450/750V (CYKY) 5x10mm2</t>
  </si>
  <si>
    <t>-880856297</t>
  </si>
  <si>
    <t>50*1,15 'Přepočtené koeficientem množství</t>
  </si>
  <si>
    <t>278</t>
  </si>
  <si>
    <t>741210004</t>
  </si>
  <si>
    <t>Montáž rozvodnice oceloplechová nebo plastová běžná do 150 kg</t>
  </si>
  <si>
    <t>166837022</t>
  </si>
  <si>
    <t>Montáž rozvodnic oceloplechových nebo plastových bez zapojení vodičů běžných, hmotnosti do 150 kg</t>
  </si>
  <si>
    <t>279</t>
  </si>
  <si>
    <t>RMAT0002</t>
  </si>
  <si>
    <t>rozvodnice</t>
  </si>
  <si>
    <t>1898885481</t>
  </si>
  <si>
    <t>272</t>
  </si>
  <si>
    <t>741310003PO</t>
  </si>
  <si>
    <t>Montáž spínač nástěnný 2-dvoupólový prostředí normální se zapojením vodičů</t>
  </si>
  <si>
    <t>-1170396958</t>
  </si>
  <si>
    <t>Montáž spínačů jedno nebo dvoupólových nástěnných se zapojením vodičů, pro prostředí normální spínačů, řazení 2-dvoupólových</t>
  </si>
  <si>
    <t>273</t>
  </si>
  <si>
    <t>34535030PO</t>
  </si>
  <si>
    <t>spínač nástěnný dvojpólový, s červeným průzorem, se signalizační doutnavkou, řazení 2S, Al, IP66, šroubové svorky</t>
  </si>
  <si>
    <t>-511037847</t>
  </si>
  <si>
    <t>274</t>
  </si>
  <si>
    <t>741310032</t>
  </si>
  <si>
    <t>Montáž spínač nástěnný 2-dvoupólový prostředí venkovní/mokré se zapojením vodičů</t>
  </si>
  <si>
    <t>-1125524829</t>
  </si>
  <si>
    <t>Montáž spínačů jedno nebo dvoupólových nástěnných se zapojením vodičů, pro prostředí venkovní nebo mokré spínačů, řazení 2-dvoupólových</t>
  </si>
  <si>
    <t>275</t>
  </si>
  <si>
    <t>34535016</t>
  </si>
  <si>
    <t>spínač nástěnný dvojpólový, s čirým průzorem, se signalizační doutnavkou, řazení 2, IP44, šroubové svorky</t>
  </si>
  <si>
    <t>1578530249</t>
  </si>
  <si>
    <t>276</t>
  </si>
  <si>
    <t>741313005</t>
  </si>
  <si>
    <t>Montáž zásuvka (polo)zapuštěná bezšroubové připojení 2P + PE s přepěťovou ochranou se zapojením vodičů</t>
  </si>
  <si>
    <t>967438500</t>
  </si>
  <si>
    <t>Montáž zásuvek domovních se zapojením vodičů bezšroubové připojení polozapuštěných nebo zapuštěných 10/16 A, provedení 2P + PE s ochrannými clonkami a přepěťovou ochranou</t>
  </si>
  <si>
    <t>277</t>
  </si>
  <si>
    <t>34555244</t>
  </si>
  <si>
    <t>přístroj zásuvky zápustné jednonásobné s optickou přepěťovou ochranou, krytka s clonkami, bezšroubové svorky</t>
  </si>
  <si>
    <t>630804331</t>
  </si>
  <si>
    <t>479</t>
  </si>
  <si>
    <t>34539051</t>
  </si>
  <si>
    <t>kryt spínače jednoduchý, s průzorem</t>
  </si>
  <si>
    <t>183455654</t>
  </si>
  <si>
    <t>478</t>
  </si>
  <si>
    <t>34539059</t>
  </si>
  <si>
    <t>rámeček jednonásobný</t>
  </si>
  <si>
    <t>-747619621</t>
  </si>
  <si>
    <t>262</t>
  </si>
  <si>
    <t>741372062</t>
  </si>
  <si>
    <t>1126298172</t>
  </si>
  <si>
    <t>Montáž svítidel s integrovaným zdrojem LED se zapojením vodičů interiérových přisazených stropních hranatých nebo kruhových, plochy přes 0,09 do 0,36 m2</t>
  </si>
  <si>
    <t>263</t>
  </si>
  <si>
    <t>34825003</t>
  </si>
  <si>
    <t>svítidlo interiérové stropní přisazené kruhové D 300-450mm 1900-2500lm</t>
  </si>
  <si>
    <t>-2131345182</t>
  </si>
  <si>
    <t>264</t>
  </si>
  <si>
    <t>741410001PO</t>
  </si>
  <si>
    <t>Montáž vodič uzemňovací pásek D do 120 mm2 na povrchu</t>
  </si>
  <si>
    <t>1545620349</t>
  </si>
  <si>
    <t>Montáž uzemňovacího vedení s upevněním, propojením a připojením pomocí svorek na povrchu pásku průřezu do 120 mm2</t>
  </si>
  <si>
    <t>266</t>
  </si>
  <si>
    <t>741810002</t>
  </si>
  <si>
    <t>Celková prohlídka elektrického rozvodu a zařízení přes 100 000 do 500 000,- Kč</t>
  </si>
  <si>
    <t>-666223544</t>
  </si>
  <si>
    <t>Zkoušky a prohlídky elektrických rozvodů a zařízení celková prohlídka a vyhotovení revizní zprávy pro objem montážních prací přes 100 do 500 tis. Kč</t>
  </si>
  <si>
    <t>267</t>
  </si>
  <si>
    <t>741820101</t>
  </si>
  <si>
    <t>Měření izolačního stavu svítidel</t>
  </si>
  <si>
    <t>-2074765161</t>
  </si>
  <si>
    <t>Měření osvětlovacího zařízení izolačního stavu svítidel na pracovišti do. 200 ks svítidel</t>
  </si>
  <si>
    <t>268</t>
  </si>
  <si>
    <t>741820102</t>
  </si>
  <si>
    <t>Měření intenzity osvětlení</t>
  </si>
  <si>
    <t>-104779255</t>
  </si>
  <si>
    <t>Měření osvětlovacího zařízení intenzity osvětlení na pracovišti do 50 svítidel</t>
  </si>
  <si>
    <t>265</t>
  </si>
  <si>
    <t>741990041</t>
  </si>
  <si>
    <t>2050823873</t>
  </si>
  <si>
    <t>Ostatní doplňkové práce elektromontážní montáž tabulek pro rozvodny a elektrická zařízení výstražné a označovací</t>
  </si>
  <si>
    <t>269</t>
  </si>
  <si>
    <t>998741102</t>
  </si>
  <si>
    <t>Přesun hmot tonážní pro silnoproud v objektech v přes 6 do 12 m</t>
  </si>
  <si>
    <t>-1522251841</t>
  </si>
  <si>
    <t>Přesun hmot pro silnoproud stanovený z hmotnosti přesunovaného materiálu vodorovná dopravní vzdálenost do 50 m v objektech výšky přes 6 do 12 m</t>
  </si>
  <si>
    <t>270</t>
  </si>
  <si>
    <t>998741181</t>
  </si>
  <si>
    <t>Příplatek k přesunu hmot tonážní 741 prováděný bez použití mechanizace</t>
  </si>
  <si>
    <t>-208741662</t>
  </si>
  <si>
    <t>Přesun hmot pro silnoproud stanovený z hmotnosti přesunovaného materiálu Příplatek k ceně za přesun prováděný bez použití mechanizace pro jakoukoliv výšku objektu</t>
  </si>
  <si>
    <t>271</t>
  </si>
  <si>
    <t>998741193</t>
  </si>
  <si>
    <t>Příplatek k přesunu hmot tonážní 741 za zvětšený přesun do 500 m</t>
  </si>
  <si>
    <t>194842565</t>
  </si>
  <si>
    <t>Přesun hmot pro silnoproud stanovený z hmotnosti přesunovaného materiálu Příplatek k ceně za zvětšený přesun přes vymezenou největší dopravní vzdálenost do 500 m</t>
  </si>
  <si>
    <t>742</t>
  </si>
  <si>
    <t>Elektroinstalace - slaboproud</t>
  </si>
  <si>
    <t>440</t>
  </si>
  <si>
    <t>742110002</t>
  </si>
  <si>
    <t>Montáž trubek pro slaboproud plastových ohebných uložených pod omítku</t>
  </si>
  <si>
    <t>-743323861</t>
  </si>
  <si>
    <t>Montáž trubek elektroinstalačních plastových ohebných uložených pod omítku</t>
  </si>
  <si>
    <t>14,5*10</t>
  </si>
  <si>
    <t>441</t>
  </si>
  <si>
    <t>34571354</t>
  </si>
  <si>
    <t>trubka elektroinstalační ohebná dvouplášťová korugovaná (chránička) D 75/90mm, HDPE+LDPE</t>
  </si>
  <si>
    <t>334341016</t>
  </si>
  <si>
    <t>145*1,05 'Přepočtené koeficientem množství</t>
  </si>
  <si>
    <t>442</t>
  </si>
  <si>
    <t>742110504</t>
  </si>
  <si>
    <t>Montáž krabic pro slaboproud zapuštěných plastových odbočných kruhových s víčkem</t>
  </si>
  <si>
    <t>521684223</t>
  </si>
  <si>
    <t>Montáž krabic elektroinstalačních s víčkem zapuštěných plastových odbočných kruhových</t>
  </si>
  <si>
    <t>12*12</t>
  </si>
  <si>
    <t>443</t>
  </si>
  <si>
    <t>34571458</t>
  </si>
  <si>
    <t>krabice pod omítku PVC odbočná kruhová D 100mm s víčkem</t>
  </si>
  <si>
    <t>-1664948339</t>
  </si>
  <si>
    <t>444</t>
  </si>
  <si>
    <t>742124002</t>
  </si>
  <si>
    <t>-2051767096</t>
  </si>
  <si>
    <t>145*14</t>
  </si>
  <si>
    <t>445</t>
  </si>
  <si>
    <t>34121340</t>
  </si>
  <si>
    <t>kabel datový se stíněnými páry Al fólií třída reakce na oheň Dcas1d2a1 jádro Cu plné (U/FTP) kategorie 6a</t>
  </si>
  <si>
    <t>665654053</t>
  </si>
  <si>
    <t>476</t>
  </si>
  <si>
    <t>742330044</t>
  </si>
  <si>
    <t>Montáž datové zásuvky 1 až 6 pozic</t>
  </si>
  <si>
    <t>1593435174</t>
  </si>
  <si>
    <t>Montáž strukturované kabeláže zásuvek datových pod omítku, do nábytku, do parapetního žlabu nebo podlahové krabice 1 až 6 pozic</t>
  </si>
  <si>
    <t>144</t>
  </si>
  <si>
    <t>477</t>
  </si>
  <si>
    <t>37451183</t>
  </si>
  <si>
    <t>modul zásuvkový 1xRJ45 osazený 22,5x45mm se záclonkou úhlový UTP Cat6</t>
  </si>
  <si>
    <t>-1779567298</t>
  </si>
  <si>
    <t>482</t>
  </si>
  <si>
    <t>742350001</t>
  </si>
  <si>
    <t>Montáž signalizačního světla s elektronikou a akustickou signalizací k zařízení pro ZTP</t>
  </si>
  <si>
    <t>2066016419</t>
  </si>
  <si>
    <t>Montáž zařízení pro tělesně postižené signalizačního světla s akustickou signalizací</t>
  </si>
  <si>
    <t>483</t>
  </si>
  <si>
    <t>34535107</t>
  </si>
  <si>
    <t>sada pro nouzovou signalizaci s modulem s opticko-akustickým alarmem tlačítko signální tahové resetovací tlačítko transformátor včetně rámečků 230V IP20</t>
  </si>
  <si>
    <t>399641399</t>
  </si>
  <si>
    <t>446</t>
  </si>
  <si>
    <t>998742102</t>
  </si>
  <si>
    <t>Přesun hmot tonážní pro slaboproud v objektech v do 12 m</t>
  </si>
  <si>
    <t>-1701487909</t>
  </si>
  <si>
    <t>Přesun hmot pro slaboproud stanovený z hmotnosti přesunovaného materiálu vodorovná dopravní vzdálenost do 50 m v objektech výšky přes 6 do 12 m</t>
  </si>
  <si>
    <t>447</t>
  </si>
  <si>
    <t>998742181</t>
  </si>
  <si>
    <t>Příplatek k přesunu hmot tonážní 742 prováděný bez použití mechanizace</t>
  </si>
  <si>
    <t>-467079056</t>
  </si>
  <si>
    <t>Přesun hmot pro slaboproud stanovený z hmotnosti přesunovaného materiálu Příplatek k ceně za přesun prováděný bez použití mechanizace pro jakoukoliv výšku objektu</t>
  </si>
  <si>
    <t>448</t>
  </si>
  <si>
    <t>998742193</t>
  </si>
  <si>
    <t>Příplatek k přesunu hmot tonážní 742 za zvětšený přesun do 500 m</t>
  </si>
  <si>
    <t>1044913040</t>
  </si>
  <si>
    <t>Přesun hmot pro slaboproud stanovený z hmotnosti přesunovaného materiálu Příplatek k ceně za zvětšený přesun přes vymezenou největší dopravní vzdálenost do 500 m</t>
  </si>
  <si>
    <t>751</t>
  </si>
  <si>
    <t>Vzduchotechnika</t>
  </si>
  <si>
    <t>280</t>
  </si>
  <si>
    <t>751111011PO</t>
  </si>
  <si>
    <t>Montáž ventilátoru axiálního nízkotlakého nástěnného základního D do 100 mm</t>
  </si>
  <si>
    <t>-261110994</t>
  </si>
  <si>
    <t>Montáž ventilátoru axiálního nízkotlakého nástěnného základního, průměru do 100 mm</t>
  </si>
  <si>
    <t>281</t>
  </si>
  <si>
    <t>42914110PO</t>
  </si>
  <si>
    <t>ventilátor axiální stěnový skříň z plastu IP44 17W D 100mm</t>
  </si>
  <si>
    <t>-301564871</t>
  </si>
  <si>
    <t>282</t>
  </si>
  <si>
    <t>751525092</t>
  </si>
  <si>
    <t>Montáž potrubí z extrudovaných plastů (pěnové) kruhového bez příruby D 150 mm</t>
  </si>
  <si>
    <t>-1148109008</t>
  </si>
  <si>
    <t>283</t>
  </si>
  <si>
    <t>42981646</t>
  </si>
  <si>
    <t>trouba izolovaná z ext. plastů (pěnová) D 150mm</t>
  </si>
  <si>
    <t>-1117015218</t>
  </si>
  <si>
    <t>65*1,2 'Přepočtené koeficientem množství</t>
  </si>
  <si>
    <t>284</t>
  </si>
  <si>
    <t>751691111</t>
  </si>
  <si>
    <t>Zaregulování systému vzduchotechnického zařízení - 1 koncový (distribuční) prvek</t>
  </si>
  <si>
    <t>-1942468787</t>
  </si>
  <si>
    <t>Zaregulování systému vzduchotechnického zařízení za 1 koncový (distribuční) prvek</t>
  </si>
  <si>
    <t>285</t>
  </si>
  <si>
    <t>998751201</t>
  </si>
  <si>
    <t>Přesun hmot procentní pro vzduchotechniku v objektech výšky do 12 m</t>
  </si>
  <si>
    <t>%</t>
  </si>
  <si>
    <t>1044763593</t>
  </si>
  <si>
    <t>Přesun hmot pro vzduchotechniku stanovený procentní sazbou (%) z ceny vodorovná dopravní vzdálenost do 50 m v objektech výšky do 12 m</t>
  </si>
  <si>
    <t>286</t>
  </si>
  <si>
    <t>998751291</t>
  </si>
  <si>
    <t>Příplatek k přesunu hmot procentní 751 za zvětšený přesun do 500 m</t>
  </si>
  <si>
    <t>1356318616</t>
  </si>
  <si>
    <t>Přesun hmot pro vzduchotechniku stanovený procentní sazbou (%) z ceny Příplatek k cenám za zvětšený přesun přes vymezenou největší dopravní vzdálenost do 500 m</t>
  </si>
  <si>
    <t>763</t>
  </si>
  <si>
    <t>Konstrukce suché výstavby</t>
  </si>
  <si>
    <t>116</t>
  </si>
  <si>
    <t>763111333</t>
  </si>
  <si>
    <t>SDK příčka tl 100 mm profil CW+UW 75 desky 1xH2 12,5 s izolací EI 30 Rw do 45 dB</t>
  </si>
  <si>
    <t>1941455033</t>
  </si>
  <si>
    <t>Příčka ze sádrokartonových desek s nosnou konstrukcí z jednoduchých ocelových profilů UW, CW jednoduše opláštěná deskou impregnovanou H2 tl. 12,5 mm, příčka tl. 100 mm, profil 75, s izolací, EI 30, Rw do 45 dB</t>
  </si>
  <si>
    <t>"2.19"1,6*2,65+4,05*2,65</t>
  </si>
  <si>
    <t>117</t>
  </si>
  <si>
    <t>763111336</t>
  </si>
  <si>
    <t>SDK příčka tl 125 mm profil CW+UW 100 desky 1xH2 12,5 s izolací EI 30 Rw do 48 dB</t>
  </si>
  <si>
    <t>1756162661</t>
  </si>
  <si>
    <t>Příčka ze sádrokartonových desek s nosnou konstrukcí z jednoduchých ocelových profilů UW, CW jednoduše opláštěná deskou impregnovanou H2 tl. 12,5 mm, příčka tl. 125 mm, profil 100, s izolací, EI 30, Rw do 48 dB</t>
  </si>
  <si>
    <t>"2.12"2,65*3,5</t>
  </si>
  <si>
    <t>124</t>
  </si>
  <si>
    <t>763111712</t>
  </si>
  <si>
    <t>SDK příčka kluzné napojení ke stropu</t>
  </si>
  <si>
    <t>2016280343</t>
  </si>
  <si>
    <t>Příčka ze sádrokartonových desek ostatní konstrukce a práce na příčkách ze sádrokartonových desek kluzné napojení příčky ke stropu</t>
  </si>
  <si>
    <t>"2.np"3,5+4,7+4,1+1,6</t>
  </si>
  <si>
    <t>125</t>
  </si>
  <si>
    <t>763111771</t>
  </si>
  <si>
    <t>Příplatek k SDK příčce za rovinnost kvality Q3</t>
  </si>
  <si>
    <t>-1403001290</t>
  </si>
  <si>
    <t>Příčka ze sádrokartonových desek Příplatek k cenám za rovinnost speciální tmelení kvality Q3</t>
  </si>
  <si>
    <t>"2.19"(1,6*2,65+4,05*2,65)*2</t>
  </si>
  <si>
    <t>"2.12"2,65*3,5*2</t>
  </si>
  <si>
    <t>"2.07"2,65*4,65*2</t>
  </si>
  <si>
    <t>"2.15"0,9*1,5*2</t>
  </si>
  <si>
    <t>118</t>
  </si>
  <si>
    <t>763113341</t>
  </si>
  <si>
    <t>SDK příčka instalační tl 155 - 650 mm zdvojený profil CW+UW 50 desky 2xH2 12,5 s izolací EI 60 Rw do 54 dB</t>
  </si>
  <si>
    <t>1652418993</t>
  </si>
  <si>
    <t>Příčka instalační ze sádrokartonových desek s nosnou konstrukcí ze zdvojených ocelových profilů UW, CW s mezerou, CW profily navzájem spojeny páskem sádry dvojitě opláštěná deskami impregnovanými H2 tl. 2 x 12,5 mm s izolací, EI 60, Rw do 54 dB, příčka tl. 155 - 650 mm, profil 50</t>
  </si>
  <si>
    <t>"2.07"2,65*4,65</t>
  </si>
  <si>
    <t>"2.15"0,9*1,5</t>
  </si>
  <si>
    <t>237</t>
  </si>
  <si>
    <t>763164551</t>
  </si>
  <si>
    <t>SDK obklad kcí tvaru L š přes 0,8 m desky 1xA 12,5</t>
  </si>
  <si>
    <t>689670760</t>
  </si>
  <si>
    <t>Obklad konstrukcí sádrokartonovými deskami včetně ochranných úhelníků ve tvaru L rozvinuté šíře přes 0,8 m, opláštěný deskou standardní A, tl. 12,5 mm</t>
  </si>
  <si>
    <t>3,5*0,8*0,4</t>
  </si>
  <si>
    <t>240</t>
  </si>
  <si>
    <t>763173111</t>
  </si>
  <si>
    <t>Montáž úchytu pro umyvadlo v SDK kci</t>
  </si>
  <si>
    <t>-1342926181</t>
  </si>
  <si>
    <t>Montáž nosičů zařizovacích předmětů pro konstrukce ze sádrokartonových desek úchytu pro umyvadlo</t>
  </si>
  <si>
    <t>241</t>
  </si>
  <si>
    <t>59030729</t>
  </si>
  <si>
    <t>konstrukce pro uchycení umyvadla s nástěnnými bateriemi osová rozteč CW profilů 450-625mm</t>
  </si>
  <si>
    <t>-1874933915</t>
  </si>
  <si>
    <t>238</t>
  </si>
  <si>
    <t>763173113</t>
  </si>
  <si>
    <t>Montáž úchytu pro WC v SDK kci</t>
  </si>
  <si>
    <t>-917097495</t>
  </si>
  <si>
    <t>Montáž nosičů zařizovacích předmětů pro konstrukce ze sádrokartonových desek úchytu pro WC</t>
  </si>
  <si>
    <t>239</t>
  </si>
  <si>
    <t>59030731</t>
  </si>
  <si>
    <t>konstrukce pro uchycení WC osová rozteč CW profilů 450-625mm</t>
  </si>
  <si>
    <t>-691761920</t>
  </si>
  <si>
    <t>126</t>
  </si>
  <si>
    <t>763181311</t>
  </si>
  <si>
    <t>Montáž jednokřídlové kovové zárubně do SDK příčky</t>
  </si>
  <si>
    <t>-766936244</t>
  </si>
  <si>
    <t>Výplně otvorů konstrukcí ze sádrokartonových desek montáž zárubně kovové s konstrukcí jednokřídlové</t>
  </si>
  <si>
    <t>127</t>
  </si>
  <si>
    <t>55331589</t>
  </si>
  <si>
    <t>zárubeň jednokřídlá ocelová pro sádrokartonové příčky tl stěny 75-100mm rozměru 700/1970, 2100mm</t>
  </si>
  <si>
    <t>332747141</t>
  </si>
  <si>
    <t>128</t>
  </si>
  <si>
    <t>55331591</t>
  </si>
  <si>
    <t>zárubeň jednokřídlá ocelová pro sádrokartonové příčky tl stěny 75-100mm rozměru 900/1970, 2100mm</t>
  </si>
  <si>
    <t>-2080964229</t>
  </si>
  <si>
    <t>121</t>
  </si>
  <si>
    <t>998763302</t>
  </si>
  <si>
    <t>Přesun hmot tonážní pro sádrokartonové konstrukce v objektech v přes 6 do 12 m</t>
  </si>
  <si>
    <t>53437340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</si>
  <si>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</si>
  <si>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122</t>
  </si>
  <si>
    <t>998763381</t>
  </si>
  <si>
    <t>Příplatek k přesunu hmot tonážní 763 SDK prováděný bez použití mechanizace</t>
  </si>
  <si>
    <t>1783573013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</si>
  <si>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</si>
  <si>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123</t>
  </si>
  <si>
    <t>998763392</t>
  </si>
  <si>
    <t>Příplatek k přesunu hmot tonážní 763 SDK za zvětšený přesun do 500 m</t>
  </si>
  <si>
    <t>426739147</t>
  </si>
  <si>
    <t>Přesun hmot pro konstrukce montované z desek sádrokartonových, sádrovláknitých, cementovláknitých nebo cementových Příplatek k cenám za zvětšený přesun přes vymezenou dopravní vzdálenost do 500 m</t>
  </si>
  <si>
    <t>764</t>
  </si>
  <si>
    <t>Konstrukce klempířské</t>
  </si>
  <si>
    <t>213</t>
  </si>
  <si>
    <t>764202105</t>
  </si>
  <si>
    <t>Montáž oplechování štítu závětrnou lištou</t>
  </si>
  <si>
    <t>-857796196</t>
  </si>
  <si>
    <t>Montáž oplechování střešních prvků štítu závětrnou lištou</t>
  </si>
  <si>
    <t>2,5*2+2,1+1,6+2,7</t>
  </si>
  <si>
    <t>212</t>
  </si>
  <si>
    <t>764202134</t>
  </si>
  <si>
    <t>Montáž oplechování rovné okapové hrany</t>
  </si>
  <si>
    <t>1217863291</t>
  </si>
  <si>
    <t>Montáž oplechování střešních prvků okapu okapovým plechem rovným</t>
  </si>
  <si>
    <t>2,1</t>
  </si>
  <si>
    <t>449</t>
  </si>
  <si>
    <t>764321415</t>
  </si>
  <si>
    <t>Lemování rovných zdí střech s krytinou skládanou z Al plechu rš 400 mm</t>
  </si>
  <si>
    <t>147445149</t>
  </si>
  <si>
    <t>Lemování zdí z hliníkového plechu boční nebo horní rovných, střech s krytinou skládanou mimo prejzovou rš 400 mm</t>
  </si>
  <si>
    <t>214</t>
  </si>
  <si>
    <t>764521403</t>
  </si>
  <si>
    <t>Žlab podokapní půlkruhový z Al plechu rš 250 mm</t>
  </si>
  <si>
    <t>581715083</t>
  </si>
  <si>
    <t>Žlab podokapní z hliníkového plechu včetně háků a čel půlkruhový rš 250 mm</t>
  </si>
  <si>
    <t>2,1+2,6</t>
  </si>
  <si>
    <t>216</t>
  </si>
  <si>
    <t>764521444</t>
  </si>
  <si>
    <t>Kotlík oválný (trychtýřový) pro podokapní žlaby z Al plechu 330/100 mm</t>
  </si>
  <si>
    <t>2112007883</t>
  </si>
  <si>
    <t>Žlab podokapní z hliníkového plechu včetně háků a čel kotlík oválný (trychtýřový), rš žlabu/průměr svodu 330/100 mm</t>
  </si>
  <si>
    <t>215</t>
  </si>
  <si>
    <t>764528422</t>
  </si>
  <si>
    <t>Svody kruhové včetně objímek, kolen, odskoků z Al plechu průměru 100 mm</t>
  </si>
  <si>
    <t>-686686618</t>
  </si>
  <si>
    <t>Svod z hliníkového plechu včetně objímek, kolen a odskoků kruhový, průměru 100 mm</t>
  </si>
  <si>
    <t>7,5+3</t>
  </si>
  <si>
    <t>217</t>
  </si>
  <si>
    <t>998764102</t>
  </si>
  <si>
    <t>Přesun hmot tonážní pro konstrukce klempířské v objektech v přes 6 do 12 m</t>
  </si>
  <si>
    <t>-617568855</t>
  </si>
  <si>
    <t>Přesun hmot pro konstrukce klempířské stanovený z hmotnosti přesunovaného materiálu vodorovná dopravní vzdálenost do 50 m v objektech výšky přes 6 do 12 m</t>
  </si>
  <si>
    <t>218</t>
  </si>
  <si>
    <t>998764181</t>
  </si>
  <si>
    <t>Příplatek k přesunu hmot tonážní 764 prováděný bez použití mechanizace</t>
  </si>
  <si>
    <t>-668652951</t>
  </si>
  <si>
    <t>Přesun hmot pro konstrukce klempířské stanovený z hmotnosti přesunovaného materiálu Příplatek k cenám za přesun prováděný bez použití mechanizace pro jakoukoliv výšku objektu</t>
  </si>
  <si>
    <t>219</t>
  </si>
  <si>
    <t>998764193</t>
  </si>
  <si>
    <t>Příplatek k přesunu hmot tonážní 764 za zvětšený přesun do 500 m</t>
  </si>
  <si>
    <t>-1484766551</t>
  </si>
  <si>
    <t>Přesun hmot pro konstrukce klempířské stanovený z hmotnosti přesunovaného materiálu Příplatek k cenám za zvětšený přesun přes vymezenou největší dopravní vzdálenost do 500 m</t>
  </si>
  <si>
    <t>765</t>
  </si>
  <si>
    <t>Krytina skládaná</t>
  </si>
  <si>
    <t>291</t>
  </si>
  <si>
    <t>765142001</t>
  </si>
  <si>
    <t>1712807052</t>
  </si>
  <si>
    <t>5,2</t>
  </si>
  <si>
    <t>292</t>
  </si>
  <si>
    <t>28318728</t>
  </si>
  <si>
    <t>1467593135</t>
  </si>
  <si>
    <t>5,2*1,03 'Přepočtené koeficientem množství</t>
  </si>
  <si>
    <t>766</t>
  </si>
  <si>
    <t>Konstrukce truhlářské</t>
  </si>
  <si>
    <t>166</t>
  </si>
  <si>
    <t>76601PP</t>
  </si>
  <si>
    <t>Montáž a dodávka pracovních desek včetně pracovní desky, dvoudřezu, dolních a vrchních skříněk</t>
  </si>
  <si>
    <t>-977005827</t>
  </si>
  <si>
    <t>"2.12"3,31</t>
  </si>
  <si>
    <t>"2.11"1,9</t>
  </si>
  <si>
    <t>"2.10"2,2</t>
  </si>
  <si>
    <t>"2.06"2,3</t>
  </si>
  <si>
    <t>"2.05"3</t>
  </si>
  <si>
    <t>109</t>
  </si>
  <si>
    <t>766411821</t>
  </si>
  <si>
    <t>Demontáž truhlářského obložení stěn z palubek</t>
  </si>
  <si>
    <t>-1893966557</t>
  </si>
  <si>
    <t>Demontáž obložení stěn palubkami</t>
  </si>
  <si>
    <t>"1.np"1,8*45</t>
  </si>
  <si>
    <t>110</t>
  </si>
  <si>
    <t>766411822</t>
  </si>
  <si>
    <t>Demontáž truhlářského obložení stěn podkladových roštů</t>
  </si>
  <si>
    <t>-124257183</t>
  </si>
  <si>
    <t>Demontáž obložení stěn podkladových roštů</t>
  </si>
  <si>
    <t>424</t>
  </si>
  <si>
    <t>766622132</t>
  </si>
  <si>
    <t>Montáž plastových oken plochy přes 1 m2 otevíravých v do 2,5 m s rámem do zdiva</t>
  </si>
  <si>
    <t>-1864427742</t>
  </si>
  <si>
    <t>Montáž oken plastových včetně montáže rámu plochy přes 1 m2 otevíravých do zdiva, výšky přes 1,5 do 2,5 m</t>
  </si>
  <si>
    <t>0,9*1,65*3</t>
  </si>
  <si>
    <t>0,9*0,6</t>
  </si>
  <si>
    <t>425</t>
  </si>
  <si>
    <t>61140053</t>
  </si>
  <si>
    <t>okno plastové otevíravé/sklopné dvojsklo přes plochu 1m2 v 1,5-2,5m</t>
  </si>
  <si>
    <t>1654362037</t>
  </si>
  <si>
    <t>766622861</t>
  </si>
  <si>
    <t>Vyvěšení křídel dřevěných nebo plastových okenních do 1,5 m2</t>
  </si>
  <si>
    <t>1801700611</t>
  </si>
  <si>
    <t>Demontáž okenních konstrukcí k opětovnému použití vyvěšení křídel dřevěných nebo plastových okenních, plochy otvoru do 1,5 m2</t>
  </si>
  <si>
    <t>"1.np"1</t>
  </si>
  <si>
    <t>"2.np"1</t>
  </si>
  <si>
    <t>766622862</t>
  </si>
  <si>
    <t>Vyvěšení křídel dřevěných nebo plastových okenních přes 1,5 m2</t>
  </si>
  <si>
    <t>1982179006</t>
  </si>
  <si>
    <t>Demontáž okenních konstrukcí k opětovnému použití vyvěšení křídel dřevěných nebo plastových okenních, plochy otvoru přes 1,5 m2</t>
  </si>
  <si>
    <t>1+13</t>
  </si>
  <si>
    <t>170</t>
  </si>
  <si>
    <t>766660001</t>
  </si>
  <si>
    <t>Montáž dveřních křídel otvíravých jednokřídlových š do 0,8 m do ocelové zárubně</t>
  </si>
  <si>
    <t>1898814618</t>
  </si>
  <si>
    <t>Montáž dveřních křídel dřevěných nebo plastových otevíravých do ocelové zárubně povrchově upravených jednokřídlových, šířky do 800 mm</t>
  </si>
  <si>
    <t>"2.16"1</t>
  </si>
  <si>
    <t>"2.20"1</t>
  </si>
  <si>
    <t>"2.13"1</t>
  </si>
  <si>
    <t>171</t>
  </si>
  <si>
    <t>61162013</t>
  </si>
  <si>
    <t>dveře jednokřídlé voštinové povrch fóliový plné 700x1970-2100mm</t>
  </si>
  <si>
    <t>-786913107</t>
  </si>
  <si>
    <t>172</t>
  </si>
  <si>
    <t>766660002</t>
  </si>
  <si>
    <t>Montáž dveřních křídel otvíravých jednokřídlových š přes 0,8 m do ocelové zárubně</t>
  </si>
  <si>
    <t>-2014872021</t>
  </si>
  <si>
    <t>Montáž dveřních křídel dřevěných nebo plastových otevíravých do ocelové zárubně povrchově upravených jednokřídlových, šířky přes 800 mm</t>
  </si>
  <si>
    <t>"2.11"1</t>
  </si>
  <si>
    <t>"2.12"1</t>
  </si>
  <si>
    <t>"2.10"1</t>
  </si>
  <si>
    <t>"2.08"1+1+1</t>
  </si>
  <si>
    <t>"2.06"1+1</t>
  </si>
  <si>
    <t>"2.05"1</t>
  </si>
  <si>
    <t>"2.04"1+1</t>
  </si>
  <si>
    <t>"2.02"1</t>
  </si>
  <si>
    <t>173</t>
  </si>
  <si>
    <t>61162015</t>
  </si>
  <si>
    <t>dveře jednokřídlé voštinové povrch fóliový plné 900x1970-2100mm</t>
  </si>
  <si>
    <t>605988134</t>
  </si>
  <si>
    <t>298</t>
  </si>
  <si>
    <t>766660411</t>
  </si>
  <si>
    <t>1712747208</t>
  </si>
  <si>
    <t>Montáž dveřních křídel dřevěných nebo plastových vchodových dveří včetně rámu do zdiva jednokřídlových bez nadsvětlíku</t>
  </si>
  <si>
    <t>299</t>
  </si>
  <si>
    <t>61173202</t>
  </si>
  <si>
    <t>1519304362</t>
  </si>
  <si>
    <t>1*1,8 'Přepočtené koeficientem množství</t>
  </si>
  <si>
    <t>174</t>
  </si>
  <si>
    <t>766660713</t>
  </si>
  <si>
    <t>Montáž okopového plechu dveřních křídel</t>
  </si>
  <si>
    <t>-452650250</t>
  </si>
  <si>
    <t>Montáž dveřních doplňků plechu okopového</t>
  </si>
  <si>
    <t>12,000+3</t>
  </si>
  <si>
    <t>175</t>
  </si>
  <si>
    <t>54915201</t>
  </si>
  <si>
    <t>plech okopový Al 715x150x0,8mm</t>
  </si>
  <si>
    <t>6999404</t>
  </si>
  <si>
    <t>176</t>
  </si>
  <si>
    <t>54915202</t>
  </si>
  <si>
    <t>plech okopový Al 815x150x0,8mm</t>
  </si>
  <si>
    <t>-1297652347</t>
  </si>
  <si>
    <t>177</t>
  </si>
  <si>
    <t>54915203</t>
  </si>
  <si>
    <t>plech okopový Al 915x150x0,8mm</t>
  </si>
  <si>
    <t>354026306</t>
  </si>
  <si>
    <t>178</t>
  </si>
  <si>
    <t>766660730</t>
  </si>
  <si>
    <t>Montáž dveřního interiérového kování - WC kliky se zámkem</t>
  </si>
  <si>
    <t>-1936933237</t>
  </si>
  <si>
    <t>Montáž dveřních doplňků dveřního kování interiérového WC kliky se zámkem</t>
  </si>
  <si>
    <t>179</t>
  </si>
  <si>
    <t>54914128</t>
  </si>
  <si>
    <t>kování rozetové spodní pro WC</t>
  </si>
  <si>
    <t>-1724572935</t>
  </si>
  <si>
    <t>180</t>
  </si>
  <si>
    <t>766660741</t>
  </si>
  <si>
    <t>Montáž držadla kyvných dveří</t>
  </si>
  <si>
    <t>2047665509</t>
  </si>
  <si>
    <t>Montáž dveřních doplňků držadla kyvných dveří</t>
  </si>
  <si>
    <t>438</t>
  </si>
  <si>
    <t>766681115</t>
  </si>
  <si>
    <t>Montáž zárubní rámových pro dveře jednokřídlové š přes 900 mm</t>
  </si>
  <si>
    <t>1040943214</t>
  </si>
  <si>
    <t>Montáž zárubní dřevěných, plastových nebo z lamina rámových, pro dveře jednokřídlové, šířky přes 900 mm</t>
  </si>
  <si>
    <t>439</t>
  </si>
  <si>
    <t>RMAT0006</t>
  </si>
  <si>
    <t>rámová zárubeň plastová vstupní dveře s nadsvětlíkem 1060/2600</t>
  </si>
  <si>
    <t>-1247304042</t>
  </si>
  <si>
    <t>167</t>
  </si>
  <si>
    <t>998766102</t>
  </si>
  <si>
    <t>Přesun hmot tonážní pro kce truhlářské v objektech v přes 6 do 12 m</t>
  </si>
  <si>
    <t>294071077</t>
  </si>
  <si>
    <t>Přesun hmot pro konstrukce truhlářské stanovený z hmotnosti přesunovaného materiálu vodorovná dopravní vzdálenost do 50 m v objektech výšky přes 6 do 12 m</t>
  </si>
  <si>
    <t>168</t>
  </si>
  <si>
    <t>998766181</t>
  </si>
  <si>
    <t>Příplatek k přesunu hmot tonážní 766 prováděný bez použití mechanizace</t>
  </si>
  <si>
    <t>1630856749</t>
  </si>
  <si>
    <t>Přesun hmot pro konstrukce truhlářské stanovený z hmotnosti přesunovaného materiálu Příplatek k ceně za přesun prováděný bez použití mechanizace pro jakoukoliv výšku objektu</t>
  </si>
  <si>
    <t>169</t>
  </si>
  <si>
    <t>998766193</t>
  </si>
  <si>
    <t>Příplatek k přesunu hmot tonážní 766 za zvětšený přesun do 500 m</t>
  </si>
  <si>
    <t>1723743042</t>
  </si>
  <si>
    <t>Přesun hmot pro konstrukce truhlářské stanovený z hmotnosti přesunovaného materiálu Příplatek k ceně za zvětšený přesun přes vymezenou největší dopravní vzdálenost do 500 m</t>
  </si>
  <si>
    <t>767</t>
  </si>
  <si>
    <t>Konstrukce zámečnické</t>
  </si>
  <si>
    <t>767161811</t>
  </si>
  <si>
    <t>Demontáž zábradlí rovného rozebíratelného hmotnosti 1 m zábradlí do 20 kg do suti</t>
  </si>
  <si>
    <t>1923769818</t>
  </si>
  <si>
    <t>Demontáž zábradlí do suti rovného rozebíratelný spoj hmotnosti 1 m zábradlí do 20 kg</t>
  </si>
  <si>
    <t>2,5+6,5</t>
  </si>
  <si>
    <t>426</t>
  </si>
  <si>
    <t>767163121</t>
  </si>
  <si>
    <t>Montáž přímého kovového zábradlí z dílců do betonu v rovině</t>
  </si>
  <si>
    <t>-1763109785</t>
  </si>
  <si>
    <t>Montáž kompletního kovového zábradlí přímého z dílců v rovině (na rovné ploše) kotveného do betonu</t>
  </si>
  <si>
    <t>427</t>
  </si>
  <si>
    <t>55342280</t>
  </si>
  <si>
    <t>zábradlí s bezpečnostním sklem, s bočním kotvením, oblý držák skla, kulatý sloupek</t>
  </si>
  <si>
    <t>-2023396966</t>
  </si>
  <si>
    <t>59</t>
  </si>
  <si>
    <t>767211313</t>
  </si>
  <si>
    <t>Montáž venkovního kovového schodiště rovného kotveného do betonu</t>
  </si>
  <si>
    <t>-879239829</t>
  </si>
  <si>
    <t>Montáž kovového venkovního schodiště bez zábradlí a podesty, pro šířku stupně do 1 200 mm rovného, kotveného do betonu</t>
  </si>
  <si>
    <t>"venkovní schodiště"1,6+1,5+0,3+3,5*2</t>
  </si>
  <si>
    <t>60</t>
  </si>
  <si>
    <t>RMAT0001</t>
  </si>
  <si>
    <t xml:space="preserve">schodišťové zábdaldí dle tabulky v PD venkovní vstupní schodiště </t>
  </si>
  <si>
    <t>bm</t>
  </si>
  <si>
    <t>-1849220423</t>
  </si>
  <si>
    <t>429</t>
  </si>
  <si>
    <t>767220110</t>
  </si>
  <si>
    <t>Montáž zábradlí schodišťového hmotnosti do 15 kg z trubek do zdi</t>
  </si>
  <si>
    <t>682060398</t>
  </si>
  <si>
    <t>Montáž schodišťového zábradlí z trubek nebo tenkostěnných profilů do zdiva, hmotnosti 1 m zábradlí do 15 kg</t>
  </si>
  <si>
    <t>430</t>
  </si>
  <si>
    <t>RMAT0004</t>
  </si>
  <si>
    <t>zábradlí vnitřního schodiště - madlo</t>
  </si>
  <si>
    <t>835755986</t>
  </si>
  <si>
    <t>62</t>
  </si>
  <si>
    <t>767640111</t>
  </si>
  <si>
    <t>Montáž dveří ocelových nebo hliníkových vchodových jednokřídlových bez nadsvětlíku</t>
  </si>
  <si>
    <t>-1981189836</t>
  </si>
  <si>
    <t>Montáž dveří ocelových nebo hliníkových vchodových jednokřídlových bez nadsvětlíku</t>
  </si>
  <si>
    <t>55341156</t>
  </si>
  <si>
    <t>dveře jednokřídlé ocelové vchodové 900x1970mm</t>
  </si>
  <si>
    <t>-610068582</t>
  </si>
  <si>
    <t>296</t>
  </si>
  <si>
    <t>767893112</t>
  </si>
  <si>
    <t>Montáž stříšek nad vstupy kotvených pomocí závěsů rovných, výplň z umělých hmot š přes 1,50 do 2,00 m</t>
  </si>
  <si>
    <t>-1183181389</t>
  </si>
  <si>
    <t>Montáž stříšek nad venkovními vstupy z kovových profilů kotvených k nosné konstrukci pomocí závěsů, výplň z umělých hmot rovná, šířky přes 1,50 do 2,00 m</t>
  </si>
  <si>
    <t>297</t>
  </si>
  <si>
    <t>RMAT0003</t>
  </si>
  <si>
    <t>stříška vchodová</t>
  </si>
  <si>
    <t>-81433707</t>
  </si>
  <si>
    <t>767893816</t>
  </si>
  <si>
    <t>Demontáž stříšek nad vstupy s výplní z plechu</t>
  </si>
  <si>
    <t>1147164032</t>
  </si>
  <si>
    <t>Demontáž stříšek nad venkovními vstupy z kovových profilů, výplň z plechu</t>
  </si>
  <si>
    <t>5,5+30+12,3</t>
  </si>
  <si>
    <t>767893833</t>
  </si>
  <si>
    <t>Demontáž bočních stěn u vstupů s výplní z plechu</t>
  </si>
  <si>
    <t>650093370</t>
  </si>
  <si>
    <t>Demontáž stříšek nad venkovními vstupy doplňků bočních stěn, výplň z plechu</t>
  </si>
  <si>
    <t>4,8*2</t>
  </si>
  <si>
    <t>290</t>
  </si>
  <si>
    <t>767995113PP</t>
  </si>
  <si>
    <t>Montáž a dodávka přístřešku před vstupem do výtahu</t>
  </si>
  <si>
    <t>kg</t>
  </si>
  <si>
    <t>-815112915</t>
  </si>
  <si>
    <t>Montáž ostatních atypických zámečnických konstrukcí hmotnosti přes 10 do 20 kg</t>
  </si>
  <si>
    <t>"sloupky"3,1*2*15</t>
  </si>
  <si>
    <t>"vaznice"2,6*2*12</t>
  </si>
  <si>
    <t>"krokve"(2,6+2,3+2,1+1,9+1,6)*7</t>
  </si>
  <si>
    <t>767996803</t>
  </si>
  <si>
    <t>Demontáž atypických zámečnických konstrukcí rozebráním hm jednotlivých dílů přes 100 do 250 kg</t>
  </si>
  <si>
    <t>2039439448</t>
  </si>
  <si>
    <t>Demontáž ostatních zámečnických konstrukcí rozebráním o hmotnosti jednotlivých dílů přes 100 do 250 kg</t>
  </si>
  <si>
    <t>(3*6+6*6+2,5*4+2,5*6)*5</t>
  </si>
  <si>
    <t>293</t>
  </si>
  <si>
    <t>998767102</t>
  </si>
  <si>
    <t>Přesun hmot tonážní pro zámečnické konstrukce v objektech v přes 6 do 12 m</t>
  </si>
  <si>
    <t>-820607977</t>
  </si>
  <si>
    <t>Přesun hmot pro zámečnické konstrukce stanovený z hmotnosti přesunovaného materiálu vodorovná dopravní vzdálenost do 50 m v objektech výšky přes 6 do 12 m</t>
  </si>
  <si>
    <t>294</t>
  </si>
  <si>
    <t>998767181</t>
  </si>
  <si>
    <t>Příplatek k přesunu hmot tonážní 767 prováděný bez použití mechanizace</t>
  </si>
  <si>
    <t>41627643</t>
  </si>
  <si>
    <t>Přesun hmot pro zámečnické konstrukce stanovený z hmotnosti přesunovaného materiálu Příplatek k cenám za přesun prováděný bez použití mechanizace pro jakoukoliv výšku objektu</t>
  </si>
  <si>
    <t>295</t>
  </si>
  <si>
    <t>998767193</t>
  </si>
  <si>
    <t>Příplatek k přesunu hmot tonážní 767 za zvětšený přesun do 500 m</t>
  </si>
  <si>
    <t>-2076786929</t>
  </si>
  <si>
    <t>Přesun hmot pro zámečnické konstrukce stanovený z hmotnosti přesunovaného materiálu Příplatek k cenám za zvětšený přesun přes vymezenou největší dopravní vzdálenost do 500 m</t>
  </si>
  <si>
    <t>771</t>
  </si>
  <si>
    <t>Podlahy z dlaždic</t>
  </si>
  <si>
    <t>141</t>
  </si>
  <si>
    <t>771111011</t>
  </si>
  <si>
    <t>Vysátí podkladu před pokládkou dlažby</t>
  </si>
  <si>
    <t>1743457038</t>
  </si>
  <si>
    <t>Příprava podkladu před provedením dlažby vysátí podlah</t>
  </si>
  <si>
    <t>"2.13"2,15</t>
  </si>
  <si>
    <t>"2.14"1,8</t>
  </si>
  <si>
    <t>"2.15"1,1</t>
  </si>
  <si>
    <t>"2.16"1,5</t>
  </si>
  <si>
    <t>"2.17"1,5</t>
  </si>
  <si>
    <t>"2.18"1,5</t>
  </si>
  <si>
    <t>"2.19"2,3</t>
  </si>
  <si>
    <t>"1.np"8,5</t>
  </si>
  <si>
    <t>142</t>
  </si>
  <si>
    <t>771121011</t>
  </si>
  <si>
    <t>Nátěr penetrační na podlahu</t>
  </si>
  <si>
    <t>413658622</t>
  </si>
  <si>
    <t>Příprava podkladu před provedením dlažby nátěr penetrační na podlahu</t>
  </si>
  <si>
    <t>456</t>
  </si>
  <si>
    <t>771151024</t>
  </si>
  <si>
    <t>Samonivelační stěrka podlah pevnosti 30 MPa tl přes 8 do 10 mm</t>
  </si>
  <si>
    <t>-672584552</t>
  </si>
  <si>
    <t>Příprava podkladu před provedením dlažby samonivelační stěrka min.pevnosti 30 MPa, tloušťky přes 8 do 10 mm</t>
  </si>
  <si>
    <t>20,35</t>
  </si>
  <si>
    <t>457</t>
  </si>
  <si>
    <t>771161012</t>
  </si>
  <si>
    <t>Montáž profilu dilatační spáry koutové bez izolace dlažeb</t>
  </si>
  <si>
    <t>-1920473854</t>
  </si>
  <si>
    <t>Příprava podkladu před provedením dlažby montáž profilu dilatační spáry koutové (při styku podlahy se stěnou)</t>
  </si>
  <si>
    <t>6,7+5,5+4,4+5+5+5+6+28</t>
  </si>
  <si>
    <t>458</t>
  </si>
  <si>
    <t>59054173</t>
  </si>
  <si>
    <t>profil dvoudílný na pero drážku s hranou dlaždice z hmoty PVC/CPE tl 11mm</t>
  </si>
  <si>
    <t>-1776040886</t>
  </si>
  <si>
    <t>65,6*1,1 'Přepočtené koeficientem množství</t>
  </si>
  <si>
    <t>100</t>
  </si>
  <si>
    <t>771571810</t>
  </si>
  <si>
    <t>Demontáž podlah z dlaždic keramických kladených do malty</t>
  </si>
  <si>
    <t>-15506625</t>
  </si>
  <si>
    <t>"2.np"2,47+1,36+3,85+23+5,1+1,15+1,2</t>
  </si>
  <si>
    <t>143</t>
  </si>
  <si>
    <t>771574416</t>
  </si>
  <si>
    <t>Montáž podlah keramických hladkých lepených cementovým flexibilním lepidlem přes 9 do 12 ks/m2</t>
  </si>
  <si>
    <t>-1833538414</t>
  </si>
  <si>
    <t>Montáž podlah z dlaždic keramických lepených cementovým flexibilním lepidlem hladkých, tloušťky do 10 mm přes 9 do 12 ks/m2</t>
  </si>
  <si>
    <t>11,85+8,5</t>
  </si>
  <si>
    <t>59761160</t>
  </si>
  <si>
    <t>dlažba keramická slinutá mrazuvzdorná do interiéru i exteriéru povrch hladký/matný tl do 10mm přes 9 do 12ks/m2</t>
  </si>
  <si>
    <t>-1247714847</t>
  </si>
  <si>
    <t>20,35*1,1 'Přepočtené koeficientem množství</t>
  </si>
  <si>
    <t>147</t>
  </si>
  <si>
    <t>771591115</t>
  </si>
  <si>
    <t>Podlahy spárování silikonem</t>
  </si>
  <si>
    <t>-2026844640</t>
  </si>
  <si>
    <t>Podlahy - dokončovací práce spárování silikonem</t>
  </si>
  <si>
    <t>146</t>
  </si>
  <si>
    <t>771591191</t>
  </si>
  <si>
    <t>Příplatek k podlahám za diagonální kladení dlažby</t>
  </si>
  <si>
    <t>-172299845</t>
  </si>
  <si>
    <t>Podlahy - dokončovací práce Příplatek k cenám za diagonální kladení dlažby</t>
  </si>
  <si>
    <t>145</t>
  </si>
  <si>
    <t>771592011</t>
  </si>
  <si>
    <t>Čištění vnitřních ploch podlah nebo schodišť po položení dlažby chemickými prostředky</t>
  </si>
  <si>
    <t>-1315739589</t>
  </si>
  <si>
    <t>Čištění vnitřních ploch po položení dlažby podlah nebo schodišť chemickými prostředky</t>
  </si>
  <si>
    <t>148</t>
  </si>
  <si>
    <t>998771102</t>
  </si>
  <si>
    <t>Přesun hmot tonážní pro podlahy z dlaždic v objektech v přes 6 do 12 m</t>
  </si>
  <si>
    <t>-2056387945</t>
  </si>
  <si>
    <t>Přesun hmot pro podlahy z dlaždic stanovený z hmotnosti přesunovaného materiálu vodorovná dopravní vzdálenost do 50 m v objektech výšky přes 6 do 12 m</t>
  </si>
  <si>
    <t>149</t>
  </si>
  <si>
    <t>998771181</t>
  </si>
  <si>
    <t>Příplatek k přesunu hmot tonážní 771 prováděný bez použití mechanizace</t>
  </si>
  <si>
    <t>-376873946</t>
  </si>
  <si>
    <t>Přesun hmot pro podlahy z dlaždic stanovený z hmotnosti přesunovaného materiálu Příplatek k ceně za přesun prováděný bez použití mechanizace pro jakoukoliv výšku objektu</t>
  </si>
  <si>
    <t>150</t>
  </si>
  <si>
    <t>998771193</t>
  </si>
  <si>
    <t>Příplatek k přesunu hmot tonážní 771 za zvětšený přesun do 500 m</t>
  </si>
  <si>
    <t>417859574</t>
  </si>
  <si>
    <t>Přesun hmot pro podlahy z dlaždic stanovený z hmotnosti přesunovaného materiálu Příplatek k ceně za zvětšený přesun přes vymezenou největší dopravní vzdálenost do 500 m</t>
  </si>
  <si>
    <t>773</t>
  </si>
  <si>
    <t>Podlahy z litého teraca</t>
  </si>
  <si>
    <t>466</t>
  </si>
  <si>
    <t>773512925</t>
  </si>
  <si>
    <t>Oprava podlahy z přírodního litého teraca tl do 20 mm rýh šířky přes 300 mm</t>
  </si>
  <si>
    <t>281072834</t>
  </si>
  <si>
    <t>Oprava podlahy z litého teraca včetně penetrace, tloušťky do 20 mm rýh, šířky přírodního, šířky přes 300 mm</t>
  </si>
  <si>
    <t>0,9*1,8</t>
  </si>
  <si>
    <t>467</t>
  </si>
  <si>
    <t>773512931</t>
  </si>
  <si>
    <t>Příplatek k cenám opravy podlahy z přírodního litého teraca tl do 20 mm za každých dalších i započatých 5 mm tloušťky</t>
  </si>
  <si>
    <t>1238772404</t>
  </si>
  <si>
    <t>Oprava podlahy z litého teraca včetně penetrace, tloušťky do 20 mm Příplatek k cenám za každých dalších i započatých 5 mm tloušťky přírodního teraca</t>
  </si>
  <si>
    <t>1,62*3 'Přepočtené koeficientem množství</t>
  </si>
  <si>
    <t>469</t>
  </si>
  <si>
    <t>773993901</t>
  </si>
  <si>
    <t>Broušení stávající podlahy z litého teraca</t>
  </si>
  <si>
    <t>-1164917613</t>
  </si>
  <si>
    <t>Údržba podlah z litého teraca broušení stávající podlahy</t>
  </si>
  <si>
    <t>468</t>
  </si>
  <si>
    <t>773993903</t>
  </si>
  <si>
    <t>Hloubkové čištění podlahy z litého teraca</t>
  </si>
  <si>
    <t>-1212124846</t>
  </si>
  <si>
    <t>Údržba podlah z litého teraca hloubkové čištění</t>
  </si>
  <si>
    <t>470</t>
  </si>
  <si>
    <t>773993907</t>
  </si>
  <si>
    <t>Impregnace podlahy z litého teraca</t>
  </si>
  <si>
    <t>-1661753406</t>
  </si>
  <si>
    <t>Údržba podlah z litého teraca impregnace</t>
  </si>
  <si>
    <t>25,500+1,8</t>
  </si>
  <si>
    <t>776</t>
  </si>
  <si>
    <t>Podlahy povlakové</t>
  </si>
  <si>
    <t>459</t>
  </si>
  <si>
    <t>776111117</t>
  </si>
  <si>
    <t>Broušení stávajícího podkladu povlakových podlah diamantovým kotoučem</t>
  </si>
  <si>
    <t>-1209318930</t>
  </si>
  <si>
    <t>Příprava podkladu broušení podlah stávajícího podkladu pro odstranění nerovností (diamantovým kotoučem)</t>
  </si>
  <si>
    <t>"2.01"21,09</t>
  </si>
  <si>
    <t>"2.02"6</t>
  </si>
  <si>
    <t>"2.03"5,28</t>
  </si>
  <si>
    <t>"2.08"17,44</t>
  </si>
  <si>
    <t>"2.10"15,3</t>
  </si>
  <si>
    <t>"2.20"2,7</t>
  </si>
  <si>
    <t>"2.21"6,38</t>
  </si>
  <si>
    <t>"1.np"6+6+6+6+12+12+16+6</t>
  </si>
  <si>
    <t>460</t>
  </si>
  <si>
    <t>776111122</t>
  </si>
  <si>
    <t>Broušení betonového podkladu povlakových podlah schodišťových stupňů</t>
  </si>
  <si>
    <t>2053369782</t>
  </si>
  <si>
    <t>Příprava podkladu broušení schodišť nového podkladu betonového</t>
  </si>
  <si>
    <t>27,5*0,3</t>
  </si>
  <si>
    <t>27,5*0,2</t>
  </si>
  <si>
    <t>1,8+1,5</t>
  </si>
  <si>
    <t>461</t>
  </si>
  <si>
    <t>776131111</t>
  </si>
  <si>
    <t>Vyztužení podkladu povlakových podlah armovacím pletivem ze skelných vláken</t>
  </si>
  <si>
    <t>1153065135</t>
  </si>
  <si>
    <t>Příprava podkladu vyztužení podkladu armovacím pletivem ze skelných vláken</t>
  </si>
  <si>
    <t>67,4+144,19</t>
  </si>
  <si>
    <t>462</t>
  </si>
  <si>
    <t>776141113</t>
  </si>
  <si>
    <t>-1898545796</t>
  </si>
  <si>
    <t>463</t>
  </si>
  <si>
    <t>776141223</t>
  </si>
  <si>
    <t>Stěrka podlahová nivelační pro vyrovnání podkladu povlakových podlah schodišťových stupňů pevnosti 35 MPa tl přes 5 do 8 mm</t>
  </si>
  <si>
    <t>-1166935567</t>
  </si>
  <si>
    <t>Příprava podkladu vyrovnání samonivelační stěrkou schodišť min.pevnosti 35 MPa, tloušťky přes 5 do 8 mm</t>
  </si>
  <si>
    <t>17,05</t>
  </si>
  <si>
    <t>465</t>
  </si>
  <si>
    <t>776143133</t>
  </si>
  <si>
    <t>Tmelení schodišťových podstupnic povlakových podlah stěrkou tl přes 5 do 8 mm</t>
  </si>
  <si>
    <t>568229370</t>
  </si>
  <si>
    <t>Příprava podkladu tmelení schodišť podstupnic stěrka tloušťky přes 5 do 8 mm</t>
  </si>
  <si>
    <t>1,25*22*0,15</t>
  </si>
  <si>
    <t>464</t>
  </si>
  <si>
    <t>776144111</t>
  </si>
  <si>
    <t>Tmelení hran schodišťových povlakových podlah</t>
  </si>
  <si>
    <t>1865655651</t>
  </si>
  <si>
    <t>Příprava podkladu tmelení schodišť hran</t>
  </si>
  <si>
    <t>27,5*2</t>
  </si>
  <si>
    <t>101</t>
  </si>
  <si>
    <t>776201811</t>
  </si>
  <si>
    <t>Demontáž lepených povlakových podlah bez podložky ručně</t>
  </si>
  <si>
    <t>-398172527</t>
  </si>
  <si>
    <t>Demontáž povlakových podlahovin lepených ručně bez podložky</t>
  </si>
  <si>
    <t>"1.np"6+6+6+5+12+12+16+6</t>
  </si>
  <si>
    <t>"2.np"15,5+16,8+7,25+18,97+11,43+10,38+5,57</t>
  </si>
  <si>
    <t>129</t>
  </si>
  <si>
    <t>776221211</t>
  </si>
  <si>
    <t>Lepení čtverců z PVC standardním lepidlem</t>
  </si>
  <si>
    <t>-594341972</t>
  </si>
  <si>
    <t>Montáž podlahovin z PVC lepením standardním lepidlem ze čtverců</t>
  </si>
  <si>
    <t>130</t>
  </si>
  <si>
    <t>28411021</t>
  </si>
  <si>
    <t>PVC vinyl homogenní zátěžová tl 2,00 mm, úprava PUR, třída zátěže 34/43, hmotnost 3550g/m2, hořlavost Bfl S1</t>
  </si>
  <si>
    <t>-373484723</t>
  </si>
  <si>
    <t>174,071672058229*1,1 'Přepočtené koeficientem množství</t>
  </si>
  <si>
    <t>131</t>
  </si>
  <si>
    <t>776321111</t>
  </si>
  <si>
    <t>Montáž podlahovin z PVC na stupnice šířky do 300 mm</t>
  </si>
  <si>
    <t>-451131377</t>
  </si>
  <si>
    <t>Montáž podlahovin z PVC na schodišťové stupně stupnic, šířky do 300 mm</t>
  </si>
  <si>
    <t>1,25*22</t>
  </si>
  <si>
    <t>132</t>
  </si>
  <si>
    <t>28411141</t>
  </si>
  <si>
    <t>PVC vinyl homogenní protiskluzná se vsypem a výztuž. vrstvou tl 2,00mm nášlapná vrstva 2,00mm, hořlavost Bfl-s1, třída zátěže 34/43, útlum 5dB, bodová zátěž ≤ 0,10mm, protiskluznost R10</t>
  </si>
  <si>
    <t>1860052275</t>
  </si>
  <si>
    <t>13,75*0,33 'Přepočtené koeficientem množství</t>
  </si>
  <si>
    <t>133</t>
  </si>
  <si>
    <t>776341121</t>
  </si>
  <si>
    <t>Montáž podlahovin ze sametového vinylu na podstupnice výšky do 200 mm</t>
  </si>
  <si>
    <t>501414288</t>
  </si>
  <si>
    <t>Montáž podlahovin ze sametového vinylu na schodišťové stupně podstupnic, výšky do 200 mm</t>
  </si>
  <si>
    <t>102</t>
  </si>
  <si>
    <t>776410811</t>
  </si>
  <si>
    <t>Odstranění soklíků a lišt pryžových nebo plastových</t>
  </si>
  <si>
    <t>-805220796</t>
  </si>
  <si>
    <t>Demontáž soklíků nebo lišt pryžových nebo plastových</t>
  </si>
  <si>
    <t>"1.np"10+10+10+15+14+17+11</t>
  </si>
  <si>
    <t>"2.np"13,9+18,8+16,5+11,2+17,6+13,7+11,4</t>
  </si>
  <si>
    <t>134</t>
  </si>
  <si>
    <t>776411212</t>
  </si>
  <si>
    <t>Montáž tahaných obvodových soklíků z PVC výšky do 100 mm</t>
  </si>
  <si>
    <t>1865407486</t>
  </si>
  <si>
    <t>Montáž soklíků tahaných (fabiony) z PVC obvodových, výšky přes 80 do 100 mm</t>
  </si>
  <si>
    <t>"2.01"23,2</t>
  </si>
  <si>
    <t>"2.02"13,5</t>
  </si>
  <si>
    <t>"2.03"10</t>
  </si>
  <si>
    <t>"2.08"17,6</t>
  </si>
  <si>
    <t>"2.10"18,5</t>
  </si>
  <si>
    <t>"2.20"6,82</t>
  </si>
  <si>
    <t>"2.21"12,9</t>
  </si>
  <si>
    <t>140</t>
  </si>
  <si>
    <t>776991111</t>
  </si>
  <si>
    <t>Spárování silikonem</t>
  </si>
  <si>
    <t>1793684165</t>
  </si>
  <si>
    <t>Ostatní práce spárování silikonem</t>
  </si>
  <si>
    <t>189,52</t>
  </si>
  <si>
    <t>138</t>
  </si>
  <si>
    <t>776991121</t>
  </si>
  <si>
    <t>Základní čištění nově položených podlahovin vysátím a setřením vlhkým mopem</t>
  </si>
  <si>
    <t>819440201</t>
  </si>
  <si>
    <t>Ostatní práce údržba nových podlahovin po pokládce čištění základní</t>
  </si>
  <si>
    <t>135</t>
  </si>
  <si>
    <t>998776102</t>
  </si>
  <si>
    <t>Přesun hmot tonážní pro podlahy povlakové v objektech v přes 6 do 12 m</t>
  </si>
  <si>
    <t>-1159165400</t>
  </si>
  <si>
    <t>Přesun hmot pro podlahy povlakové stanovený z hmotnosti přesunovaného materiálu vodorovná dopravní vzdálenost do 50 m v objektech výšky přes 6 do 12 m</t>
  </si>
  <si>
    <t>136</t>
  </si>
  <si>
    <t>998776181</t>
  </si>
  <si>
    <t>Příplatek k přesunu hmot tonážní 776 prováděný bez použití mechanizace</t>
  </si>
  <si>
    <t>-1960136775</t>
  </si>
  <si>
    <t>Přesun hmot pro podlahy povlakové stanovený z hmotnosti přesunovaného materiálu Příplatek k cenám za přesun prováděný bez použití mechanizace pro jakoukoliv výšku objektu</t>
  </si>
  <si>
    <t>137</t>
  </si>
  <si>
    <t>998776193</t>
  </si>
  <si>
    <t>Příplatek k přesunu hmot tonážní 776 za zvětšený přesun do 500 m</t>
  </si>
  <si>
    <t>-732941523</t>
  </si>
  <si>
    <t>Přesun hmot pro podlahy povlakové stanovený z hmotnosti přesunovaného materiálu Příplatek k cenám za zvětšený přesun přes vymezenou největší dopravní vzdálenost do 500 m</t>
  </si>
  <si>
    <t>777</t>
  </si>
  <si>
    <t>151</t>
  </si>
  <si>
    <t>777111101</t>
  </si>
  <si>
    <t>-1086822897</t>
  </si>
  <si>
    <t>"2.04"5,4</t>
  </si>
  <si>
    <t>"2.05"12,1</t>
  </si>
  <si>
    <t>"2.06"17,5</t>
  </si>
  <si>
    <t>"2.07"8,7</t>
  </si>
  <si>
    <t>"2.11"13,4</t>
  </si>
  <si>
    <t>"2.12"10,3</t>
  </si>
  <si>
    <t>152</t>
  </si>
  <si>
    <t>777111111</t>
  </si>
  <si>
    <t>1156429295</t>
  </si>
  <si>
    <t>153</t>
  </si>
  <si>
    <t>777111123</t>
  </si>
  <si>
    <t>-1757692585</t>
  </si>
  <si>
    <t>155</t>
  </si>
  <si>
    <t>777131151</t>
  </si>
  <si>
    <t>Příplatek k cenám penetračního nátěru za zvýšenou pracnost provádění podlahových soklíků</t>
  </si>
  <si>
    <t>1620036407</t>
  </si>
  <si>
    <t>Penetrační nátěr Příplatek k cenám za zvýšenou pracnost provádění soklíků na svislé ploše podlahových</t>
  </si>
  <si>
    <t>9,9+15,1+17,8+13+15,8+13,5</t>
  </si>
  <si>
    <t>156</t>
  </si>
  <si>
    <t>777521105</t>
  </si>
  <si>
    <t>1110123644</t>
  </si>
  <si>
    <t>159</t>
  </si>
  <si>
    <t>777611134</t>
  </si>
  <si>
    <t>Zemnicí bod antistatické podlahy</t>
  </si>
  <si>
    <t>-386090768</t>
  </si>
  <si>
    <t>160</t>
  </si>
  <si>
    <t>777611135</t>
  </si>
  <si>
    <t>Vodivý mezinátěr antistatické podlahy</t>
  </si>
  <si>
    <t>552266999</t>
  </si>
  <si>
    <t>Krycí nátěr podlahy antistatický vodivý mezinátěr</t>
  </si>
  <si>
    <t>162</t>
  </si>
  <si>
    <t>777911113</t>
  </si>
  <si>
    <t>328876686</t>
  </si>
  <si>
    <t>Napojení na stěnu nebo sokl fabionem z epoxidové stěrky plněné pískem a výplňovým spárovým profilem s trvale pružným tmelem pohyblivé</t>
  </si>
  <si>
    <t>163</t>
  </si>
  <si>
    <t>998777102</t>
  </si>
  <si>
    <t>249607830</t>
  </si>
  <si>
    <t>164</t>
  </si>
  <si>
    <t>998777181</t>
  </si>
  <si>
    <t>Příplatek k přesunu hmot tonážní 777 prováděný bez použití mechanizace</t>
  </si>
  <si>
    <t>-1067792397</t>
  </si>
  <si>
    <t>165</t>
  </si>
  <si>
    <t>998777193</t>
  </si>
  <si>
    <t>Příplatek k přesunu hmot tonážní 777 za zvětšený přesun do 500 m</t>
  </si>
  <si>
    <t>36081791</t>
  </si>
  <si>
    <t>781</t>
  </si>
  <si>
    <t>Dokončovací práce - obklady</t>
  </si>
  <si>
    <t>431</t>
  </si>
  <si>
    <t>781471810</t>
  </si>
  <si>
    <t>Demontáž obkladů z obkladaček keramických kladených do malty</t>
  </si>
  <si>
    <t>1644128451</t>
  </si>
  <si>
    <t>Demontáž obkladů z dlaždic keramických kladených do malty</t>
  </si>
  <si>
    <t>1,7*2,7*2*2*2</t>
  </si>
  <si>
    <t>432</t>
  </si>
  <si>
    <t>781474154</t>
  </si>
  <si>
    <t>Montáž obkladů vnitřních keramických velkoformátových hladkých přes 4 do 6 ks/m2 lepených flexibilním lepidlem</t>
  </si>
  <si>
    <t>-310324775</t>
  </si>
  <si>
    <t>Montáž obkladů vnitřních stěn z dlaždic keramických lepených flexibilním lepidlem velkoformátových hladkých přes 4 do 6 ks/m2</t>
  </si>
  <si>
    <t>124,926</t>
  </si>
  <si>
    <t>1,2*(2,5+4,5+3+3,7)</t>
  </si>
  <si>
    <t>433</t>
  </si>
  <si>
    <t>59761001</t>
  </si>
  <si>
    <t>obklad velkoformátový keramický hladký přes 4 do 6ks/m2</t>
  </si>
  <si>
    <t>1182931442</t>
  </si>
  <si>
    <t>141,366*1,15 'Přepočtené koeficientem množství</t>
  </si>
  <si>
    <t>436</t>
  </si>
  <si>
    <t>781492211</t>
  </si>
  <si>
    <t>Montáž profilů rohových lepených flexibilním cementovým lepidlem</t>
  </si>
  <si>
    <t>1781169480</t>
  </si>
  <si>
    <t>Obklad - dokončující práce montáž profilu lepeného flexibilním cementovým lepidlem rohového</t>
  </si>
  <si>
    <t>2*32</t>
  </si>
  <si>
    <t>1,2*4</t>
  </si>
  <si>
    <t>437</t>
  </si>
  <si>
    <t>RMAT0005</t>
  </si>
  <si>
    <t>profil rohový</t>
  </si>
  <si>
    <t>49514790</t>
  </si>
  <si>
    <t>68,8*1,05 'Přepočtené koeficientem množství</t>
  </si>
  <si>
    <t>434</t>
  </si>
  <si>
    <t>781492251</t>
  </si>
  <si>
    <t>Montáž profilů ukončovacích lepených flexibilním cementovým lepidlem</t>
  </si>
  <si>
    <t>-1649136116</t>
  </si>
  <si>
    <t>Obklad - dokončující práce montáž profilu lepeného flexibilním cementovým lepidlem ukončovacího</t>
  </si>
  <si>
    <t>435</t>
  </si>
  <si>
    <t>28342003</t>
  </si>
  <si>
    <t>lišta ukončovací z PVC 10mm</t>
  </si>
  <si>
    <t>-292976447</t>
  </si>
  <si>
    <t>124,926*1,05 'Přepočtené koeficientem množství</t>
  </si>
  <si>
    <t>783</t>
  </si>
  <si>
    <t>Dokončovací práce - nátěry</t>
  </si>
  <si>
    <t>408</t>
  </si>
  <si>
    <t>783301313</t>
  </si>
  <si>
    <t>Odmaštění zámečnických konstrukcí ředidlovým odmašťovačem</t>
  </si>
  <si>
    <t>1164343616</t>
  </si>
  <si>
    <t>Příprava podkladu zámečnických konstrukcí před provedením nátěru odmaštění odmašťovačem ředidlovým</t>
  </si>
  <si>
    <t>"1.np"0,5*(2+1+2)*18</t>
  </si>
  <si>
    <t>"2.np"0,5*5*16</t>
  </si>
  <si>
    <t>409</t>
  </si>
  <si>
    <t>783322101</t>
  </si>
  <si>
    <t>Tmelení včetně přebroušení zámečnických konstrukcí disperzním tmelem</t>
  </si>
  <si>
    <t>988916790</t>
  </si>
  <si>
    <t>Tmelení zámečnických konstrukcí včetně přebroušení tmelených míst, tmelem disperzním akrylátovým nebo latexovým</t>
  </si>
  <si>
    <t>410</t>
  </si>
  <si>
    <t>783324201</t>
  </si>
  <si>
    <t>Základní antikorozní jednonásobný akrylátový nátěr zámečnických konstrukcí</t>
  </si>
  <si>
    <t>2030886858</t>
  </si>
  <si>
    <t>Základní antikorozní nátěr zámečnických konstrukcí jednonásobný akrylátový</t>
  </si>
  <si>
    <t>411</t>
  </si>
  <si>
    <t>783325101</t>
  </si>
  <si>
    <t>Mezinátěr jednonásobný akrylátový mezinátěr zámečnických konstrukcí</t>
  </si>
  <si>
    <t>-280576766</t>
  </si>
  <si>
    <t>Mezinátěr zámečnických konstrukcí jednonásobný akrylátový</t>
  </si>
  <si>
    <t>412</t>
  </si>
  <si>
    <t>783327101</t>
  </si>
  <si>
    <t>Krycí jednonásobný akrylátový nátěr zámečnických konstrukcí</t>
  </si>
  <si>
    <t>-1557004116</t>
  </si>
  <si>
    <t>Krycí nátěr (email) zámečnických konstrukcí jednonásobný akrylátový</t>
  </si>
  <si>
    <t>107</t>
  </si>
  <si>
    <t>783801201</t>
  </si>
  <si>
    <t>Obroušení omítek před provedením nátěru</t>
  </si>
  <si>
    <t>-1356566610</t>
  </si>
  <si>
    <t>Příprava podkladu omítek před provedením nátěru obroušení</t>
  </si>
  <si>
    <t>106</t>
  </si>
  <si>
    <t>783823101</t>
  </si>
  <si>
    <t>Penetrační akrylátový nátěr hladkých betonových povrchů</t>
  </si>
  <si>
    <t>-1474187824</t>
  </si>
  <si>
    <t>Penetrační nátěr omítek hladkých betonových povrchů akrylátový</t>
  </si>
  <si>
    <t>108</t>
  </si>
  <si>
    <t>783827101</t>
  </si>
  <si>
    <t>Krycí jednonásobný akrylátový nátěr hladkých betonových povrchů</t>
  </si>
  <si>
    <t>-1126796919</t>
  </si>
  <si>
    <t>Krycí (ochranný ) nátěr omítek jednonásobný hladkých betonových povrchů nebo povrchů z desek na bázi dřeva (dřevovláknitých apod.) akrylátový</t>
  </si>
  <si>
    <t>407</t>
  </si>
  <si>
    <t>783827121</t>
  </si>
  <si>
    <t>Krycí jednonásobný akrylátový nátěr omítek stupně členitosti 1 a 2</t>
  </si>
  <si>
    <t>-1750787986</t>
  </si>
  <si>
    <t>Krycí (ochranný ) nátěr omítek jednonásobný hladkých omítek hladkých, zrnitých tenkovrstvých nebo štukových stupně členitosti 1 a 2 akrylátový</t>
  </si>
  <si>
    <t>"2.01"23,2*2</t>
  </si>
  <si>
    <t>"2.02"13,5*2</t>
  </si>
  <si>
    <t>"2.03"10,03*2</t>
  </si>
  <si>
    <t>"2.04"9,9*2</t>
  </si>
  <si>
    <t>"2.05"15*2</t>
  </si>
  <si>
    <t>"2.06"17,8*2</t>
  </si>
  <si>
    <t>"2.07"13,1*2</t>
  </si>
  <si>
    <t>"2.08"17,6*2</t>
  </si>
  <si>
    <t>"2.10"18,5*2</t>
  </si>
  <si>
    <t>"2.11"15,8*2</t>
  </si>
  <si>
    <t>"2.12"13,5*2</t>
  </si>
  <si>
    <t>"2.20"6,8*2</t>
  </si>
  <si>
    <t>"2.21"12,8*2</t>
  </si>
  <si>
    <t>"1.01"10*2</t>
  </si>
  <si>
    <t>"1.02"10,12*2</t>
  </si>
  <si>
    <t>"1.03"9,8*2</t>
  </si>
  <si>
    <t>"1.04"9*2</t>
  </si>
  <si>
    <t>"1.05"20,8*2</t>
  </si>
  <si>
    <t>"1.06"32,9*2</t>
  </si>
  <si>
    <t>"1.07"18,3*2</t>
  </si>
  <si>
    <t>"1.08"14,2*2</t>
  </si>
  <si>
    <t>"1.09"14*2</t>
  </si>
  <si>
    <t>"1.10"15,5*2</t>
  </si>
  <si>
    <t>"1.11"5,7*2</t>
  </si>
  <si>
    <t>56</t>
  </si>
  <si>
    <t>783943151</t>
  </si>
  <si>
    <t>Penetrační polyuretanový nátěr hladkých betonových podlah</t>
  </si>
  <si>
    <t>1013253768</t>
  </si>
  <si>
    <t>Penetrační nátěr betonových podlah hladkých (z pohledového nebo gletovaného betonu, stěrky apod.) polyuretanový</t>
  </si>
  <si>
    <t>57</t>
  </si>
  <si>
    <t>783947161</t>
  </si>
  <si>
    <t>Krycí dvojnásobný polyuretanový vodou ředitelný nátěr betonové podlahy</t>
  </si>
  <si>
    <t>371587600</t>
  </si>
  <si>
    <t>Krycí (uzavírací) nátěr betonových podlah dvojnásobný polyuretanový vodou ředitelný</t>
  </si>
  <si>
    <t>58</t>
  </si>
  <si>
    <t>783997151</t>
  </si>
  <si>
    <t>Příplatek k cenám krycího nátěru betonové podlahy za protiskluznou úpravu</t>
  </si>
  <si>
    <t>-491457976</t>
  </si>
  <si>
    <t>Krycí (uzavírací) nátěr betonových podlah Příplatek k cenám za protiskluznou vrstvu prosypem křemičitým pískem nebo skleněnými kuličkami</t>
  </si>
  <si>
    <t>784</t>
  </si>
  <si>
    <t>Dokončovací práce - malby a tapety</t>
  </si>
  <si>
    <t>384</t>
  </si>
  <si>
    <t>784111001</t>
  </si>
  <si>
    <t>Oprášení (ometení ) podkladu v místnostech v do 3,80 m</t>
  </si>
  <si>
    <t>624637533</t>
  </si>
  <si>
    <t>Oprášení (ometení) podkladu v místnostech výšky do 3,80 m</t>
  </si>
  <si>
    <t>"2.01"23,2*2,65+21,1</t>
  </si>
  <si>
    <t>"2.02"13,5*2,65+6,8</t>
  </si>
  <si>
    <t>"2.03"10,03*2,65+5,3</t>
  </si>
  <si>
    <t>"2.04"9,9*2,65+5,4</t>
  </si>
  <si>
    <t>"2.05"15*2,65+12,1</t>
  </si>
  <si>
    <t>"2.06"17,8*2,65+17,5</t>
  </si>
  <si>
    <t>"2.07"13,1*2,65+8,7</t>
  </si>
  <si>
    <t>"2.08"17,6*2,65+17,4</t>
  </si>
  <si>
    <t>"2.10"18,5*2,65+15,4</t>
  </si>
  <si>
    <t>"2.11"15,8*2,65+13,4</t>
  </si>
  <si>
    <t>"2.12"13,5*2,65+10,3</t>
  </si>
  <si>
    <t>"2.13"6,613*2,65+2,15</t>
  </si>
  <si>
    <t>"2.14"5,4*2,65+1,8</t>
  </si>
  <si>
    <t>"2.15"4,35*2,65+1,1</t>
  </si>
  <si>
    <t>"2.16"5*2,65+1,5</t>
  </si>
  <si>
    <t>"2.17"5*2,65+1,5</t>
  </si>
  <si>
    <t>"2.18"5*2,65+1,5</t>
  </si>
  <si>
    <t>"2.19"6*2,65+2,3</t>
  </si>
  <si>
    <t>"2.20"6,8*2,65+2,7</t>
  </si>
  <si>
    <t>"2.21"12,8*2,65+6,4</t>
  </si>
  <si>
    <t>"1.01"10*3,02+5,6</t>
  </si>
  <si>
    <t>"1.02"10,12*3,02+5,5</t>
  </si>
  <si>
    <t>"1.03"9,8*3,02+5,6</t>
  </si>
  <si>
    <t>"1.04"9*3,02+5</t>
  </si>
  <si>
    <t>"1.05"20,8*3,02+15,7</t>
  </si>
  <si>
    <t>"1.06"32,9*3,02+25,5</t>
  </si>
  <si>
    <t>"1.07"18,3*3,02+10</t>
  </si>
  <si>
    <t>"1.08"14,2*3,02+11,9</t>
  </si>
  <si>
    <t>"1.09"14*3,02+11,5</t>
  </si>
  <si>
    <t>"1.10"15,5*3,02+15,5</t>
  </si>
  <si>
    <t>"1.11"5,7*3,02+5,7</t>
  </si>
  <si>
    <t>"1.12"4,7*3,02+1,4</t>
  </si>
  <si>
    <t>"1.13"6,7*3,02+2,8</t>
  </si>
  <si>
    <t>"1.14"4,3*3,02+1,1</t>
  </si>
  <si>
    <t>"1.15"5*3,02+1,5</t>
  </si>
  <si>
    <t>"1.16"4,4*3,02+1,2</t>
  </si>
  <si>
    <t>385</t>
  </si>
  <si>
    <t>784111007</t>
  </si>
  <si>
    <t>Oprášení (ometení ) podkladu na schodišti podlaží v do 3,80 m</t>
  </si>
  <si>
    <t>-1645228049</t>
  </si>
  <si>
    <t>Oprášení (ometení) podkladu na schodišti o výšce podlaží přes 3,80 do 5,00 m</t>
  </si>
  <si>
    <t>"1.07"18,3*3,02</t>
  </si>
  <si>
    <t>386</t>
  </si>
  <si>
    <t>784111021</t>
  </si>
  <si>
    <t>Obroušení podkladu ze stěrky v místnostech v do 3,80 m</t>
  </si>
  <si>
    <t>1742288840</t>
  </si>
  <si>
    <t>Obroušení podkladu stěrky v místnostech výšky do 3,80 m</t>
  </si>
  <si>
    <t>387</t>
  </si>
  <si>
    <t>784111027</t>
  </si>
  <si>
    <t>Obroušení podkladu ze stěrky na schodišti podlaží v do 3,80 m</t>
  </si>
  <si>
    <t>-1256340537</t>
  </si>
  <si>
    <t>Obroušení podkladu stěrky na schodišti o výšce podlaží do 3,80 m</t>
  </si>
  <si>
    <t>388</t>
  </si>
  <si>
    <t>784121001</t>
  </si>
  <si>
    <t>Oškrabání malby v místnostech v do 3,80 m</t>
  </si>
  <si>
    <t>-36302731</t>
  </si>
  <si>
    <t>Oškrabání malby v místnostech výšky do 3,80 m</t>
  </si>
  <si>
    <t>1435,785</t>
  </si>
  <si>
    <t>389</t>
  </si>
  <si>
    <t>784121007</t>
  </si>
  <si>
    <t>Oškrabání malby na schodišti podlaží v do 3,80 m</t>
  </si>
  <si>
    <t>443346186</t>
  </si>
  <si>
    <t>Oškrabání malby na schodišti o výšce podlaží do 3,80 m</t>
  </si>
  <si>
    <t>95,586</t>
  </si>
  <si>
    <t>390</t>
  </si>
  <si>
    <t>784121011</t>
  </si>
  <si>
    <t>Rozmývání podkladu po oškrabání malby v místnostech v do 3,80 m</t>
  </si>
  <si>
    <t>-175687707</t>
  </si>
  <si>
    <t>Rozmývání podkladu po oškrabání malby v místnostech výšky do 3,80 m</t>
  </si>
  <si>
    <t>391</t>
  </si>
  <si>
    <t>784121017</t>
  </si>
  <si>
    <t>Rozmývání podkladu po oškrabání malby na schodišti podlaží v do 3,80 m</t>
  </si>
  <si>
    <t>-1344386485</t>
  </si>
  <si>
    <t>Rozmývání podkladu po oškrabání malby na schodišti o výšce podlaží do 3,80 m</t>
  </si>
  <si>
    <t>392</t>
  </si>
  <si>
    <t>784161001</t>
  </si>
  <si>
    <t>Tmelení spar a rohů šířky do 3 mm akrylátovým tmelem v místnostech v do 3,80 m</t>
  </si>
  <si>
    <t>1532871232</t>
  </si>
  <si>
    <t>Tmelení spar a rohů, šířky do 3 mm akrylátovým tmelem v místnostech výšky do 3,80 m</t>
  </si>
  <si>
    <t>"2.01"23,2*2,65</t>
  </si>
  <si>
    <t>"2.02"13,5*2,65</t>
  </si>
  <si>
    <t>"2.03"10,03*2,65</t>
  </si>
  <si>
    <t>"2.04"9,9*2,65</t>
  </si>
  <si>
    <t>"2.05"15*2,65</t>
  </si>
  <si>
    <t>"2.06"17,8*2,65</t>
  </si>
  <si>
    <t>"2.07"13,1*2,65</t>
  </si>
  <si>
    <t>"2.08"17,6*2,65</t>
  </si>
  <si>
    <t>"2.10"18,5*2,65</t>
  </si>
  <si>
    <t>"2.11"15,8*2,65</t>
  </si>
  <si>
    <t>"2.12"13,5*2,65</t>
  </si>
  <si>
    <t>"2.13"6,613*2,65</t>
  </si>
  <si>
    <t>"2.14"5,4*2,65</t>
  </si>
  <si>
    <t>"2.15"4,35*2,65</t>
  </si>
  <si>
    <t>"2.16"5*2,65</t>
  </si>
  <si>
    <t>"2.17"5*2,65</t>
  </si>
  <si>
    <t>"2.18"5*2,65</t>
  </si>
  <si>
    <t>"2.19"6*2,65</t>
  </si>
  <si>
    <t>"2.20"6,8*2,65</t>
  </si>
  <si>
    <t>"2.21"12,8*2,65</t>
  </si>
  <si>
    <t>"1.01"10*3,02</t>
  </si>
  <si>
    <t>"1.02"10,12*3,02</t>
  </si>
  <si>
    <t>"1.03"9,8*3,02</t>
  </si>
  <si>
    <t>"1.04"9*3,02</t>
  </si>
  <si>
    <t>"1.05"20,8*3,02</t>
  </si>
  <si>
    <t>"1.06"32,9*3,02</t>
  </si>
  <si>
    <t>"1.08"14,2*3,02</t>
  </si>
  <si>
    <t>"1.09"14*3,02</t>
  </si>
  <si>
    <t>"1.10"15,5*3,02</t>
  </si>
  <si>
    <t>"1.11"5,7*3,02</t>
  </si>
  <si>
    <t>"1.12"4,7*3,02</t>
  </si>
  <si>
    <t>"1.13"6,7*3,02</t>
  </si>
  <si>
    <t>"1.14"4,3*3,02</t>
  </si>
  <si>
    <t>"1.15"5*3,02</t>
  </si>
  <si>
    <t>"1.16"4,4*3,02</t>
  </si>
  <si>
    <t>394</t>
  </si>
  <si>
    <t>784161407</t>
  </si>
  <si>
    <t>Celoplošné vyhlazení podkladu sádrovou stěrkou na schodišti podlaží v do 3,80 m</t>
  </si>
  <si>
    <t>1773560847</t>
  </si>
  <si>
    <t>Celoplošné vyrovnání podkladu sádrovou stěrkou, tloušťky do 3 mm vyhlazením na schodišti o výšce podlaží do 3,80 m</t>
  </si>
  <si>
    <t>393</t>
  </si>
  <si>
    <t>784161421</t>
  </si>
  <si>
    <t>Celoplošné vyrovnání podkladu latí sádrovou stěrkou tl do 3 mm v místnostech v do 3,80 m</t>
  </si>
  <si>
    <t>1245060080</t>
  </si>
  <si>
    <t>Celoplošné vyrovnání podkladu sádrovou stěrkou, tloušťky do 3 mm vyrovnáním do latě v místnostech výšky do 3,80 m</t>
  </si>
  <si>
    <t>395</t>
  </si>
  <si>
    <t>784171001</t>
  </si>
  <si>
    <t>Olepování vnitřních ploch páskou v místnostech v do 3,80 m</t>
  </si>
  <si>
    <t>-1190610083</t>
  </si>
  <si>
    <t>Olepování vnitřních ploch (materiál ve specifikaci) včetně pozdějšího odlepení páskou nebo fólií v místnostech výšky do 3,80 m</t>
  </si>
  <si>
    <t>(1,5*2+1,5*2)*18*2</t>
  </si>
  <si>
    <t>(2*2+1)*35</t>
  </si>
  <si>
    <t>396</t>
  </si>
  <si>
    <t>58124833</t>
  </si>
  <si>
    <t>páska pro malířské potřeby maskovací krepová 19mmx50m</t>
  </si>
  <si>
    <t>-300786939</t>
  </si>
  <si>
    <t>391*1,05 'Přepočtené koeficientem množství</t>
  </si>
  <si>
    <t>397</t>
  </si>
  <si>
    <t>784171101</t>
  </si>
  <si>
    <t>Zakrytí vnitřních podlah včetně pozdějšího odkrytí</t>
  </si>
  <si>
    <t>839565814</t>
  </si>
  <si>
    <t>Zakrytí nemalovaných ploch (materiál ve specifikaci) včetně pozdějšího odkrytí podlah</t>
  </si>
  <si>
    <t>"1.np"125,8</t>
  </si>
  <si>
    <t>"2.np"153,6</t>
  </si>
  <si>
    <t>398</t>
  </si>
  <si>
    <t>58124844</t>
  </si>
  <si>
    <t>fólie pro malířské potřeby zakrývací tl 25µ 4x5m</t>
  </si>
  <si>
    <t>936459919</t>
  </si>
  <si>
    <t>279,4*1,05 'Přepočtené koeficientem množství</t>
  </si>
  <si>
    <t>399</t>
  </si>
  <si>
    <t>784171111</t>
  </si>
  <si>
    <t>Zakrytí vnitřních ploch stěn v místnostech v do 3,80 m</t>
  </si>
  <si>
    <t>2105334623</t>
  </si>
  <si>
    <t>Zakrytí nemalovaných ploch (materiál ve specifikaci) včetně pozdějšího odkrytí svislých ploch např. stěn, oken, dveří v místnostech výšky do 3,80</t>
  </si>
  <si>
    <t>(1,5*1,5)*18*2</t>
  </si>
  <si>
    <t>(2*1)*35</t>
  </si>
  <si>
    <t>400</t>
  </si>
  <si>
    <t>-709883305</t>
  </si>
  <si>
    <t>151*1,05 'Přepočtené koeficientem množství</t>
  </si>
  <si>
    <t>401</t>
  </si>
  <si>
    <t>784181121</t>
  </si>
  <si>
    <t>Hloubková jednonásobná bezbarvá penetrace podkladu v místnostech v do 3,80 m</t>
  </si>
  <si>
    <t>549851434</t>
  </si>
  <si>
    <t>Penetrace podkladu jednonásobná hloubková akrylátová bezbarvá v místnostech výšky do 3,80 m</t>
  </si>
  <si>
    <t>402</t>
  </si>
  <si>
    <t>784181127</t>
  </si>
  <si>
    <t>Hloubková jednonásobná bezbarvá penetrace podkladu na schodišti podlaží v do 3,80 m</t>
  </si>
  <si>
    <t>1950956032</t>
  </si>
  <si>
    <t>Penetrace podkladu jednonásobná hloubková akrylátová bezbarvá na schodišti o výšce podlaží do 3,80 m</t>
  </si>
  <si>
    <t>403</t>
  </si>
  <si>
    <t>784191007</t>
  </si>
  <si>
    <t>Čištění vnitřních ploch podlah po provedení malířských prací</t>
  </si>
  <si>
    <t>-192576564</t>
  </si>
  <si>
    <t>Čištění vnitřních ploch hrubý úklid po provedení malířských prací omytím podlah</t>
  </si>
  <si>
    <t>404</t>
  </si>
  <si>
    <t>784191009</t>
  </si>
  <si>
    <t>Čištění vnitřních ploch schodišť po provedení malířských prací</t>
  </si>
  <si>
    <t>-61599926</t>
  </si>
  <si>
    <t>Čištění vnitřních ploch hrubý úklid po provedení malířských prací omytím schodišť</t>
  </si>
  <si>
    <t>405</t>
  </si>
  <si>
    <t>784211001</t>
  </si>
  <si>
    <t>Jednonásobné bílé malby ze směsí za mokra výborně oděruvzdorných v místnostech v do 3,80 m</t>
  </si>
  <si>
    <t>2016308164</t>
  </si>
  <si>
    <t>Malby z malířských směsí oděruvzdorných za mokra jednonásobné, bílé za mokra odruvzdorné výborně v místnostech výšky do 3,80 m</t>
  </si>
  <si>
    <t>406</t>
  </si>
  <si>
    <t>784211007</t>
  </si>
  <si>
    <t>Jednonásobné bílé malby ze směsí za mokra výborně oděruvzdorných na schodišti v do 3,80 m</t>
  </si>
  <si>
    <t>38987849</t>
  </si>
  <si>
    <t>Malby z malířských směsí oděruvzdorných za mokra jednonásobné, bílé za mokra odruvzdorné výborně na schodišti o výšce podlaží do 3,80 m</t>
  </si>
  <si>
    <t>1NP- nově dělení prostoru</t>
  </si>
  <si>
    <t>Zděná příčka tl. 125mm, porobetonové tvárnice, Rw min 53dB</t>
  </si>
  <si>
    <t>deska XPS min λ=0,039 tl 100mm</t>
  </si>
  <si>
    <t>zateplení soklu a základů</t>
  </si>
  <si>
    <t>zárubeň jednokřídlá ocelová pro zdění s protipožární úpravou tl stěny 75-100mm rozměru 900/1970, 2100mm</t>
  </si>
  <si>
    <t>Nucený odtah spalin soustředným potrubím pro kondenzační kotel vodorovný 80/125 ke komínové šachtě, včetně úpravy střešního pláště a revize</t>
  </si>
  <si>
    <t>přístroj zásuvky zápustné jednonásobné s optickou přepěťovou ochranou, krytka s clonkami, bezšroubové svorky, včetně krytu</t>
  </si>
  <si>
    <t>Montáž svítidlo LED interiérové přisazené stropní hranaté nebo kruhové přes 0,09 do 0,36 m2 se zapojením vodičů, svítidla nad dvěřní otvory vč. nouzového modulu</t>
  </si>
  <si>
    <t>Montáž tabulka výstražná a označovací pro rozvodny, včetně tabulek únikový východ</t>
  </si>
  <si>
    <t xml:space="preserve">Montáž kabelů datových FTP, UTP, STP pro vnitřní rozvody </t>
  </si>
  <si>
    <t>Montáž potrubí plastového kruhového kruhového z extrudovaných plastů (pěnové) bez příruby, průměru 150 mm, včetně prostupu nad střechu</t>
  </si>
  <si>
    <t>Montáž krytiny z bezpečnostního kaleného skla na kovovou konstrukci</t>
  </si>
  <si>
    <t xml:space="preserve">deska krytiny z bezpečnostního kaleného skla </t>
  </si>
  <si>
    <t>Montáž vchodových dveří dvoukřídlových  do zdiva</t>
  </si>
  <si>
    <t>dveře  dřevěné plné max rozměru otvoru 2,42m2 bezpečnostní třídy RC2</t>
  </si>
  <si>
    <t>dveře dřevěné plné max rozměru otvoru 2,42m2 bezpečnostní třídy RC2</t>
  </si>
  <si>
    <t>Stěrka podlahová nivelační pro vyrovnání podkladu povlakových podlah pevnosti 20 MPa tl přes 5 do 20 mm</t>
  </si>
  <si>
    <t>Příprava podkladu vyrovnání samonivelační stěrkou podlah min.pevnosti 20 MPa, tloušťky přes 5 do 20 mm</t>
  </si>
  <si>
    <t>Podlahy elektrostatické</t>
  </si>
  <si>
    <t>Zametení podkladu před provedením  podlahy</t>
  </si>
  <si>
    <t>Vysátí podkladu před provedením podlahy</t>
  </si>
  <si>
    <t>Strojní broušení podkladu před provedením  podlahy</t>
  </si>
  <si>
    <t>Pohyblivé napojení podlahy na stěnu nebo sokl</t>
  </si>
  <si>
    <t xml:space="preserve">    777 - Podlahy elektrostatické</t>
  </si>
  <si>
    <t>Podlahové elektrostatické PVC El 5</t>
  </si>
  <si>
    <t>R</t>
  </si>
  <si>
    <t>Přesun hmot tonážní pro podlahy v objektech v přes 6 do 12 m</t>
  </si>
  <si>
    <t>Hydrant 20m se stálotvarou hadicí, nerezový s prosklenými dvířky</t>
  </si>
  <si>
    <t>včetně napojení a instalace</t>
  </si>
  <si>
    <t>Hasící přístroj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</si>
</sst>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4" fontId="33" fillId="0" borderId="10" xfId="0" applyNumberFormat="1" applyFont="1" applyBorder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4" fontId="9" fillId="0" borderId="0" xfId="0" applyNumberFormat="1" applyFont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>
      <alignment vertical="center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>
      <selection activeCell="P2" sqref="P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pans="44:72" ht="36.95" customHeight="1"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ht="24.95" customHeight="1">
      <c r="B4" s="19"/>
      <c r="D4" s="20" t="s">
        <v>10</v>
      </c>
      <c r="AR4" s="19"/>
      <c r="AS4" s="21" t="s">
        <v>11</v>
      </c>
      <c r="BG4" s="22" t="s">
        <v>12</v>
      </c>
      <c r="BS4" s="16" t="s">
        <v>13</v>
      </c>
    </row>
    <row r="5" spans="2:71" ht="12" customHeight="1">
      <c r="B5" s="19"/>
      <c r="D5" s="23" t="s">
        <v>14</v>
      </c>
      <c r="K5" s="219" t="s">
        <v>15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R5" s="19"/>
      <c r="BG5" s="216" t="s">
        <v>16</v>
      </c>
      <c r="BS5" s="16" t="s">
        <v>7</v>
      </c>
    </row>
    <row r="6" spans="2:71" ht="36.95" customHeight="1">
      <c r="B6" s="19"/>
      <c r="D6" s="25" t="s">
        <v>17</v>
      </c>
      <c r="K6" s="220" t="s">
        <v>18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R6" s="19"/>
      <c r="BG6" s="217"/>
      <c r="BS6" s="16" t="s">
        <v>7</v>
      </c>
    </row>
    <row r="7" spans="2:71" ht="12" customHeight="1">
      <c r="B7" s="19"/>
      <c r="D7" s="26" t="s">
        <v>19</v>
      </c>
      <c r="K7" s="24" t="s">
        <v>1</v>
      </c>
      <c r="AK7" s="26" t="s">
        <v>20</v>
      </c>
      <c r="AN7" s="24" t="s">
        <v>1</v>
      </c>
      <c r="AR7" s="19"/>
      <c r="BG7" s="217"/>
      <c r="BS7" s="16" t="s">
        <v>7</v>
      </c>
    </row>
    <row r="8" spans="2:71" ht="12" customHeight="1">
      <c r="B8" s="19"/>
      <c r="D8" s="26" t="s">
        <v>21</v>
      </c>
      <c r="K8" s="24" t="s">
        <v>22</v>
      </c>
      <c r="AK8" s="26" t="s">
        <v>23</v>
      </c>
      <c r="AN8" s="27" t="s">
        <v>24</v>
      </c>
      <c r="AR8" s="19"/>
      <c r="BG8" s="217"/>
      <c r="BS8" s="16" t="s">
        <v>7</v>
      </c>
    </row>
    <row r="9" spans="2:71" ht="14.45" customHeight="1">
      <c r="B9" s="19"/>
      <c r="AR9" s="19"/>
      <c r="BG9" s="217"/>
      <c r="BS9" s="16" t="s">
        <v>7</v>
      </c>
    </row>
    <row r="10" spans="2:71" ht="12" customHeight="1">
      <c r="B10" s="19"/>
      <c r="D10" s="26" t="s">
        <v>25</v>
      </c>
      <c r="AK10" s="26" t="s">
        <v>26</v>
      </c>
      <c r="AN10" s="24" t="s">
        <v>1</v>
      </c>
      <c r="AR10" s="19"/>
      <c r="BG10" s="217"/>
      <c r="BS10" s="16" t="s">
        <v>7</v>
      </c>
    </row>
    <row r="11" spans="2:71" ht="18.4" customHeight="1">
      <c r="B11" s="19"/>
      <c r="E11" s="24" t="s">
        <v>27</v>
      </c>
      <c r="AK11" s="26" t="s">
        <v>28</v>
      </c>
      <c r="AN11" s="24" t="s">
        <v>1</v>
      </c>
      <c r="AR11" s="19"/>
      <c r="BG11" s="217"/>
      <c r="BS11" s="16" t="s">
        <v>7</v>
      </c>
    </row>
    <row r="12" spans="2:71" ht="6.95" customHeight="1">
      <c r="B12" s="19"/>
      <c r="AR12" s="19"/>
      <c r="BG12" s="217"/>
      <c r="BS12" s="16" t="s">
        <v>7</v>
      </c>
    </row>
    <row r="13" spans="2:71" ht="12" customHeight="1">
      <c r="B13" s="19"/>
      <c r="D13" s="26" t="s">
        <v>29</v>
      </c>
      <c r="AK13" s="26" t="s">
        <v>26</v>
      </c>
      <c r="AN13" s="28" t="s">
        <v>30</v>
      </c>
      <c r="AR13" s="19"/>
      <c r="BG13" s="217"/>
      <c r="BS13" s="16" t="s">
        <v>7</v>
      </c>
    </row>
    <row r="14" spans="2:71" ht="12.75">
      <c r="B14" s="19"/>
      <c r="E14" s="221" t="s">
        <v>30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6" t="s">
        <v>28</v>
      </c>
      <c r="AN14" s="28" t="s">
        <v>30</v>
      </c>
      <c r="AR14" s="19"/>
      <c r="BG14" s="217"/>
      <c r="BS14" s="16" t="s">
        <v>7</v>
      </c>
    </row>
    <row r="15" spans="2:71" ht="6.95" customHeight="1">
      <c r="B15" s="19"/>
      <c r="AR15" s="19"/>
      <c r="BG15" s="217"/>
      <c r="BS15" s="16" t="s">
        <v>4</v>
      </c>
    </row>
    <row r="16" spans="2:71" ht="12" customHeight="1">
      <c r="B16" s="19"/>
      <c r="D16" s="26" t="s">
        <v>31</v>
      </c>
      <c r="AK16" s="26" t="s">
        <v>26</v>
      </c>
      <c r="AN16" s="24" t="s">
        <v>1</v>
      </c>
      <c r="AR16" s="19"/>
      <c r="BG16" s="217"/>
      <c r="BS16" s="16" t="s">
        <v>4</v>
      </c>
    </row>
    <row r="17" spans="2:71" ht="18.4" customHeight="1">
      <c r="B17" s="19"/>
      <c r="E17" s="24" t="s">
        <v>27</v>
      </c>
      <c r="AK17" s="26" t="s">
        <v>28</v>
      </c>
      <c r="AN17" s="24" t="s">
        <v>1</v>
      </c>
      <c r="AR17" s="19"/>
      <c r="BG17" s="217"/>
      <c r="BS17" s="16" t="s">
        <v>5</v>
      </c>
    </row>
    <row r="18" spans="2:71" ht="6.95" customHeight="1">
      <c r="B18" s="19"/>
      <c r="AR18" s="19"/>
      <c r="BG18" s="217"/>
      <c r="BS18" s="16" t="s">
        <v>7</v>
      </c>
    </row>
    <row r="19" spans="2:71" ht="12" customHeight="1">
      <c r="B19" s="19"/>
      <c r="D19" s="26" t="s">
        <v>32</v>
      </c>
      <c r="AK19" s="26" t="s">
        <v>26</v>
      </c>
      <c r="AN19" s="24" t="s">
        <v>1</v>
      </c>
      <c r="AR19" s="19"/>
      <c r="BG19" s="217"/>
      <c r="BS19" s="16" t="s">
        <v>7</v>
      </c>
    </row>
    <row r="20" spans="2:71" ht="18.4" customHeight="1">
      <c r="B20" s="19"/>
      <c r="E20" s="24" t="s">
        <v>33</v>
      </c>
      <c r="AK20" s="26" t="s">
        <v>28</v>
      </c>
      <c r="AN20" s="24" t="s">
        <v>1</v>
      </c>
      <c r="AR20" s="19"/>
      <c r="BG20" s="217"/>
      <c r="BS20" s="16" t="s">
        <v>5</v>
      </c>
    </row>
    <row r="21" spans="2:59" ht="6.95" customHeight="1">
      <c r="B21" s="19"/>
      <c r="AR21" s="19"/>
      <c r="BG21" s="217"/>
    </row>
    <row r="22" spans="2:59" ht="12" customHeight="1">
      <c r="B22" s="19"/>
      <c r="D22" s="26" t="s">
        <v>34</v>
      </c>
      <c r="AR22" s="19"/>
      <c r="BG22" s="217"/>
    </row>
    <row r="23" spans="2:59" ht="16.5" customHeight="1">
      <c r="B23" s="19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19"/>
      <c r="BG23" s="217"/>
    </row>
    <row r="24" spans="2:59" ht="6.95" customHeight="1">
      <c r="B24" s="19"/>
      <c r="AR24" s="19"/>
      <c r="BG24" s="217"/>
    </row>
    <row r="25" spans="2:59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G25" s="217"/>
    </row>
    <row r="26" spans="2:59" s="1" customFormat="1" ht="25.9" customHeight="1">
      <c r="B26" s="31"/>
      <c r="D26" s="32" t="s">
        <v>35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4">
        <f>ROUND(AG94,2)</f>
        <v>0</v>
      </c>
      <c r="AL26" s="225"/>
      <c r="AM26" s="225"/>
      <c r="AN26" s="225"/>
      <c r="AO26" s="225"/>
      <c r="AR26" s="31"/>
      <c r="BG26" s="217"/>
    </row>
    <row r="27" spans="2:59" s="1" customFormat="1" ht="6.95" customHeight="1">
      <c r="B27" s="31"/>
      <c r="AR27" s="31"/>
      <c r="BG27" s="217"/>
    </row>
    <row r="28" spans="2:59" s="1" customFormat="1" ht="12.75">
      <c r="B28" s="31"/>
      <c r="L28" s="226" t="s">
        <v>36</v>
      </c>
      <c r="M28" s="226"/>
      <c r="N28" s="226"/>
      <c r="O28" s="226"/>
      <c r="P28" s="226"/>
      <c r="W28" s="226" t="s">
        <v>37</v>
      </c>
      <c r="X28" s="226"/>
      <c r="Y28" s="226"/>
      <c r="Z28" s="226"/>
      <c r="AA28" s="226"/>
      <c r="AB28" s="226"/>
      <c r="AC28" s="226"/>
      <c r="AD28" s="226"/>
      <c r="AE28" s="226"/>
      <c r="AK28" s="226" t="s">
        <v>38</v>
      </c>
      <c r="AL28" s="226"/>
      <c r="AM28" s="226"/>
      <c r="AN28" s="226"/>
      <c r="AO28" s="226"/>
      <c r="AR28" s="31"/>
      <c r="BG28" s="217"/>
    </row>
    <row r="29" spans="2:59" s="2" customFormat="1" ht="14.45" customHeight="1">
      <c r="B29" s="34"/>
      <c r="D29" s="26" t="s">
        <v>39</v>
      </c>
      <c r="F29" s="26" t="s">
        <v>40</v>
      </c>
      <c r="L29" s="211">
        <v>0.21</v>
      </c>
      <c r="M29" s="210"/>
      <c r="N29" s="210"/>
      <c r="O29" s="210"/>
      <c r="P29" s="210"/>
      <c r="W29" s="209">
        <f>ROUND(BB94,2)</f>
        <v>0</v>
      </c>
      <c r="X29" s="210"/>
      <c r="Y29" s="210"/>
      <c r="Z29" s="210"/>
      <c r="AA29" s="210"/>
      <c r="AB29" s="210"/>
      <c r="AC29" s="210"/>
      <c r="AD29" s="210"/>
      <c r="AE29" s="210"/>
      <c r="AK29" s="209">
        <f>ROUND(AX94,2)</f>
        <v>0</v>
      </c>
      <c r="AL29" s="210"/>
      <c r="AM29" s="210"/>
      <c r="AN29" s="210"/>
      <c r="AO29" s="210"/>
      <c r="AR29" s="34"/>
      <c r="BG29" s="218"/>
    </row>
    <row r="30" spans="2:59" s="2" customFormat="1" ht="14.45" customHeight="1">
      <c r="B30" s="34"/>
      <c r="F30" s="26" t="s">
        <v>41</v>
      </c>
      <c r="L30" s="211">
        <v>0.15</v>
      </c>
      <c r="M30" s="210"/>
      <c r="N30" s="210"/>
      <c r="O30" s="210"/>
      <c r="P30" s="210"/>
      <c r="W30" s="209">
        <f>ROUND(BC94,2)</f>
        <v>0</v>
      </c>
      <c r="X30" s="210"/>
      <c r="Y30" s="210"/>
      <c r="Z30" s="210"/>
      <c r="AA30" s="210"/>
      <c r="AB30" s="210"/>
      <c r="AC30" s="210"/>
      <c r="AD30" s="210"/>
      <c r="AE30" s="210"/>
      <c r="AK30" s="209">
        <f>ROUND(AY94,2)</f>
        <v>0</v>
      </c>
      <c r="AL30" s="210"/>
      <c r="AM30" s="210"/>
      <c r="AN30" s="210"/>
      <c r="AO30" s="210"/>
      <c r="AR30" s="34"/>
      <c r="BG30" s="218"/>
    </row>
    <row r="31" spans="2:59" s="2" customFormat="1" ht="14.45" customHeight="1" hidden="1">
      <c r="B31" s="34"/>
      <c r="F31" s="26" t="s">
        <v>42</v>
      </c>
      <c r="L31" s="211">
        <v>0.21</v>
      </c>
      <c r="M31" s="210"/>
      <c r="N31" s="210"/>
      <c r="O31" s="210"/>
      <c r="P31" s="210"/>
      <c r="W31" s="209">
        <f>ROUND(BD94,2)</f>
        <v>0</v>
      </c>
      <c r="X31" s="210"/>
      <c r="Y31" s="210"/>
      <c r="Z31" s="210"/>
      <c r="AA31" s="210"/>
      <c r="AB31" s="210"/>
      <c r="AC31" s="210"/>
      <c r="AD31" s="210"/>
      <c r="AE31" s="210"/>
      <c r="AK31" s="209">
        <v>0</v>
      </c>
      <c r="AL31" s="210"/>
      <c r="AM31" s="210"/>
      <c r="AN31" s="210"/>
      <c r="AO31" s="210"/>
      <c r="AR31" s="34"/>
      <c r="BG31" s="218"/>
    </row>
    <row r="32" spans="2:59" s="2" customFormat="1" ht="14.45" customHeight="1" hidden="1">
      <c r="B32" s="34"/>
      <c r="F32" s="26" t="s">
        <v>43</v>
      </c>
      <c r="L32" s="211">
        <v>0.15</v>
      </c>
      <c r="M32" s="210"/>
      <c r="N32" s="210"/>
      <c r="O32" s="210"/>
      <c r="P32" s="210"/>
      <c r="W32" s="209">
        <f>ROUND(BE94,2)</f>
        <v>0</v>
      </c>
      <c r="X32" s="210"/>
      <c r="Y32" s="210"/>
      <c r="Z32" s="210"/>
      <c r="AA32" s="210"/>
      <c r="AB32" s="210"/>
      <c r="AC32" s="210"/>
      <c r="AD32" s="210"/>
      <c r="AE32" s="210"/>
      <c r="AK32" s="209">
        <v>0</v>
      </c>
      <c r="AL32" s="210"/>
      <c r="AM32" s="210"/>
      <c r="AN32" s="210"/>
      <c r="AO32" s="210"/>
      <c r="AR32" s="34"/>
      <c r="BG32" s="218"/>
    </row>
    <row r="33" spans="2:59" s="2" customFormat="1" ht="14.45" customHeight="1" hidden="1">
      <c r="B33" s="34"/>
      <c r="F33" s="26" t="s">
        <v>44</v>
      </c>
      <c r="L33" s="211">
        <v>0</v>
      </c>
      <c r="M33" s="210"/>
      <c r="N33" s="210"/>
      <c r="O33" s="210"/>
      <c r="P33" s="210"/>
      <c r="W33" s="209">
        <f>ROUND(BF94,2)</f>
        <v>0</v>
      </c>
      <c r="X33" s="210"/>
      <c r="Y33" s="210"/>
      <c r="Z33" s="210"/>
      <c r="AA33" s="210"/>
      <c r="AB33" s="210"/>
      <c r="AC33" s="210"/>
      <c r="AD33" s="210"/>
      <c r="AE33" s="210"/>
      <c r="AK33" s="209">
        <v>0</v>
      </c>
      <c r="AL33" s="210"/>
      <c r="AM33" s="210"/>
      <c r="AN33" s="210"/>
      <c r="AO33" s="210"/>
      <c r="AR33" s="34"/>
      <c r="BG33" s="218"/>
    </row>
    <row r="34" spans="2:59" s="1" customFormat="1" ht="6.95" customHeight="1">
      <c r="B34" s="31"/>
      <c r="AR34" s="31"/>
      <c r="BG34" s="217"/>
    </row>
    <row r="35" spans="2:44" s="1" customFormat="1" ht="25.9" customHeight="1">
      <c r="B35" s="31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212" t="s">
        <v>47</v>
      </c>
      <c r="Y35" s="213"/>
      <c r="Z35" s="213"/>
      <c r="AA35" s="213"/>
      <c r="AB35" s="213"/>
      <c r="AC35" s="37"/>
      <c r="AD35" s="37"/>
      <c r="AE35" s="37"/>
      <c r="AF35" s="37"/>
      <c r="AG35" s="37"/>
      <c r="AH35" s="37"/>
      <c r="AI35" s="37"/>
      <c r="AJ35" s="37"/>
      <c r="AK35" s="214">
        <f>SUM(AK26:AK33)</f>
        <v>0</v>
      </c>
      <c r="AL35" s="213"/>
      <c r="AM35" s="213"/>
      <c r="AN35" s="213"/>
      <c r="AO35" s="215"/>
      <c r="AP35" s="35"/>
      <c r="AQ35" s="35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39" t="s">
        <v>48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49</v>
      </c>
      <c r="AI49" s="40"/>
      <c r="AJ49" s="40"/>
      <c r="AK49" s="40"/>
      <c r="AL49" s="40"/>
      <c r="AM49" s="40"/>
      <c r="AN49" s="40"/>
      <c r="AO49" s="40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31"/>
      <c r="D60" s="41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1" t="s">
        <v>51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1" t="s">
        <v>50</v>
      </c>
      <c r="AI60" s="33"/>
      <c r="AJ60" s="33"/>
      <c r="AK60" s="33"/>
      <c r="AL60" s="33"/>
      <c r="AM60" s="41" t="s">
        <v>51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31"/>
      <c r="D64" s="39" t="s">
        <v>52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53</v>
      </c>
      <c r="AI64" s="40"/>
      <c r="AJ64" s="40"/>
      <c r="AK64" s="40"/>
      <c r="AL64" s="40"/>
      <c r="AM64" s="40"/>
      <c r="AN64" s="40"/>
      <c r="AO64" s="40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31"/>
      <c r="D75" s="41" t="s">
        <v>50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1" t="s">
        <v>51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1" t="s">
        <v>50</v>
      </c>
      <c r="AI75" s="33"/>
      <c r="AJ75" s="33"/>
      <c r="AK75" s="33"/>
      <c r="AL75" s="33"/>
      <c r="AM75" s="41" t="s">
        <v>51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1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1"/>
    </row>
    <row r="82" spans="2:44" s="1" customFormat="1" ht="24.95" customHeight="1">
      <c r="B82" s="31"/>
      <c r="C82" s="20" t="s">
        <v>54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6"/>
      <c r="C84" s="26" t="s">
        <v>14</v>
      </c>
      <c r="L84" s="3" t="str">
        <f>K5</f>
        <v>012023</v>
      </c>
      <c r="AR84" s="46"/>
    </row>
    <row r="85" spans="2:44" s="4" customFormat="1" ht="36.95" customHeight="1">
      <c r="B85" s="47"/>
      <c r="C85" s="48" t="s">
        <v>17</v>
      </c>
      <c r="L85" s="200" t="str">
        <f>K6</f>
        <v>Stavební úpravy budovy č.p. 319 - prostory Plicního oddělení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R85" s="47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21</v>
      </c>
      <c r="L87" s="49" t="str">
        <f>IF(K8="","",K8)</f>
        <v>Boleslavská třída 319/11, Nymburk</v>
      </c>
      <c r="AI87" s="26" t="s">
        <v>23</v>
      </c>
      <c r="AM87" s="202" t="str">
        <f>IF(AN8="","",AN8)</f>
        <v>21. 9. 2023</v>
      </c>
      <c r="AN87" s="202"/>
      <c r="AR87" s="31"/>
    </row>
    <row r="88" spans="2:44" s="1" customFormat="1" ht="6.95" customHeight="1">
      <c r="B88" s="31"/>
      <c r="AR88" s="31"/>
    </row>
    <row r="89" spans="2:58" s="1" customFormat="1" ht="15.2" customHeight="1">
      <c r="B89" s="31"/>
      <c r="C89" s="26" t="s">
        <v>25</v>
      </c>
      <c r="L89" s="3" t="str">
        <f>IF(E11="","",E11)</f>
        <v xml:space="preserve"> </v>
      </c>
      <c r="AI89" s="26" t="s">
        <v>31</v>
      </c>
      <c r="AM89" s="203" t="str">
        <f>IF(E17="","",E17)</f>
        <v xml:space="preserve"> </v>
      </c>
      <c r="AN89" s="204"/>
      <c r="AO89" s="204"/>
      <c r="AP89" s="204"/>
      <c r="AR89" s="31"/>
      <c r="AS89" s="205" t="s">
        <v>55</v>
      </c>
      <c r="AT89" s="206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2"/>
    </row>
    <row r="90" spans="2:58" s="1" customFormat="1" ht="15.2" customHeight="1">
      <c r="B90" s="31"/>
      <c r="C90" s="26" t="s">
        <v>29</v>
      </c>
      <c r="L90" s="3" t="str">
        <f>IF(E14="Vyplň údaj","",E14)</f>
        <v/>
      </c>
      <c r="AI90" s="26" t="s">
        <v>32</v>
      </c>
      <c r="AM90" s="203" t="str">
        <f>IF(E20="","",E20)</f>
        <v>Ing. Martin Brácha</v>
      </c>
      <c r="AN90" s="204"/>
      <c r="AO90" s="204"/>
      <c r="AP90" s="204"/>
      <c r="AR90" s="31"/>
      <c r="AS90" s="207"/>
      <c r="AT90" s="208"/>
      <c r="BF90" s="53"/>
    </row>
    <row r="91" spans="2:58" s="1" customFormat="1" ht="10.9" customHeight="1">
      <c r="B91" s="31"/>
      <c r="AR91" s="31"/>
      <c r="AS91" s="207"/>
      <c r="AT91" s="208"/>
      <c r="BF91" s="53"/>
    </row>
    <row r="92" spans="2:58" s="1" customFormat="1" ht="29.25" customHeight="1">
      <c r="B92" s="31"/>
      <c r="C92" s="195" t="s">
        <v>56</v>
      </c>
      <c r="D92" s="196"/>
      <c r="E92" s="196"/>
      <c r="F92" s="196"/>
      <c r="G92" s="196"/>
      <c r="H92" s="54"/>
      <c r="I92" s="197" t="s">
        <v>57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8" t="s">
        <v>58</v>
      </c>
      <c r="AH92" s="196"/>
      <c r="AI92" s="196"/>
      <c r="AJ92" s="196"/>
      <c r="AK92" s="196"/>
      <c r="AL92" s="196"/>
      <c r="AM92" s="196"/>
      <c r="AN92" s="197" t="s">
        <v>59</v>
      </c>
      <c r="AO92" s="196"/>
      <c r="AP92" s="199"/>
      <c r="AQ92" s="55" t="s">
        <v>60</v>
      </c>
      <c r="AR92" s="31"/>
      <c r="AS92" s="56" t="s">
        <v>61</v>
      </c>
      <c r="AT92" s="57" t="s">
        <v>62</v>
      </c>
      <c r="AU92" s="57" t="s">
        <v>63</v>
      </c>
      <c r="AV92" s="57" t="s">
        <v>64</v>
      </c>
      <c r="AW92" s="57" t="s">
        <v>65</v>
      </c>
      <c r="AX92" s="57" t="s">
        <v>66</v>
      </c>
      <c r="AY92" s="57" t="s">
        <v>67</v>
      </c>
      <c r="AZ92" s="57" t="s">
        <v>68</v>
      </c>
      <c r="BA92" s="57" t="s">
        <v>69</v>
      </c>
      <c r="BB92" s="57" t="s">
        <v>70</v>
      </c>
      <c r="BC92" s="57" t="s">
        <v>71</v>
      </c>
      <c r="BD92" s="57" t="s">
        <v>72</v>
      </c>
      <c r="BE92" s="57" t="s">
        <v>73</v>
      </c>
      <c r="BF92" s="58" t="s">
        <v>74</v>
      </c>
    </row>
    <row r="93" spans="2:58" s="1" customFormat="1" ht="10.9" customHeight="1">
      <c r="B93" s="31"/>
      <c r="AR93" s="31"/>
      <c r="AS93" s="59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2"/>
    </row>
    <row r="94" spans="2:90" s="5" customFormat="1" ht="32.45" customHeight="1">
      <c r="B94" s="60"/>
      <c r="C94" s="61" t="s">
        <v>75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193">
        <f>ROUND(SUM(AG95:AG96),2)</f>
        <v>0</v>
      </c>
      <c r="AH94" s="193"/>
      <c r="AI94" s="193"/>
      <c r="AJ94" s="193"/>
      <c r="AK94" s="193"/>
      <c r="AL94" s="193"/>
      <c r="AM94" s="193"/>
      <c r="AN94" s="194">
        <f>SUM(AG94,AV94)</f>
        <v>0</v>
      </c>
      <c r="AO94" s="194"/>
      <c r="AP94" s="194"/>
      <c r="AQ94" s="64" t="s">
        <v>1</v>
      </c>
      <c r="AR94" s="60"/>
      <c r="AS94" s="65">
        <f>ROUND(SUM(AS95:AS96),2)</f>
        <v>0</v>
      </c>
      <c r="AT94" s="66">
        <f>ROUND(SUM(AT95:AT96),2)</f>
        <v>0</v>
      </c>
      <c r="AU94" s="67">
        <f>ROUND(SUM(AU95:AU96),2)</f>
        <v>0</v>
      </c>
      <c r="AV94" s="67">
        <f>ROUND(SUM(AX94:AY94),2)</f>
        <v>0</v>
      </c>
      <c r="AW94" s="68">
        <f>ROUND(SUM(AW95:AW96),5)</f>
        <v>0</v>
      </c>
      <c r="AX94" s="67">
        <f>ROUND(BB94*L29,2)</f>
        <v>0</v>
      </c>
      <c r="AY94" s="67">
        <f>ROUND(BC94*L30,2)</f>
        <v>0</v>
      </c>
      <c r="AZ94" s="67">
        <f>ROUND(BD94*L29,2)</f>
        <v>0</v>
      </c>
      <c r="BA94" s="67">
        <f>ROUND(BE94*L30,2)</f>
        <v>0</v>
      </c>
      <c r="BB94" s="67">
        <f>ROUND(SUM(BB95:BB96),2)</f>
        <v>0</v>
      </c>
      <c r="BC94" s="67">
        <f>ROUND(SUM(BC95:BC96),2)</f>
        <v>0</v>
      </c>
      <c r="BD94" s="67">
        <f>ROUND(SUM(BD95:BD96),2)</f>
        <v>0</v>
      </c>
      <c r="BE94" s="67">
        <f>ROUND(SUM(BE95:BE96),2)</f>
        <v>0</v>
      </c>
      <c r="BF94" s="69">
        <f>ROUND(SUM(BF95:BF96),2)</f>
        <v>0</v>
      </c>
      <c r="BS94" s="70" t="s">
        <v>76</v>
      </c>
      <c r="BT94" s="70" t="s">
        <v>77</v>
      </c>
      <c r="BU94" s="71" t="s">
        <v>78</v>
      </c>
      <c r="BV94" s="70" t="s">
        <v>79</v>
      </c>
      <c r="BW94" s="70" t="s">
        <v>6</v>
      </c>
      <c r="BX94" s="70" t="s">
        <v>80</v>
      </c>
      <c r="CL94" s="70" t="s">
        <v>1</v>
      </c>
    </row>
    <row r="95" spans="1:91" s="6" customFormat="1" ht="16.5" customHeight="1">
      <c r="A95" s="72" t="s">
        <v>81</v>
      </c>
      <c r="B95" s="73"/>
      <c r="C95" s="74"/>
      <c r="D95" s="192" t="s">
        <v>82</v>
      </c>
      <c r="E95" s="192"/>
      <c r="F95" s="192"/>
      <c r="G95" s="192"/>
      <c r="H95" s="192"/>
      <c r="I95" s="75"/>
      <c r="J95" s="192" t="s">
        <v>83</v>
      </c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0">
        <f>'01 - VRN'!K32</f>
        <v>0</v>
      </c>
      <c r="AH95" s="191"/>
      <c r="AI95" s="191"/>
      <c r="AJ95" s="191"/>
      <c r="AK95" s="191"/>
      <c r="AL95" s="191"/>
      <c r="AM95" s="191"/>
      <c r="AN95" s="190">
        <f>SUM(AG95,AV95)</f>
        <v>0</v>
      </c>
      <c r="AO95" s="191"/>
      <c r="AP95" s="191"/>
      <c r="AQ95" s="76" t="s">
        <v>84</v>
      </c>
      <c r="AR95" s="73"/>
      <c r="AS95" s="77">
        <f>'01 - VRN'!K30</f>
        <v>0</v>
      </c>
      <c r="AT95" s="78">
        <f>'01 - VRN'!K31</f>
        <v>0</v>
      </c>
      <c r="AU95" s="78">
        <v>0</v>
      </c>
      <c r="AV95" s="78">
        <f>ROUND(SUM(AX95:AY95),2)</f>
        <v>0</v>
      </c>
      <c r="AW95" s="79">
        <f>'01 - VRN'!T122</f>
        <v>0</v>
      </c>
      <c r="AX95" s="78">
        <f>'01 - VRN'!K35</f>
        <v>0</v>
      </c>
      <c r="AY95" s="78">
        <f>'01 - VRN'!K36</f>
        <v>0</v>
      </c>
      <c r="AZ95" s="78">
        <f>'01 - VRN'!K37</f>
        <v>0</v>
      </c>
      <c r="BA95" s="78">
        <f>'01 - VRN'!K38</f>
        <v>0</v>
      </c>
      <c r="BB95" s="78">
        <f>'01 - VRN'!F35</f>
        <v>0</v>
      </c>
      <c r="BC95" s="78">
        <f>'01 - VRN'!F36</f>
        <v>0</v>
      </c>
      <c r="BD95" s="78">
        <f>'01 - VRN'!F37</f>
        <v>0</v>
      </c>
      <c r="BE95" s="78">
        <f>'01 - VRN'!F38</f>
        <v>0</v>
      </c>
      <c r="BF95" s="80">
        <f>'01 - VRN'!F39</f>
        <v>0</v>
      </c>
      <c r="BT95" s="81" t="s">
        <v>85</v>
      </c>
      <c r="BV95" s="81" t="s">
        <v>79</v>
      </c>
      <c r="BW95" s="81" t="s">
        <v>86</v>
      </c>
      <c r="BX95" s="81" t="s">
        <v>6</v>
      </c>
      <c r="CL95" s="81" t="s">
        <v>1</v>
      </c>
      <c r="CM95" s="81" t="s">
        <v>87</v>
      </c>
    </row>
    <row r="96" spans="1:91" s="6" customFormat="1" ht="16.5" customHeight="1">
      <c r="A96" s="72" t="s">
        <v>81</v>
      </c>
      <c r="B96" s="73"/>
      <c r="C96" s="74"/>
      <c r="D96" s="192" t="s">
        <v>88</v>
      </c>
      <c r="E96" s="192"/>
      <c r="F96" s="192"/>
      <c r="G96" s="192"/>
      <c r="H96" s="192"/>
      <c r="I96" s="75"/>
      <c r="J96" s="192" t="s">
        <v>89</v>
      </c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0">
        <f>'02 - HSV+PSV'!K32</f>
        <v>0</v>
      </c>
      <c r="AH96" s="191"/>
      <c r="AI96" s="191"/>
      <c r="AJ96" s="191"/>
      <c r="AK96" s="191"/>
      <c r="AL96" s="191"/>
      <c r="AM96" s="191"/>
      <c r="AN96" s="190">
        <f>SUM(AG96,AV96)</f>
        <v>0</v>
      </c>
      <c r="AO96" s="191"/>
      <c r="AP96" s="191"/>
      <c r="AQ96" s="76" t="s">
        <v>84</v>
      </c>
      <c r="AR96" s="73"/>
      <c r="AS96" s="82">
        <f>'02 - HSV+PSV'!K30</f>
        <v>0</v>
      </c>
      <c r="AT96" s="83">
        <f>'02 - HSV+PSV'!K31</f>
        <v>0</v>
      </c>
      <c r="AU96" s="83">
        <v>0</v>
      </c>
      <c r="AV96" s="83">
        <f>ROUND(SUM(AX96:AY96),2)</f>
        <v>0</v>
      </c>
      <c r="AW96" s="84">
        <f>'02 - HSV+PSV'!T153</f>
        <v>0</v>
      </c>
      <c r="AX96" s="83">
        <f>'02 - HSV+PSV'!K35</f>
        <v>0</v>
      </c>
      <c r="AY96" s="83">
        <f>'02 - HSV+PSV'!K36</f>
        <v>0</v>
      </c>
      <c r="AZ96" s="83">
        <f>'02 - HSV+PSV'!K37</f>
        <v>0</v>
      </c>
      <c r="BA96" s="83">
        <f>'02 - HSV+PSV'!K38</f>
        <v>0</v>
      </c>
      <c r="BB96" s="83">
        <f>'02 - HSV+PSV'!F35</f>
        <v>0</v>
      </c>
      <c r="BC96" s="83">
        <f>'02 - HSV+PSV'!F36</f>
        <v>0</v>
      </c>
      <c r="BD96" s="83">
        <f>'02 - HSV+PSV'!F37</f>
        <v>0</v>
      </c>
      <c r="BE96" s="83">
        <f>'02 - HSV+PSV'!F38</f>
        <v>0</v>
      </c>
      <c r="BF96" s="85">
        <f>'02 - HSV+PSV'!F39</f>
        <v>0</v>
      </c>
      <c r="BT96" s="81" t="s">
        <v>85</v>
      </c>
      <c r="BV96" s="81" t="s">
        <v>79</v>
      </c>
      <c r="BW96" s="81" t="s">
        <v>90</v>
      </c>
      <c r="BX96" s="81" t="s">
        <v>6</v>
      </c>
      <c r="CL96" s="81" t="s">
        <v>1</v>
      </c>
      <c r="CM96" s="81" t="s">
        <v>87</v>
      </c>
    </row>
    <row r="97" spans="2:44" s="1" customFormat="1" ht="30" customHeight="1">
      <c r="B97" s="31"/>
      <c r="AR97" s="31"/>
    </row>
    <row r="98" spans="2:44" s="1" customFormat="1" ht="6.95" customHeight="1"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31"/>
    </row>
  </sheetData>
  <sheetProtection algorithmName="SHA-512" hashValue="NotoI5Gq9/Gb2hfZwIFjoNHW2gVfLr05xgn4R3As4k8jCNri8QAw9kbJPLuObXktfiGDnB55qNcD85wsXEv9HA==" saltValue="MPHMydM8Y46/8yFWTbH5SeTe1dvOe92kqmxfzEfH8PAJ1MPTcZ2zL+8gme/3xmXtudjh7uY0v10DV90UmEq2Ag==" spinCount="100000" sheet="1" objects="1" scenarios="1" formatColumns="0" formatRows="0"/>
  <mergeCells count="46">
    <mergeCell ref="BG5:BG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G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</mergeCells>
  <hyperlinks>
    <hyperlink ref="A95" location="'01 - VRN'!C2" display="/"/>
    <hyperlink ref="A96" location="'02 - HSV+PSV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47"/>
  <sheetViews>
    <sheetView showGridLines="0" workbookViewId="0" topLeftCell="A118">
      <selection activeCell="A125" sqref="A125:XFD12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T2" s="16" t="s">
        <v>86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AT3" s="16" t="s">
        <v>87</v>
      </c>
    </row>
    <row r="4" spans="2:46" ht="24.95" customHeight="1">
      <c r="B4" s="19"/>
      <c r="D4" s="20" t="s">
        <v>91</v>
      </c>
      <c r="M4" s="19"/>
      <c r="N4" s="86" t="s">
        <v>11</v>
      </c>
      <c r="AT4" s="16" t="s">
        <v>4</v>
      </c>
    </row>
    <row r="5" spans="2:13" ht="6.95" customHeight="1">
      <c r="B5" s="19"/>
      <c r="M5" s="19"/>
    </row>
    <row r="6" spans="2:13" ht="12" customHeight="1">
      <c r="B6" s="19"/>
      <c r="D6" s="26" t="s">
        <v>17</v>
      </c>
      <c r="M6" s="19"/>
    </row>
    <row r="7" spans="2:13" ht="16.5" customHeight="1">
      <c r="B7" s="19"/>
      <c r="E7" s="228" t="str">
        <f>'Rekapitulace stavby'!K6</f>
        <v>Stavební úpravy budovy č.p. 319 - prostory Plicního oddělení</v>
      </c>
      <c r="F7" s="229"/>
      <c r="G7" s="229"/>
      <c r="H7" s="229"/>
      <c r="M7" s="19"/>
    </row>
    <row r="8" spans="2:13" s="1" customFormat="1" ht="12" customHeight="1">
      <c r="B8" s="31"/>
      <c r="D8" s="26" t="s">
        <v>92</v>
      </c>
      <c r="M8" s="31"/>
    </row>
    <row r="9" spans="2:13" s="1" customFormat="1" ht="16.5" customHeight="1">
      <c r="B9" s="31"/>
      <c r="E9" s="200" t="s">
        <v>93</v>
      </c>
      <c r="F9" s="227"/>
      <c r="G9" s="227"/>
      <c r="H9" s="227"/>
      <c r="M9" s="31"/>
    </row>
    <row r="10" spans="2:13" s="1" customFormat="1" ht="12">
      <c r="B10" s="31"/>
      <c r="M10" s="31"/>
    </row>
    <row r="11" spans="2:13" s="1" customFormat="1" ht="12" customHeight="1">
      <c r="B11" s="31"/>
      <c r="D11" s="26" t="s">
        <v>19</v>
      </c>
      <c r="F11" s="24" t="s">
        <v>1</v>
      </c>
      <c r="I11" s="26" t="s">
        <v>20</v>
      </c>
      <c r="J11" s="24" t="s">
        <v>1</v>
      </c>
      <c r="M11" s="31"/>
    </row>
    <row r="12" spans="2:13" s="1" customFormat="1" ht="12" customHeight="1">
      <c r="B12" s="31"/>
      <c r="D12" s="26" t="s">
        <v>21</v>
      </c>
      <c r="F12" s="24" t="s">
        <v>27</v>
      </c>
      <c r="I12" s="26" t="s">
        <v>23</v>
      </c>
      <c r="J12" s="50" t="str">
        <f>'Rekapitulace stavby'!AN8</f>
        <v>21. 9. 2023</v>
      </c>
      <c r="M12" s="31"/>
    </row>
    <row r="13" spans="2:13" s="1" customFormat="1" ht="10.9" customHeight="1">
      <c r="B13" s="31"/>
      <c r="M13" s="31"/>
    </row>
    <row r="14" spans="2:13" s="1" customFormat="1" ht="12" customHeight="1">
      <c r="B14" s="31"/>
      <c r="D14" s="26" t="s">
        <v>25</v>
      </c>
      <c r="I14" s="26" t="s">
        <v>26</v>
      </c>
      <c r="J14" s="24" t="str">
        <f>IF('Rekapitulace stavby'!AN10="","",'Rekapitulace stavby'!AN10)</f>
        <v/>
      </c>
      <c r="M14" s="31"/>
    </row>
    <row r="15" spans="2:13" s="1" customFormat="1" ht="18" customHeight="1">
      <c r="B15" s="31"/>
      <c r="E15" s="24" t="str">
        <f>IF('Rekapitulace stavby'!E11="","",'Rekapitulace stavby'!E11)</f>
        <v xml:space="preserve"> </v>
      </c>
      <c r="I15" s="26" t="s">
        <v>28</v>
      </c>
      <c r="J15" s="24" t="str">
        <f>IF('Rekapitulace stavby'!AN11="","",'Rekapitulace stavby'!AN11)</f>
        <v/>
      </c>
      <c r="M15" s="31"/>
    </row>
    <row r="16" spans="2:13" s="1" customFormat="1" ht="6.95" customHeight="1">
      <c r="B16" s="31"/>
      <c r="M16" s="31"/>
    </row>
    <row r="17" spans="2:13" s="1" customFormat="1" ht="12" customHeight="1">
      <c r="B17" s="31"/>
      <c r="D17" s="26" t="s">
        <v>29</v>
      </c>
      <c r="I17" s="26" t="s">
        <v>26</v>
      </c>
      <c r="J17" s="27" t="str">
        <f>'Rekapitulace stavby'!AN13</f>
        <v>Vyplň údaj</v>
      </c>
      <c r="M17" s="31"/>
    </row>
    <row r="18" spans="2:13" s="1" customFormat="1" ht="18" customHeight="1">
      <c r="B18" s="31"/>
      <c r="E18" s="230" t="str">
        <f>'Rekapitulace stavby'!E14</f>
        <v>Vyplň údaj</v>
      </c>
      <c r="F18" s="219"/>
      <c r="G18" s="219"/>
      <c r="H18" s="219"/>
      <c r="I18" s="26" t="s">
        <v>28</v>
      </c>
      <c r="J18" s="27" t="str">
        <f>'Rekapitulace stavby'!AN14</f>
        <v>Vyplň údaj</v>
      </c>
      <c r="M18" s="31"/>
    </row>
    <row r="19" spans="2:13" s="1" customFormat="1" ht="6.95" customHeight="1">
      <c r="B19" s="31"/>
      <c r="M19" s="31"/>
    </row>
    <row r="20" spans="2:13" s="1" customFormat="1" ht="12" customHeight="1">
      <c r="B20" s="31"/>
      <c r="D20" s="26" t="s">
        <v>31</v>
      </c>
      <c r="I20" s="26" t="s">
        <v>26</v>
      </c>
      <c r="J20" s="24" t="str">
        <f>IF('Rekapitulace stavby'!AN16="","",'Rekapitulace stavby'!AN16)</f>
        <v/>
      </c>
      <c r="M20" s="31"/>
    </row>
    <row r="21" spans="2:13" s="1" customFormat="1" ht="18" customHeight="1">
      <c r="B21" s="31"/>
      <c r="E21" s="24" t="str">
        <f>IF('Rekapitulace stavby'!E17="","",'Rekapitulace stavby'!E17)</f>
        <v xml:space="preserve"> </v>
      </c>
      <c r="I21" s="26" t="s">
        <v>28</v>
      </c>
      <c r="J21" s="24" t="str">
        <f>IF('Rekapitulace stavby'!AN17="","",'Rekapitulace stavby'!AN17)</f>
        <v/>
      </c>
      <c r="M21" s="31"/>
    </row>
    <row r="22" spans="2:13" s="1" customFormat="1" ht="6.95" customHeight="1">
      <c r="B22" s="31"/>
      <c r="M22" s="31"/>
    </row>
    <row r="23" spans="2:13" s="1" customFormat="1" ht="12" customHeight="1">
      <c r="B23" s="31"/>
      <c r="D23" s="26" t="s">
        <v>32</v>
      </c>
      <c r="I23" s="26" t="s">
        <v>26</v>
      </c>
      <c r="J23" s="24" t="str">
        <f>IF('Rekapitulace stavby'!AN19="","",'Rekapitulace stavby'!AN19)</f>
        <v/>
      </c>
      <c r="M23" s="31"/>
    </row>
    <row r="24" spans="2:13" s="1" customFormat="1" ht="18" customHeight="1">
      <c r="B24" s="31"/>
      <c r="E24" s="24" t="str">
        <f>IF('Rekapitulace stavby'!E20="","",'Rekapitulace stavby'!E20)</f>
        <v>Ing. Martin Brácha</v>
      </c>
      <c r="I24" s="26" t="s">
        <v>28</v>
      </c>
      <c r="J24" s="24" t="str">
        <f>IF('Rekapitulace stavby'!AN20="","",'Rekapitulace stavby'!AN20)</f>
        <v/>
      </c>
      <c r="M24" s="31"/>
    </row>
    <row r="25" spans="2:13" s="1" customFormat="1" ht="6.95" customHeight="1">
      <c r="B25" s="31"/>
      <c r="M25" s="31"/>
    </row>
    <row r="26" spans="2:13" s="1" customFormat="1" ht="12" customHeight="1">
      <c r="B26" s="31"/>
      <c r="D26" s="26" t="s">
        <v>34</v>
      </c>
      <c r="M26" s="31"/>
    </row>
    <row r="27" spans="2:13" s="7" customFormat="1" ht="16.5" customHeight="1">
      <c r="B27" s="87"/>
      <c r="E27" s="223" t="s">
        <v>1</v>
      </c>
      <c r="F27" s="223"/>
      <c r="G27" s="223"/>
      <c r="H27" s="223"/>
      <c r="M27" s="87"/>
    </row>
    <row r="28" spans="2:13" s="1" customFormat="1" ht="6.95" customHeight="1">
      <c r="B28" s="31"/>
      <c r="M28" s="31"/>
    </row>
    <row r="29" spans="2:13" s="1" customFormat="1" ht="6.95" customHeight="1">
      <c r="B29" s="31"/>
      <c r="D29" s="51"/>
      <c r="E29" s="51"/>
      <c r="F29" s="51"/>
      <c r="G29" s="51"/>
      <c r="H29" s="51"/>
      <c r="I29" s="51"/>
      <c r="J29" s="51"/>
      <c r="K29" s="51"/>
      <c r="L29" s="51"/>
      <c r="M29" s="31"/>
    </row>
    <row r="30" spans="2:13" s="1" customFormat="1" ht="12.75">
      <c r="B30" s="31"/>
      <c r="E30" s="26" t="s">
        <v>94</v>
      </c>
      <c r="K30" s="88">
        <f>I96</f>
        <v>0</v>
      </c>
      <c r="M30" s="31"/>
    </row>
    <row r="31" spans="2:13" s="1" customFormat="1" ht="12.75">
      <c r="B31" s="31"/>
      <c r="E31" s="26" t="s">
        <v>95</v>
      </c>
      <c r="K31" s="88">
        <f>J96</f>
        <v>0</v>
      </c>
      <c r="M31" s="31"/>
    </row>
    <row r="32" spans="2:13" s="1" customFormat="1" ht="25.35" customHeight="1">
      <c r="B32" s="31"/>
      <c r="D32" s="89" t="s">
        <v>35</v>
      </c>
      <c r="K32" s="63">
        <f>ROUND(K122,2)</f>
        <v>0</v>
      </c>
      <c r="M32" s="31"/>
    </row>
    <row r="33" spans="2:13" s="1" customFormat="1" ht="6.95" customHeight="1">
      <c r="B33" s="31"/>
      <c r="D33" s="51"/>
      <c r="E33" s="51"/>
      <c r="F33" s="51"/>
      <c r="G33" s="51"/>
      <c r="H33" s="51"/>
      <c r="I33" s="51"/>
      <c r="J33" s="51"/>
      <c r="K33" s="51"/>
      <c r="L33" s="51"/>
      <c r="M33" s="31"/>
    </row>
    <row r="34" spans="2:13" s="1" customFormat="1" ht="14.45" customHeight="1">
      <c r="B34" s="31"/>
      <c r="F34" s="90" t="s">
        <v>37</v>
      </c>
      <c r="I34" s="90" t="s">
        <v>36</v>
      </c>
      <c r="K34" s="90" t="s">
        <v>38</v>
      </c>
      <c r="M34" s="31"/>
    </row>
    <row r="35" spans="2:13" s="1" customFormat="1" ht="14.45" customHeight="1">
      <c r="B35" s="31"/>
      <c r="D35" s="91" t="s">
        <v>39</v>
      </c>
      <c r="E35" s="26" t="s">
        <v>40</v>
      </c>
      <c r="F35" s="88">
        <f>ROUND((SUM(BE122:BE146)),2)</f>
        <v>0</v>
      </c>
      <c r="I35" s="92">
        <v>0.21</v>
      </c>
      <c r="K35" s="88">
        <f>ROUND(((SUM(BE122:BE146))*I35),2)</f>
        <v>0</v>
      </c>
      <c r="M35" s="31"/>
    </row>
    <row r="36" spans="2:13" s="1" customFormat="1" ht="14.45" customHeight="1">
      <c r="B36" s="31"/>
      <c r="E36" s="26" t="s">
        <v>41</v>
      </c>
      <c r="F36" s="88">
        <f>ROUND((SUM(BF122:BF146)),2)</f>
        <v>0</v>
      </c>
      <c r="I36" s="92">
        <v>0.15</v>
      </c>
      <c r="K36" s="88">
        <f>ROUND(((SUM(BF122:BF146))*I36),2)</f>
        <v>0</v>
      </c>
      <c r="M36" s="31"/>
    </row>
    <row r="37" spans="2:13" s="1" customFormat="1" ht="14.45" customHeight="1" hidden="1">
      <c r="B37" s="31"/>
      <c r="E37" s="26" t="s">
        <v>42</v>
      </c>
      <c r="F37" s="88">
        <f>ROUND((SUM(BG122:BG146)),2)</f>
        <v>0</v>
      </c>
      <c r="I37" s="92">
        <v>0.21</v>
      </c>
      <c r="K37" s="88">
        <f>0</f>
        <v>0</v>
      </c>
      <c r="M37" s="31"/>
    </row>
    <row r="38" spans="2:13" s="1" customFormat="1" ht="14.45" customHeight="1" hidden="1">
      <c r="B38" s="31"/>
      <c r="E38" s="26" t="s">
        <v>43</v>
      </c>
      <c r="F38" s="88">
        <f>ROUND((SUM(BH122:BH146)),2)</f>
        <v>0</v>
      </c>
      <c r="I38" s="92">
        <v>0.15</v>
      </c>
      <c r="K38" s="88">
        <f>0</f>
        <v>0</v>
      </c>
      <c r="M38" s="31"/>
    </row>
    <row r="39" spans="2:13" s="1" customFormat="1" ht="14.45" customHeight="1" hidden="1">
      <c r="B39" s="31"/>
      <c r="E39" s="26" t="s">
        <v>44</v>
      </c>
      <c r="F39" s="88">
        <f>ROUND((SUM(BI122:BI146)),2)</f>
        <v>0</v>
      </c>
      <c r="I39" s="92">
        <v>0</v>
      </c>
      <c r="K39" s="88">
        <f>0</f>
        <v>0</v>
      </c>
      <c r="M39" s="31"/>
    </row>
    <row r="40" spans="2:13" s="1" customFormat="1" ht="6.95" customHeight="1">
      <c r="B40" s="31"/>
      <c r="M40" s="31"/>
    </row>
    <row r="41" spans="2:13" s="1" customFormat="1" ht="25.35" customHeight="1">
      <c r="B41" s="31"/>
      <c r="C41" s="93"/>
      <c r="D41" s="94" t="s">
        <v>45</v>
      </c>
      <c r="E41" s="54"/>
      <c r="F41" s="54"/>
      <c r="G41" s="95" t="s">
        <v>46</v>
      </c>
      <c r="H41" s="96" t="s">
        <v>47</v>
      </c>
      <c r="I41" s="54"/>
      <c r="J41" s="54"/>
      <c r="K41" s="97">
        <f>SUM(K32:K39)</f>
        <v>0</v>
      </c>
      <c r="L41" s="98"/>
      <c r="M41" s="31"/>
    </row>
    <row r="42" spans="2:13" s="1" customFormat="1" ht="14.45" customHeight="1">
      <c r="B42" s="31"/>
      <c r="M42" s="31"/>
    </row>
    <row r="43" spans="2:13" ht="14.45" customHeight="1">
      <c r="B43" s="19"/>
      <c r="M43" s="19"/>
    </row>
    <row r="44" spans="2:13" ht="14.45" customHeight="1">
      <c r="B44" s="19"/>
      <c r="M44" s="19"/>
    </row>
    <row r="45" spans="2:13" ht="14.45" customHeight="1">
      <c r="B45" s="19"/>
      <c r="M45" s="19"/>
    </row>
    <row r="46" spans="2:13" ht="14.45" customHeight="1">
      <c r="B46" s="19"/>
      <c r="M46" s="19"/>
    </row>
    <row r="47" spans="2:13" ht="14.45" customHeight="1">
      <c r="B47" s="19"/>
      <c r="M47" s="19"/>
    </row>
    <row r="48" spans="2:13" ht="14.45" customHeight="1">
      <c r="B48" s="19"/>
      <c r="M48" s="19"/>
    </row>
    <row r="49" spans="2:13" ht="14.45" customHeight="1">
      <c r="B49" s="19"/>
      <c r="M49" s="19"/>
    </row>
    <row r="50" spans="2:13" s="1" customFormat="1" ht="14.45" customHeight="1">
      <c r="B50" s="31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40"/>
      <c r="M50" s="31"/>
    </row>
    <row r="51" spans="2:13" ht="12">
      <c r="B51" s="19"/>
      <c r="M51" s="19"/>
    </row>
    <row r="52" spans="2:13" ht="12">
      <c r="B52" s="19"/>
      <c r="M52" s="19"/>
    </row>
    <row r="53" spans="2:13" ht="12">
      <c r="B53" s="19"/>
      <c r="M53" s="19"/>
    </row>
    <row r="54" spans="2:13" ht="12">
      <c r="B54" s="19"/>
      <c r="M54" s="19"/>
    </row>
    <row r="55" spans="2:13" ht="12">
      <c r="B55" s="19"/>
      <c r="M55" s="19"/>
    </row>
    <row r="56" spans="2:13" ht="12">
      <c r="B56" s="19"/>
      <c r="M56" s="19"/>
    </row>
    <row r="57" spans="2:13" ht="12">
      <c r="B57" s="19"/>
      <c r="M57" s="19"/>
    </row>
    <row r="58" spans="2:13" ht="12">
      <c r="B58" s="19"/>
      <c r="M58" s="19"/>
    </row>
    <row r="59" spans="2:13" ht="12">
      <c r="B59" s="19"/>
      <c r="M59" s="19"/>
    </row>
    <row r="60" spans="2:13" ht="12">
      <c r="B60" s="19"/>
      <c r="M60" s="19"/>
    </row>
    <row r="61" spans="2:13" s="1" customFormat="1" ht="12.75">
      <c r="B61" s="31"/>
      <c r="D61" s="41" t="s">
        <v>50</v>
      </c>
      <c r="E61" s="33"/>
      <c r="F61" s="99" t="s">
        <v>51</v>
      </c>
      <c r="G61" s="41" t="s">
        <v>50</v>
      </c>
      <c r="H61" s="33"/>
      <c r="I61" s="33"/>
      <c r="J61" s="100" t="s">
        <v>51</v>
      </c>
      <c r="K61" s="33"/>
      <c r="L61" s="33"/>
      <c r="M61" s="31"/>
    </row>
    <row r="62" spans="2:13" ht="12">
      <c r="B62" s="19"/>
      <c r="M62" s="19"/>
    </row>
    <row r="63" spans="2:13" ht="12">
      <c r="B63" s="19"/>
      <c r="M63" s="19"/>
    </row>
    <row r="64" spans="2:13" ht="12">
      <c r="B64" s="19"/>
      <c r="M64" s="19"/>
    </row>
    <row r="65" spans="2:13" s="1" customFormat="1" ht="12.75">
      <c r="B65" s="31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40"/>
      <c r="M65" s="31"/>
    </row>
    <row r="66" spans="2:13" ht="12">
      <c r="B66" s="19"/>
      <c r="M66" s="19"/>
    </row>
    <row r="67" spans="2:13" ht="12">
      <c r="B67" s="19"/>
      <c r="M67" s="19"/>
    </row>
    <row r="68" spans="2:13" ht="12">
      <c r="B68" s="19"/>
      <c r="M68" s="19"/>
    </row>
    <row r="69" spans="2:13" ht="12">
      <c r="B69" s="19"/>
      <c r="M69" s="19"/>
    </row>
    <row r="70" spans="2:13" ht="12">
      <c r="B70" s="19"/>
      <c r="M70" s="19"/>
    </row>
    <row r="71" spans="2:13" ht="12">
      <c r="B71" s="19"/>
      <c r="M71" s="19"/>
    </row>
    <row r="72" spans="2:13" ht="12">
      <c r="B72" s="19"/>
      <c r="M72" s="19"/>
    </row>
    <row r="73" spans="2:13" ht="12">
      <c r="B73" s="19"/>
      <c r="M73" s="19"/>
    </row>
    <row r="74" spans="2:13" ht="12">
      <c r="B74" s="19"/>
      <c r="M74" s="19"/>
    </row>
    <row r="75" spans="2:13" ht="12">
      <c r="B75" s="19"/>
      <c r="M75" s="19"/>
    </row>
    <row r="76" spans="2:13" s="1" customFormat="1" ht="12.75">
      <c r="B76" s="31"/>
      <c r="D76" s="41" t="s">
        <v>50</v>
      </c>
      <c r="E76" s="33"/>
      <c r="F76" s="99" t="s">
        <v>51</v>
      </c>
      <c r="G76" s="41" t="s">
        <v>50</v>
      </c>
      <c r="H76" s="33"/>
      <c r="I76" s="33"/>
      <c r="J76" s="100" t="s">
        <v>51</v>
      </c>
      <c r="K76" s="33"/>
      <c r="L76" s="33"/>
      <c r="M76" s="31"/>
    </row>
    <row r="77" spans="2:13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1"/>
    </row>
    <row r="81" spans="2:13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1"/>
    </row>
    <row r="82" spans="2:13" s="1" customFormat="1" ht="24.95" customHeight="1">
      <c r="B82" s="31"/>
      <c r="C82" s="20" t="s">
        <v>96</v>
      </c>
      <c r="M82" s="31"/>
    </row>
    <row r="83" spans="2:13" s="1" customFormat="1" ht="6.95" customHeight="1">
      <c r="B83" s="31"/>
      <c r="M83" s="31"/>
    </row>
    <row r="84" spans="2:13" s="1" customFormat="1" ht="12" customHeight="1">
      <c r="B84" s="31"/>
      <c r="C84" s="26" t="s">
        <v>17</v>
      </c>
      <c r="M84" s="31"/>
    </row>
    <row r="85" spans="2:13" s="1" customFormat="1" ht="16.5" customHeight="1">
      <c r="B85" s="31"/>
      <c r="E85" s="228" t="str">
        <f>E7</f>
        <v>Stavební úpravy budovy č.p. 319 - prostory Plicního oddělení</v>
      </c>
      <c r="F85" s="229"/>
      <c r="G85" s="229"/>
      <c r="H85" s="229"/>
      <c r="M85" s="31"/>
    </row>
    <row r="86" spans="2:13" s="1" customFormat="1" ht="12" customHeight="1">
      <c r="B86" s="31"/>
      <c r="C86" s="26" t="s">
        <v>92</v>
      </c>
      <c r="M86" s="31"/>
    </row>
    <row r="87" spans="2:13" s="1" customFormat="1" ht="16.5" customHeight="1">
      <c r="B87" s="31"/>
      <c r="E87" s="200" t="str">
        <f>E9</f>
        <v>01 - VRN</v>
      </c>
      <c r="F87" s="227"/>
      <c r="G87" s="227"/>
      <c r="H87" s="227"/>
      <c r="M87" s="31"/>
    </row>
    <row r="88" spans="2:13" s="1" customFormat="1" ht="6.95" customHeight="1">
      <c r="B88" s="31"/>
      <c r="M88" s="31"/>
    </row>
    <row r="89" spans="2:13" s="1" customFormat="1" ht="12" customHeight="1">
      <c r="B89" s="31"/>
      <c r="C89" s="26" t="s">
        <v>21</v>
      </c>
      <c r="F89" s="24" t="str">
        <f>F12</f>
        <v xml:space="preserve"> </v>
      </c>
      <c r="I89" s="26" t="s">
        <v>23</v>
      </c>
      <c r="J89" s="50" t="str">
        <f>IF(J12="","",J12)</f>
        <v>21. 9. 2023</v>
      </c>
      <c r="M89" s="31"/>
    </row>
    <row r="90" spans="2:13" s="1" customFormat="1" ht="6.95" customHeight="1">
      <c r="B90" s="31"/>
      <c r="M90" s="31"/>
    </row>
    <row r="91" spans="2:13" s="1" customFormat="1" ht="15.2" customHeight="1">
      <c r="B91" s="31"/>
      <c r="C91" s="26" t="s">
        <v>25</v>
      </c>
      <c r="F91" s="24" t="str">
        <f>E15</f>
        <v xml:space="preserve"> </v>
      </c>
      <c r="I91" s="26" t="s">
        <v>31</v>
      </c>
      <c r="J91" s="29" t="str">
        <f>E21</f>
        <v xml:space="preserve"> </v>
      </c>
      <c r="M91" s="31"/>
    </row>
    <row r="92" spans="2:13" s="1" customFormat="1" ht="15.2" customHeight="1">
      <c r="B92" s="31"/>
      <c r="C92" s="26" t="s">
        <v>29</v>
      </c>
      <c r="F92" s="24" t="str">
        <f>IF(E18="","",E18)</f>
        <v>Vyplň údaj</v>
      </c>
      <c r="I92" s="26" t="s">
        <v>32</v>
      </c>
      <c r="J92" s="29" t="str">
        <f>E24</f>
        <v>Ing. Martin Brácha</v>
      </c>
      <c r="M92" s="31"/>
    </row>
    <row r="93" spans="2:13" s="1" customFormat="1" ht="10.35" customHeight="1">
      <c r="B93" s="31"/>
      <c r="M93" s="31"/>
    </row>
    <row r="94" spans="2:13" s="1" customFormat="1" ht="29.25" customHeight="1">
      <c r="B94" s="31"/>
      <c r="C94" s="101" t="s">
        <v>97</v>
      </c>
      <c r="D94" s="93"/>
      <c r="E94" s="93"/>
      <c r="F94" s="93"/>
      <c r="G94" s="93"/>
      <c r="H94" s="93"/>
      <c r="I94" s="102" t="s">
        <v>98</v>
      </c>
      <c r="J94" s="102" t="s">
        <v>99</v>
      </c>
      <c r="K94" s="102" t="s">
        <v>100</v>
      </c>
      <c r="L94" s="93"/>
      <c r="M94" s="31"/>
    </row>
    <row r="95" spans="2:13" s="1" customFormat="1" ht="10.35" customHeight="1">
      <c r="B95" s="31"/>
      <c r="M95" s="31"/>
    </row>
    <row r="96" spans="2:47" s="1" customFormat="1" ht="22.9" customHeight="1">
      <c r="B96" s="31"/>
      <c r="C96" s="103" t="s">
        <v>101</v>
      </c>
      <c r="I96" s="63">
        <f aca="true" t="shared" si="0" ref="I96:J98">Q122</f>
        <v>0</v>
      </c>
      <c r="J96" s="63">
        <f t="shared" si="0"/>
        <v>0</v>
      </c>
      <c r="K96" s="63">
        <f>K122</f>
        <v>0</v>
      </c>
      <c r="M96" s="31"/>
      <c r="AU96" s="16" t="s">
        <v>102</v>
      </c>
    </row>
    <row r="97" spans="2:13" s="8" customFormat="1" ht="24.95" customHeight="1">
      <c r="B97" s="104"/>
      <c r="D97" s="105" t="s">
        <v>103</v>
      </c>
      <c r="E97" s="106"/>
      <c r="F97" s="106"/>
      <c r="G97" s="106"/>
      <c r="H97" s="106"/>
      <c r="I97" s="107">
        <f t="shared" si="0"/>
        <v>0</v>
      </c>
      <c r="J97" s="107">
        <f t="shared" si="0"/>
        <v>0</v>
      </c>
      <c r="K97" s="107">
        <f>K123</f>
        <v>0</v>
      </c>
      <c r="M97" s="104"/>
    </row>
    <row r="98" spans="2:13" s="9" customFormat="1" ht="19.9" customHeight="1">
      <c r="B98" s="108"/>
      <c r="D98" s="109" t="s">
        <v>104</v>
      </c>
      <c r="E98" s="110"/>
      <c r="F98" s="110"/>
      <c r="G98" s="110"/>
      <c r="H98" s="110"/>
      <c r="I98" s="111">
        <f t="shared" si="0"/>
        <v>0</v>
      </c>
      <c r="J98" s="111">
        <f t="shared" si="0"/>
        <v>0</v>
      </c>
      <c r="K98" s="111">
        <f>K124</f>
        <v>0</v>
      </c>
      <c r="M98" s="108"/>
    </row>
    <row r="99" spans="2:13" s="9" customFormat="1" ht="19.9" customHeight="1">
      <c r="B99" s="108"/>
      <c r="D99" s="109" t="s">
        <v>105</v>
      </c>
      <c r="E99" s="110"/>
      <c r="F99" s="110"/>
      <c r="G99" s="110"/>
      <c r="H99" s="110"/>
      <c r="I99" s="111">
        <f>Q129</f>
        <v>0</v>
      </c>
      <c r="J99" s="111">
        <f>R129</f>
        <v>0</v>
      </c>
      <c r="K99" s="111">
        <f>K129</f>
        <v>0</v>
      </c>
      <c r="M99" s="108"/>
    </row>
    <row r="100" spans="2:13" s="9" customFormat="1" ht="19.9" customHeight="1">
      <c r="B100" s="108"/>
      <c r="D100" s="109" t="s">
        <v>106</v>
      </c>
      <c r="E100" s="110"/>
      <c r="F100" s="110"/>
      <c r="G100" s="110"/>
      <c r="H100" s="110"/>
      <c r="I100" s="111">
        <f>Q138</f>
        <v>0</v>
      </c>
      <c r="J100" s="111">
        <f>R138</f>
        <v>0</v>
      </c>
      <c r="K100" s="111">
        <f>K138</f>
        <v>0</v>
      </c>
      <c r="M100" s="108"/>
    </row>
    <row r="101" spans="2:13" s="9" customFormat="1" ht="19.9" customHeight="1">
      <c r="B101" s="108"/>
      <c r="D101" s="109" t="s">
        <v>107</v>
      </c>
      <c r="E101" s="110"/>
      <c r="F101" s="110"/>
      <c r="G101" s="110"/>
      <c r="H101" s="110"/>
      <c r="I101" s="111">
        <f>Q141</f>
        <v>0</v>
      </c>
      <c r="J101" s="111">
        <f>R141</f>
        <v>0</v>
      </c>
      <c r="K101" s="111">
        <f>K141</f>
        <v>0</v>
      </c>
      <c r="M101" s="108"/>
    </row>
    <row r="102" spans="2:13" s="9" customFormat="1" ht="19.9" customHeight="1">
      <c r="B102" s="108"/>
      <c r="D102" s="109" t="s">
        <v>108</v>
      </c>
      <c r="E102" s="110"/>
      <c r="F102" s="110"/>
      <c r="G102" s="110"/>
      <c r="H102" s="110"/>
      <c r="I102" s="111">
        <f>Q144</f>
        <v>0</v>
      </c>
      <c r="J102" s="111">
        <f>R144</f>
        <v>0</v>
      </c>
      <c r="K102" s="111">
        <f>K144</f>
        <v>0</v>
      </c>
      <c r="M102" s="108"/>
    </row>
    <row r="103" spans="2:13" s="1" customFormat="1" ht="21.75" customHeight="1">
      <c r="B103" s="31"/>
      <c r="M103" s="31"/>
    </row>
    <row r="104" spans="2:13" s="1" customFormat="1" ht="6.95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31"/>
    </row>
    <row r="108" spans="2:13" s="1" customFormat="1" ht="6.9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31"/>
    </row>
    <row r="109" spans="2:13" s="1" customFormat="1" ht="24.95" customHeight="1">
      <c r="B109" s="31"/>
      <c r="C109" s="20" t="s">
        <v>109</v>
      </c>
      <c r="M109" s="31"/>
    </row>
    <row r="110" spans="2:13" s="1" customFormat="1" ht="6.95" customHeight="1">
      <c r="B110" s="31"/>
      <c r="M110" s="31"/>
    </row>
    <row r="111" spans="2:13" s="1" customFormat="1" ht="12" customHeight="1">
      <c r="B111" s="31"/>
      <c r="C111" s="26" t="s">
        <v>17</v>
      </c>
      <c r="M111" s="31"/>
    </row>
    <row r="112" spans="2:13" s="1" customFormat="1" ht="16.5" customHeight="1">
      <c r="B112" s="31"/>
      <c r="E112" s="228" t="str">
        <f>E7</f>
        <v>Stavební úpravy budovy č.p. 319 - prostory Plicního oddělení</v>
      </c>
      <c r="F112" s="229"/>
      <c r="G112" s="229"/>
      <c r="H112" s="229"/>
      <c r="M112" s="31"/>
    </row>
    <row r="113" spans="2:13" s="1" customFormat="1" ht="12" customHeight="1">
      <c r="B113" s="31"/>
      <c r="C113" s="26" t="s">
        <v>92</v>
      </c>
      <c r="M113" s="31"/>
    </row>
    <row r="114" spans="2:13" s="1" customFormat="1" ht="16.5" customHeight="1">
      <c r="B114" s="31"/>
      <c r="E114" s="200" t="str">
        <f>E9</f>
        <v>01 - VRN</v>
      </c>
      <c r="F114" s="227"/>
      <c r="G114" s="227"/>
      <c r="H114" s="227"/>
      <c r="M114" s="31"/>
    </row>
    <row r="115" spans="2:13" s="1" customFormat="1" ht="6.95" customHeight="1">
      <c r="B115" s="31"/>
      <c r="M115" s="31"/>
    </row>
    <row r="116" spans="2:13" s="1" customFormat="1" ht="12" customHeight="1">
      <c r="B116" s="31"/>
      <c r="C116" s="26" t="s">
        <v>21</v>
      </c>
      <c r="F116" s="24" t="str">
        <f>F12</f>
        <v xml:space="preserve"> </v>
      </c>
      <c r="I116" s="26" t="s">
        <v>23</v>
      </c>
      <c r="J116" s="50" t="str">
        <f>IF(J12="","",J12)</f>
        <v>21. 9. 2023</v>
      </c>
      <c r="M116" s="31"/>
    </row>
    <row r="117" spans="2:13" s="1" customFormat="1" ht="6.95" customHeight="1">
      <c r="B117" s="31"/>
      <c r="M117" s="31"/>
    </row>
    <row r="118" spans="2:13" s="1" customFormat="1" ht="15.2" customHeight="1">
      <c r="B118" s="31"/>
      <c r="C118" s="26" t="s">
        <v>25</v>
      </c>
      <c r="F118" s="24" t="str">
        <f>E15</f>
        <v xml:space="preserve"> </v>
      </c>
      <c r="I118" s="26" t="s">
        <v>31</v>
      </c>
      <c r="J118" s="29" t="str">
        <f>E21</f>
        <v xml:space="preserve"> </v>
      </c>
      <c r="M118" s="31"/>
    </row>
    <row r="119" spans="2:13" s="1" customFormat="1" ht="15.2" customHeight="1">
      <c r="B119" s="31"/>
      <c r="C119" s="26" t="s">
        <v>29</v>
      </c>
      <c r="F119" s="24" t="str">
        <f>IF(E18="","",E18)</f>
        <v>Vyplň údaj</v>
      </c>
      <c r="I119" s="26" t="s">
        <v>32</v>
      </c>
      <c r="J119" s="29" t="str">
        <f>E24</f>
        <v>Ing. Martin Brácha</v>
      </c>
      <c r="M119" s="31"/>
    </row>
    <row r="120" spans="2:13" s="1" customFormat="1" ht="10.35" customHeight="1">
      <c r="B120" s="31"/>
      <c r="M120" s="31"/>
    </row>
    <row r="121" spans="2:24" s="10" customFormat="1" ht="29.25" customHeight="1">
      <c r="B121" s="112"/>
      <c r="C121" s="113" t="s">
        <v>110</v>
      </c>
      <c r="D121" s="114" t="s">
        <v>60</v>
      </c>
      <c r="E121" s="114" t="s">
        <v>56</v>
      </c>
      <c r="F121" s="114" t="s">
        <v>57</v>
      </c>
      <c r="G121" s="114" t="s">
        <v>111</v>
      </c>
      <c r="H121" s="114" t="s">
        <v>112</v>
      </c>
      <c r="I121" s="114" t="s">
        <v>113</v>
      </c>
      <c r="J121" s="114" t="s">
        <v>114</v>
      </c>
      <c r="K121" s="114" t="s">
        <v>100</v>
      </c>
      <c r="L121" s="115" t="s">
        <v>115</v>
      </c>
      <c r="M121" s="112"/>
      <c r="N121" s="56" t="s">
        <v>1</v>
      </c>
      <c r="O121" s="57" t="s">
        <v>39</v>
      </c>
      <c r="P121" s="57" t="s">
        <v>116</v>
      </c>
      <c r="Q121" s="57" t="s">
        <v>117</v>
      </c>
      <c r="R121" s="57" t="s">
        <v>118</v>
      </c>
      <c r="S121" s="57" t="s">
        <v>119</v>
      </c>
      <c r="T121" s="57" t="s">
        <v>120</v>
      </c>
      <c r="U121" s="57" t="s">
        <v>121</v>
      </c>
      <c r="V121" s="57" t="s">
        <v>122</v>
      </c>
      <c r="W121" s="57" t="s">
        <v>123</v>
      </c>
      <c r="X121" s="58" t="s">
        <v>124</v>
      </c>
    </row>
    <row r="122" spans="2:63" s="1" customFormat="1" ht="22.9" customHeight="1">
      <c r="B122" s="31"/>
      <c r="C122" s="61" t="s">
        <v>125</v>
      </c>
      <c r="K122" s="116">
        <f>BK122</f>
        <v>0</v>
      </c>
      <c r="M122" s="31"/>
      <c r="N122" s="59"/>
      <c r="O122" s="51"/>
      <c r="P122" s="51"/>
      <c r="Q122" s="117">
        <f>Q123</f>
        <v>0</v>
      </c>
      <c r="R122" s="117">
        <f>R123</f>
        <v>0</v>
      </c>
      <c r="S122" s="51"/>
      <c r="T122" s="118">
        <f>T123</f>
        <v>0</v>
      </c>
      <c r="U122" s="51"/>
      <c r="V122" s="118">
        <f>V123</f>
        <v>0</v>
      </c>
      <c r="W122" s="51"/>
      <c r="X122" s="119">
        <f>X123</f>
        <v>0</v>
      </c>
      <c r="AT122" s="16" t="s">
        <v>76</v>
      </c>
      <c r="AU122" s="16" t="s">
        <v>102</v>
      </c>
      <c r="BK122" s="120">
        <f>BK123</f>
        <v>0</v>
      </c>
    </row>
    <row r="123" spans="2:63" s="11" customFormat="1" ht="25.9" customHeight="1">
      <c r="B123" s="121"/>
      <c r="D123" s="122" t="s">
        <v>76</v>
      </c>
      <c r="E123" s="123" t="s">
        <v>83</v>
      </c>
      <c r="F123" s="123" t="s">
        <v>126</v>
      </c>
      <c r="I123" s="124"/>
      <c r="J123" s="124"/>
      <c r="K123" s="125">
        <f>BK123</f>
        <v>0</v>
      </c>
      <c r="M123" s="121"/>
      <c r="N123" s="126"/>
      <c r="Q123" s="127">
        <f>Q124+Q129+Q138+Q141+Q144</f>
        <v>0</v>
      </c>
      <c r="R123" s="127">
        <f>R124+R129+R138+R141+R144</f>
        <v>0</v>
      </c>
      <c r="T123" s="128">
        <f>T124+T129+T138+T141+T144</f>
        <v>0</v>
      </c>
      <c r="V123" s="128">
        <f>V124+V129+V138+V141+V144</f>
        <v>0</v>
      </c>
      <c r="X123" s="129">
        <f>X124+X129+X138+X141+X144</f>
        <v>0</v>
      </c>
      <c r="AR123" s="122" t="s">
        <v>127</v>
      </c>
      <c r="AT123" s="130" t="s">
        <v>76</v>
      </c>
      <c r="AU123" s="130" t="s">
        <v>77</v>
      </c>
      <c r="AY123" s="122" t="s">
        <v>128</v>
      </c>
      <c r="BK123" s="131">
        <f>BK124+BK129+BK138+BK141+BK144</f>
        <v>0</v>
      </c>
    </row>
    <row r="124" spans="2:63" s="11" customFormat="1" ht="22.9" customHeight="1">
      <c r="B124" s="121"/>
      <c r="D124" s="122" t="s">
        <v>76</v>
      </c>
      <c r="E124" s="132" t="s">
        <v>129</v>
      </c>
      <c r="F124" s="132" t="s">
        <v>130</v>
      </c>
      <c r="I124" s="124"/>
      <c r="J124" s="124"/>
      <c r="K124" s="133">
        <f>BK124</f>
        <v>0</v>
      </c>
      <c r="M124" s="121"/>
      <c r="N124" s="126"/>
      <c r="Q124" s="127">
        <f>SUM(Q125:Q128)</f>
        <v>0</v>
      </c>
      <c r="R124" s="127">
        <f>SUM(R125:R128)</f>
        <v>0</v>
      </c>
      <c r="T124" s="128">
        <f>SUM(T125:T128)</f>
        <v>0</v>
      </c>
      <c r="V124" s="128">
        <f>SUM(V125:V128)</f>
        <v>0</v>
      </c>
      <c r="X124" s="129">
        <f>SUM(X125:X128)</f>
        <v>0</v>
      </c>
      <c r="AR124" s="122" t="s">
        <v>127</v>
      </c>
      <c r="AT124" s="130" t="s">
        <v>76</v>
      </c>
      <c r="AU124" s="130" t="s">
        <v>85</v>
      </c>
      <c r="AY124" s="122" t="s">
        <v>128</v>
      </c>
      <c r="BK124" s="131">
        <f>SUM(BK125:BK128)</f>
        <v>0</v>
      </c>
    </row>
    <row r="125" spans="2:65" s="1" customFormat="1" ht="24.2" customHeight="1">
      <c r="B125" s="31"/>
      <c r="C125" s="134" t="s">
        <v>138</v>
      </c>
      <c r="D125" s="134" t="s">
        <v>132</v>
      </c>
      <c r="E125" s="135" t="s">
        <v>139</v>
      </c>
      <c r="F125" s="136" t="s">
        <v>140</v>
      </c>
      <c r="G125" s="137" t="s">
        <v>133</v>
      </c>
      <c r="H125" s="138">
        <v>1</v>
      </c>
      <c r="I125" s="139"/>
      <c r="J125" s="139"/>
      <c r="K125" s="140">
        <f>ROUND(P125*H125,2)</f>
        <v>0</v>
      </c>
      <c r="L125" s="136" t="s">
        <v>134</v>
      </c>
      <c r="M125" s="31"/>
      <c r="N125" s="141" t="s">
        <v>1</v>
      </c>
      <c r="O125" s="142" t="s">
        <v>40</v>
      </c>
      <c r="P125" s="143">
        <f>I125+J125</f>
        <v>0</v>
      </c>
      <c r="Q125" s="143">
        <f>ROUND(I125*H125,2)</f>
        <v>0</v>
      </c>
      <c r="R125" s="143">
        <f>ROUND(J125*H125,2)</f>
        <v>0</v>
      </c>
      <c r="T125" s="144">
        <f>S125*H125</f>
        <v>0</v>
      </c>
      <c r="U125" s="144">
        <v>0</v>
      </c>
      <c r="V125" s="144">
        <f>U125*H125</f>
        <v>0</v>
      </c>
      <c r="W125" s="144">
        <v>0</v>
      </c>
      <c r="X125" s="145">
        <f>W125*H125</f>
        <v>0</v>
      </c>
      <c r="AR125" s="146" t="s">
        <v>135</v>
      </c>
      <c r="AT125" s="146" t="s">
        <v>132</v>
      </c>
      <c r="AU125" s="146" t="s">
        <v>87</v>
      </c>
      <c r="AY125" s="16" t="s">
        <v>128</v>
      </c>
      <c r="BE125" s="147">
        <f>IF(O125="základní",K125,0)</f>
        <v>0</v>
      </c>
      <c r="BF125" s="147">
        <f>IF(O125="snížená",K125,0)</f>
        <v>0</v>
      </c>
      <c r="BG125" s="147">
        <f>IF(O125="zákl. přenesená",K125,0)</f>
        <v>0</v>
      </c>
      <c r="BH125" s="147">
        <f>IF(O125="sníž. přenesená",K125,0)</f>
        <v>0</v>
      </c>
      <c r="BI125" s="147">
        <f>IF(O125="nulová",K125,0)</f>
        <v>0</v>
      </c>
      <c r="BJ125" s="16" t="s">
        <v>85</v>
      </c>
      <c r="BK125" s="147">
        <f>ROUND(P125*H125,2)</f>
        <v>0</v>
      </c>
      <c r="BL125" s="16" t="s">
        <v>135</v>
      </c>
      <c r="BM125" s="146" t="s">
        <v>141</v>
      </c>
    </row>
    <row r="126" spans="2:47" s="1" customFormat="1" ht="12">
      <c r="B126" s="31"/>
      <c r="D126" s="148" t="s">
        <v>136</v>
      </c>
      <c r="F126" s="149" t="s">
        <v>140</v>
      </c>
      <c r="I126" s="150"/>
      <c r="J126" s="150"/>
      <c r="M126" s="31"/>
      <c r="N126" s="151"/>
      <c r="X126" s="53"/>
      <c r="AT126" s="16" t="s">
        <v>136</v>
      </c>
      <c r="AU126" s="16" t="s">
        <v>87</v>
      </c>
    </row>
    <row r="127" spans="2:65" s="1" customFormat="1" ht="24.2" customHeight="1">
      <c r="B127" s="31"/>
      <c r="C127" s="134" t="s">
        <v>142</v>
      </c>
      <c r="D127" s="134" t="s">
        <v>132</v>
      </c>
      <c r="E127" s="135" t="s">
        <v>143</v>
      </c>
      <c r="F127" s="136" t="s">
        <v>144</v>
      </c>
      <c r="G127" s="137" t="s">
        <v>133</v>
      </c>
      <c r="H127" s="138">
        <v>1</v>
      </c>
      <c r="I127" s="139"/>
      <c r="J127" s="139"/>
      <c r="K127" s="140">
        <f>ROUND(P127*H127,2)</f>
        <v>0</v>
      </c>
      <c r="L127" s="136" t="s">
        <v>134</v>
      </c>
      <c r="M127" s="31"/>
      <c r="N127" s="141" t="s">
        <v>1</v>
      </c>
      <c r="O127" s="142" t="s">
        <v>40</v>
      </c>
      <c r="P127" s="143">
        <f>I127+J127</f>
        <v>0</v>
      </c>
      <c r="Q127" s="143">
        <f>ROUND(I127*H127,2)</f>
        <v>0</v>
      </c>
      <c r="R127" s="143">
        <f>ROUND(J127*H127,2)</f>
        <v>0</v>
      </c>
      <c r="T127" s="144">
        <f>S127*H127</f>
        <v>0</v>
      </c>
      <c r="U127" s="144">
        <v>0</v>
      </c>
      <c r="V127" s="144">
        <f>U127*H127</f>
        <v>0</v>
      </c>
      <c r="W127" s="144">
        <v>0</v>
      </c>
      <c r="X127" s="145">
        <f>W127*H127</f>
        <v>0</v>
      </c>
      <c r="AR127" s="146" t="s">
        <v>135</v>
      </c>
      <c r="AT127" s="146" t="s">
        <v>132</v>
      </c>
      <c r="AU127" s="146" t="s">
        <v>87</v>
      </c>
      <c r="AY127" s="16" t="s">
        <v>128</v>
      </c>
      <c r="BE127" s="147">
        <f>IF(O127="základní",K127,0)</f>
        <v>0</v>
      </c>
      <c r="BF127" s="147">
        <f>IF(O127="snížená",K127,0)</f>
        <v>0</v>
      </c>
      <c r="BG127" s="147">
        <f>IF(O127="zákl. přenesená",K127,0)</f>
        <v>0</v>
      </c>
      <c r="BH127" s="147">
        <f>IF(O127="sníž. přenesená",K127,0)</f>
        <v>0</v>
      </c>
      <c r="BI127" s="147">
        <f>IF(O127="nulová",K127,0)</f>
        <v>0</v>
      </c>
      <c r="BJ127" s="16" t="s">
        <v>85</v>
      </c>
      <c r="BK127" s="147">
        <f>ROUND(P127*H127,2)</f>
        <v>0</v>
      </c>
      <c r="BL127" s="16" t="s">
        <v>135</v>
      </c>
      <c r="BM127" s="146" t="s">
        <v>145</v>
      </c>
    </row>
    <row r="128" spans="2:47" s="1" customFormat="1" ht="12">
      <c r="B128" s="31"/>
      <c r="D128" s="148" t="s">
        <v>136</v>
      </c>
      <c r="F128" s="149" t="s">
        <v>144</v>
      </c>
      <c r="I128" s="150"/>
      <c r="J128" s="150"/>
      <c r="M128" s="31"/>
      <c r="N128" s="151"/>
      <c r="X128" s="53"/>
      <c r="AT128" s="16" t="s">
        <v>136</v>
      </c>
      <c r="AU128" s="16" t="s">
        <v>87</v>
      </c>
    </row>
    <row r="129" spans="2:63" s="11" customFormat="1" ht="22.9" customHeight="1">
      <c r="B129" s="121"/>
      <c r="D129" s="122" t="s">
        <v>76</v>
      </c>
      <c r="E129" s="132" t="s">
        <v>146</v>
      </c>
      <c r="F129" s="132" t="s">
        <v>147</v>
      </c>
      <c r="I129" s="124"/>
      <c r="J129" s="124"/>
      <c r="K129" s="133">
        <f>BK129</f>
        <v>0</v>
      </c>
      <c r="M129" s="121"/>
      <c r="N129" s="126"/>
      <c r="Q129" s="127">
        <f>SUM(Q130:Q137)</f>
        <v>0</v>
      </c>
      <c r="R129" s="127">
        <f>SUM(R130:R137)</f>
        <v>0</v>
      </c>
      <c r="T129" s="128">
        <f>SUM(T130:T137)</f>
        <v>0</v>
      </c>
      <c r="V129" s="128">
        <f>SUM(V130:V137)</f>
        <v>0</v>
      </c>
      <c r="X129" s="129">
        <f>SUM(X130:X137)</f>
        <v>0</v>
      </c>
      <c r="AR129" s="122" t="s">
        <v>127</v>
      </c>
      <c r="AT129" s="130" t="s">
        <v>76</v>
      </c>
      <c r="AU129" s="130" t="s">
        <v>85</v>
      </c>
      <c r="AY129" s="122" t="s">
        <v>128</v>
      </c>
      <c r="BK129" s="131">
        <f>SUM(BK130:BK137)</f>
        <v>0</v>
      </c>
    </row>
    <row r="130" spans="2:65" s="1" customFormat="1" ht="24.2" customHeight="1">
      <c r="B130" s="31"/>
      <c r="C130" s="134" t="s">
        <v>85</v>
      </c>
      <c r="D130" s="134" t="s">
        <v>132</v>
      </c>
      <c r="E130" s="135" t="s">
        <v>148</v>
      </c>
      <c r="F130" s="136" t="s">
        <v>147</v>
      </c>
      <c r="G130" s="137" t="s">
        <v>133</v>
      </c>
      <c r="H130" s="138">
        <v>1</v>
      </c>
      <c r="I130" s="139"/>
      <c r="J130" s="139"/>
      <c r="K130" s="140">
        <f>ROUND(P130*H130,2)</f>
        <v>0</v>
      </c>
      <c r="L130" s="136" t="s">
        <v>134</v>
      </c>
      <c r="M130" s="31"/>
      <c r="N130" s="141" t="s">
        <v>1</v>
      </c>
      <c r="O130" s="142" t="s">
        <v>40</v>
      </c>
      <c r="P130" s="143">
        <f>I130+J130</f>
        <v>0</v>
      </c>
      <c r="Q130" s="143">
        <f>ROUND(I130*H130,2)</f>
        <v>0</v>
      </c>
      <c r="R130" s="143">
        <f>ROUND(J130*H130,2)</f>
        <v>0</v>
      </c>
      <c r="T130" s="144">
        <f>S130*H130</f>
        <v>0</v>
      </c>
      <c r="U130" s="144">
        <v>0</v>
      </c>
      <c r="V130" s="144">
        <f>U130*H130</f>
        <v>0</v>
      </c>
      <c r="W130" s="144">
        <v>0</v>
      </c>
      <c r="X130" s="145">
        <f>W130*H130</f>
        <v>0</v>
      </c>
      <c r="AR130" s="146" t="s">
        <v>135</v>
      </c>
      <c r="AT130" s="146" t="s">
        <v>132</v>
      </c>
      <c r="AU130" s="146" t="s">
        <v>87</v>
      </c>
      <c r="AY130" s="16" t="s">
        <v>128</v>
      </c>
      <c r="BE130" s="147">
        <f>IF(O130="základní",K130,0)</f>
        <v>0</v>
      </c>
      <c r="BF130" s="147">
        <f>IF(O130="snížená",K130,0)</f>
        <v>0</v>
      </c>
      <c r="BG130" s="147">
        <f>IF(O130="zákl. přenesená",K130,0)</f>
        <v>0</v>
      </c>
      <c r="BH130" s="147">
        <f>IF(O130="sníž. přenesená",K130,0)</f>
        <v>0</v>
      </c>
      <c r="BI130" s="147">
        <f>IF(O130="nulová",K130,0)</f>
        <v>0</v>
      </c>
      <c r="BJ130" s="16" t="s">
        <v>85</v>
      </c>
      <c r="BK130" s="147">
        <f>ROUND(P130*H130,2)</f>
        <v>0</v>
      </c>
      <c r="BL130" s="16" t="s">
        <v>135</v>
      </c>
      <c r="BM130" s="146" t="s">
        <v>149</v>
      </c>
    </row>
    <row r="131" spans="2:47" s="1" customFormat="1" ht="12">
      <c r="B131" s="31"/>
      <c r="D131" s="148" t="s">
        <v>136</v>
      </c>
      <c r="F131" s="149" t="s">
        <v>147</v>
      </c>
      <c r="I131" s="150"/>
      <c r="J131" s="150"/>
      <c r="M131" s="31"/>
      <c r="N131" s="151"/>
      <c r="X131" s="53"/>
      <c r="AT131" s="16" t="s">
        <v>136</v>
      </c>
      <c r="AU131" s="16" t="s">
        <v>87</v>
      </c>
    </row>
    <row r="132" spans="2:65" s="1" customFormat="1" ht="24.2" customHeight="1">
      <c r="B132" s="31"/>
      <c r="C132" s="134" t="s">
        <v>150</v>
      </c>
      <c r="D132" s="134" t="s">
        <v>132</v>
      </c>
      <c r="E132" s="135" t="s">
        <v>151</v>
      </c>
      <c r="F132" s="136" t="s">
        <v>152</v>
      </c>
      <c r="G132" s="137" t="s">
        <v>133</v>
      </c>
      <c r="H132" s="138">
        <v>1</v>
      </c>
      <c r="I132" s="139"/>
      <c r="J132" s="139"/>
      <c r="K132" s="140">
        <f>ROUND(P132*H132,2)</f>
        <v>0</v>
      </c>
      <c r="L132" s="136" t="s">
        <v>134</v>
      </c>
      <c r="M132" s="31"/>
      <c r="N132" s="141" t="s">
        <v>1</v>
      </c>
      <c r="O132" s="142" t="s">
        <v>40</v>
      </c>
      <c r="P132" s="143">
        <f>I132+J132</f>
        <v>0</v>
      </c>
      <c r="Q132" s="143">
        <f>ROUND(I132*H132,2)</f>
        <v>0</v>
      </c>
      <c r="R132" s="143">
        <f>ROUND(J132*H132,2)</f>
        <v>0</v>
      </c>
      <c r="T132" s="144">
        <f>S132*H132</f>
        <v>0</v>
      </c>
      <c r="U132" s="144">
        <v>0</v>
      </c>
      <c r="V132" s="144">
        <f>U132*H132</f>
        <v>0</v>
      </c>
      <c r="W132" s="144">
        <v>0</v>
      </c>
      <c r="X132" s="145">
        <f>W132*H132</f>
        <v>0</v>
      </c>
      <c r="AR132" s="146" t="s">
        <v>135</v>
      </c>
      <c r="AT132" s="146" t="s">
        <v>132</v>
      </c>
      <c r="AU132" s="146" t="s">
        <v>87</v>
      </c>
      <c r="AY132" s="16" t="s">
        <v>128</v>
      </c>
      <c r="BE132" s="147">
        <f>IF(O132="základní",K132,0)</f>
        <v>0</v>
      </c>
      <c r="BF132" s="147">
        <f>IF(O132="snížená",K132,0)</f>
        <v>0</v>
      </c>
      <c r="BG132" s="147">
        <f>IF(O132="zákl. přenesená",K132,0)</f>
        <v>0</v>
      </c>
      <c r="BH132" s="147">
        <f>IF(O132="sníž. přenesená",K132,0)</f>
        <v>0</v>
      </c>
      <c r="BI132" s="147">
        <f>IF(O132="nulová",K132,0)</f>
        <v>0</v>
      </c>
      <c r="BJ132" s="16" t="s">
        <v>85</v>
      </c>
      <c r="BK132" s="147">
        <f>ROUND(P132*H132,2)</f>
        <v>0</v>
      </c>
      <c r="BL132" s="16" t="s">
        <v>135</v>
      </c>
      <c r="BM132" s="146" t="s">
        <v>153</v>
      </c>
    </row>
    <row r="133" spans="2:47" s="1" customFormat="1" ht="12">
      <c r="B133" s="31"/>
      <c r="D133" s="148" t="s">
        <v>136</v>
      </c>
      <c r="F133" s="149" t="s">
        <v>152</v>
      </c>
      <c r="I133" s="150"/>
      <c r="J133" s="150"/>
      <c r="M133" s="31"/>
      <c r="N133" s="151"/>
      <c r="X133" s="53"/>
      <c r="AT133" s="16" t="s">
        <v>136</v>
      </c>
      <c r="AU133" s="16" t="s">
        <v>87</v>
      </c>
    </row>
    <row r="134" spans="2:65" s="1" customFormat="1" ht="24.2" customHeight="1">
      <c r="B134" s="31"/>
      <c r="C134" s="134" t="s">
        <v>154</v>
      </c>
      <c r="D134" s="134" t="s">
        <v>132</v>
      </c>
      <c r="E134" s="135" t="s">
        <v>155</v>
      </c>
      <c r="F134" s="136" t="s">
        <v>156</v>
      </c>
      <c r="G134" s="137" t="s">
        <v>133</v>
      </c>
      <c r="H134" s="138">
        <v>1</v>
      </c>
      <c r="I134" s="139"/>
      <c r="J134" s="139"/>
      <c r="K134" s="140">
        <f>ROUND(P134*H134,2)</f>
        <v>0</v>
      </c>
      <c r="L134" s="136" t="s">
        <v>134</v>
      </c>
      <c r="M134" s="31"/>
      <c r="N134" s="141" t="s">
        <v>1</v>
      </c>
      <c r="O134" s="142" t="s">
        <v>40</v>
      </c>
      <c r="P134" s="143">
        <f>I134+J134</f>
        <v>0</v>
      </c>
      <c r="Q134" s="143">
        <f>ROUND(I134*H134,2)</f>
        <v>0</v>
      </c>
      <c r="R134" s="143">
        <f>ROUND(J134*H134,2)</f>
        <v>0</v>
      </c>
      <c r="T134" s="144">
        <f>S134*H134</f>
        <v>0</v>
      </c>
      <c r="U134" s="144">
        <v>0</v>
      </c>
      <c r="V134" s="144">
        <f>U134*H134</f>
        <v>0</v>
      </c>
      <c r="W134" s="144">
        <v>0</v>
      </c>
      <c r="X134" s="145">
        <f>W134*H134</f>
        <v>0</v>
      </c>
      <c r="AR134" s="146" t="s">
        <v>135</v>
      </c>
      <c r="AT134" s="146" t="s">
        <v>132</v>
      </c>
      <c r="AU134" s="146" t="s">
        <v>87</v>
      </c>
      <c r="AY134" s="16" t="s">
        <v>128</v>
      </c>
      <c r="BE134" s="147">
        <f>IF(O134="základní",K134,0)</f>
        <v>0</v>
      </c>
      <c r="BF134" s="147">
        <f>IF(O134="snížená",K134,0)</f>
        <v>0</v>
      </c>
      <c r="BG134" s="147">
        <f>IF(O134="zákl. přenesená",K134,0)</f>
        <v>0</v>
      </c>
      <c r="BH134" s="147">
        <f>IF(O134="sníž. přenesená",K134,0)</f>
        <v>0</v>
      </c>
      <c r="BI134" s="147">
        <f>IF(O134="nulová",K134,0)</f>
        <v>0</v>
      </c>
      <c r="BJ134" s="16" t="s">
        <v>85</v>
      </c>
      <c r="BK134" s="147">
        <f>ROUND(P134*H134,2)</f>
        <v>0</v>
      </c>
      <c r="BL134" s="16" t="s">
        <v>135</v>
      </c>
      <c r="BM134" s="146" t="s">
        <v>157</v>
      </c>
    </row>
    <row r="135" spans="2:47" s="1" customFormat="1" ht="12">
      <c r="B135" s="31"/>
      <c r="D135" s="148" t="s">
        <v>136</v>
      </c>
      <c r="F135" s="149" t="s">
        <v>156</v>
      </c>
      <c r="I135" s="150"/>
      <c r="J135" s="150"/>
      <c r="M135" s="31"/>
      <c r="N135" s="151"/>
      <c r="X135" s="53"/>
      <c r="AT135" s="16" t="s">
        <v>136</v>
      </c>
      <c r="AU135" s="16" t="s">
        <v>87</v>
      </c>
    </row>
    <row r="136" spans="2:65" s="1" customFormat="1" ht="24.2" customHeight="1">
      <c r="B136" s="31"/>
      <c r="C136" s="134" t="s">
        <v>158</v>
      </c>
      <c r="D136" s="134" t="s">
        <v>132</v>
      </c>
      <c r="E136" s="135" t="s">
        <v>159</v>
      </c>
      <c r="F136" s="136" t="s">
        <v>160</v>
      </c>
      <c r="G136" s="137" t="s">
        <v>133</v>
      </c>
      <c r="H136" s="138">
        <v>1</v>
      </c>
      <c r="I136" s="139"/>
      <c r="J136" s="139"/>
      <c r="K136" s="140">
        <f>ROUND(P136*H136,2)</f>
        <v>0</v>
      </c>
      <c r="L136" s="136" t="s">
        <v>134</v>
      </c>
      <c r="M136" s="31"/>
      <c r="N136" s="141" t="s">
        <v>1</v>
      </c>
      <c r="O136" s="142" t="s">
        <v>40</v>
      </c>
      <c r="P136" s="143">
        <f>I136+J136</f>
        <v>0</v>
      </c>
      <c r="Q136" s="143">
        <f>ROUND(I136*H136,2)</f>
        <v>0</v>
      </c>
      <c r="R136" s="143">
        <f>ROUND(J136*H136,2)</f>
        <v>0</v>
      </c>
      <c r="T136" s="144">
        <f>S136*H136</f>
        <v>0</v>
      </c>
      <c r="U136" s="144">
        <v>0</v>
      </c>
      <c r="V136" s="144">
        <f>U136*H136</f>
        <v>0</v>
      </c>
      <c r="W136" s="144">
        <v>0</v>
      </c>
      <c r="X136" s="145">
        <f>W136*H136</f>
        <v>0</v>
      </c>
      <c r="AR136" s="146" t="s">
        <v>135</v>
      </c>
      <c r="AT136" s="146" t="s">
        <v>132</v>
      </c>
      <c r="AU136" s="146" t="s">
        <v>87</v>
      </c>
      <c r="AY136" s="16" t="s">
        <v>128</v>
      </c>
      <c r="BE136" s="147">
        <f>IF(O136="základní",K136,0)</f>
        <v>0</v>
      </c>
      <c r="BF136" s="147">
        <f>IF(O136="snížená",K136,0)</f>
        <v>0</v>
      </c>
      <c r="BG136" s="147">
        <f>IF(O136="zákl. přenesená",K136,0)</f>
        <v>0</v>
      </c>
      <c r="BH136" s="147">
        <f>IF(O136="sníž. přenesená",K136,0)</f>
        <v>0</v>
      </c>
      <c r="BI136" s="147">
        <f>IF(O136="nulová",K136,0)</f>
        <v>0</v>
      </c>
      <c r="BJ136" s="16" t="s">
        <v>85</v>
      </c>
      <c r="BK136" s="147">
        <f>ROUND(P136*H136,2)</f>
        <v>0</v>
      </c>
      <c r="BL136" s="16" t="s">
        <v>135</v>
      </c>
      <c r="BM136" s="146" t="s">
        <v>161</v>
      </c>
    </row>
    <row r="137" spans="2:47" s="1" customFormat="1" ht="12">
      <c r="B137" s="31"/>
      <c r="D137" s="148" t="s">
        <v>136</v>
      </c>
      <c r="F137" s="149" t="s">
        <v>160</v>
      </c>
      <c r="I137" s="150"/>
      <c r="J137" s="150"/>
      <c r="M137" s="31"/>
      <c r="N137" s="151"/>
      <c r="X137" s="53"/>
      <c r="AT137" s="16" t="s">
        <v>136</v>
      </c>
      <c r="AU137" s="16" t="s">
        <v>87</v>
      </c>
    </row>
    <row r="138" spans="2:63" s="11" customFormat="1" ht="22.9" customHeight="1">
      <c r="B138" s="121"/>
      <c r="D138" s="122" t="s">
        <v>76</v>
      </c>
      <c r="E138" s="132" t="s">
        <v>162</v>
      </c>
      <c r="F138" s="132" t="s">
        <v>163</v>
      </c>
      <c r="I138" s="124"/>
      <c r="J138" s="124"/>
      <c r="K138" s="133">
        <f>BK138</f>
        <v>0</v>
      </c>
      <c r="M138" s="121"/>
      <c r="N138" s="126"/>
      <c r="Q138" s="127">
        <f>SUM(Q139:Q140)</f>
        <v>0</v>
      </c>
      <c r="R138" s="127">
        <f>SUM(R139:R140)</f>
        <v>0</v>
      </c>
      <c r="T138" s="128">
        <f>SUM(T139:T140)</f>
        <v>0</v>
      </c>
      <c r="V138" s="128">
        <f>SUM(V139:V140)</f>
        <v>0</v>
      </c>
      <c r="X138" s="129">
        <f>SUM(X139:X140)</f>
        <v>0</v>
      </c>
      <c r="AR138" s="122" t="s">
        <v>127</v>
      </c>
      <c r="AT138" s="130" t="s">
        <v>76</v>
      </c>
      <c r="AU138" s="130" t="s">
        <v>85</v>
      </c>
      <c r="AY138" s="122" t="s">
        <v>128</v>
      </c>
      <c r="BK138" s="131">
        <f>SUM(BK139:BK140)</f>
        <v>0</v>
      </c>
    </row>
    <row r="139" spans="2:65" s="1" customFormat="1" ht="24.2" customHeight="1">
      <c r="B139" s="31"/>
      <c r="C139" s="134" t="s">
        <v>164</v>
      </c>
      <c r="D139" s="134" t="s">
        <v>132</v>
      </c>
      <c r="E139" s="135" t="s">
        <v>165</v>
      </c>
      <c r="F139" s="136" t="s">
        <v>166</v>
      </c>
      <c r="G139" s="137" t="s">
        <v>133</v>
      </c>
      <c r="H139" s="138">
        <v>1</v>
      </c>
      <c r="I139" s="139"/>
      <c r="J139" s="139"/>
      <c r="K139" s="140">
        <f>ROUND(P139*H139,2)</f>
        <v>0</v>
      </c>
      <c r="L139" s="136" t="s">
        <v>134</v>
      </c>
      <c r="M139" s="31"/>
      <c r="N139" s="141" t="s">
        <v>1</v>
      </c>
      <c r="O139" s="142" t="s">
        <v>40</v>
      </c>
      <c r="P139" s="143">
        <f>I139+J139</f>
        <v>0</v>
      </c>
      <c r="Q139" s="143">
        <f>ROUND(I139*H139,2)</f>
        <v>0</v>
      </c>
      <c r="R139" s="143">
        <f>ROUND(J139*H139,2)</f>
        <v>0</v>
      </c>
      <c r="T139" s="144">
        <f>S139*H139</f>
        <v>0</v>
      </c>
      <c r="U139" s="144">
        <v>0</v>
      </c>
      <c r="V139" s="144">
        <f>U139*H139</f>
        <v>0</v>
      </c>
      <c r="W139" s="144">
        <v>0</v>
      </c>
      <c r="X139" s="145">
        <f>W139*H139</f>
        <v>0</v>
      </c>
      <c r="AR139" s="146" t="s">
        <v>135</v>
      </c>
      <c r="AT139" s="146" t="s">
        <v>132</v>
      </c>
      <c r="AU139" s="146" t="s">
        <v>87</v>
      </c>
      <c r="AY139" s="16" t="s">
        <v>128</v>
      </c>
      <c r="BE139" s="147">
        <f>IF(O139="základní",K139,0)</f>
        <v>0</v>
      </c>
      <c r="BF139" s="147">
        <f>IF(O139="snížená",K139,0)</f>
        <v>0</v>
      </c>
      <c r="BG139" s="147">
        <f>IF(O139="zákl. přenesená",K139,0)</f>
        <v>0</v>
      </c>
      <c r="BH139" s="147">
        <f>IF(O139="sníž. přenesená",K139,0)</f>
        <v>0</v>
      </c>
      <c r="BI139" s="147">
        <f>IF(O139="nulová",K139,0)</f>
        <v>0</v>
      </c>
      <c r="BJ139" s="16" t="s">
        <v>85</v>
      </c>
      <c r="BK139" s="147">
        <f>ROUND(P139*H139,2)</f>
        <v>0</v>
      </c>
      <c r="BL139" s="16" t="s">
        <v>135</v>
      </c>
      <c r="BM139" s="146" t="s">
        <v>167</v>
      </c>
    </row>
    <row r="140" spans="2:47" s="1" customFormat="1" ht="12">
      <c r="B140" s="31"/>
      <c r="D140" s="148" t="s">
        <v>136</v>
      </c>
      <c r="F140" s="149" t="s">
        <v>166</v>
      </c>
      <c r="I140" s="150"/>
      <c r="J140" s="150"/>
      <c r="M140" s="31"/>
      <c r="N140" s="151"/>
      <c r="X140" s="53"/>
      <c r="AT140" s="16" t="s">
        <v>136</v>
      </c>
      <c r="AU140" s="16" t="s">
        <v>87</v>
      </c>
    </row>
    <row r="141" spans="2:63" s="11" customFormat="1" ht="22.9" customHeight="1">
      <c r="B141" s="121"/>
      <c r="D141" s="122" t="s">
        <v>76</v>
      </c>
      <c r="E141" s="132" t="s">
        <v>168</v>
      </c>
      <c r="F141" s="132" t="s">
        <v>169</v>
      </c>
      <c r="I141" s="124"/>
      <c r="J141" s="124"/>
      <c r="K141" s="133">
        <f>BK141</f>
        <v>0</v>
      </c>
      <c r="M141" s="121"/>
      <c r="N141" s="126"/>
      <c r="Q141" s="127">
        <f>SUM(Q142:Q143)</f>
        <v>0</v>
      </c>
      <c r="R141" s="127">
        <f>SUM(R142:R143)</f>
        <v>0</v>
      </c>
      <c r="T141" s="128">
        <f>SUM(T142:T143)</f>
        <v>0</v>
      </c>
      <c r="V141" s="128">
        <f>SUM(V142:V143)</f>
        <v>0</v>
      </c>
      <c r="X141" s="129">
        <f>SUM(X142:X143)</f>
        <v>0</v>
      </c>
      <c r="AR141" s="122" t="s">
        <v>127</v>
      </c>
      <c r="AT141" s="130" t="s">
        <v>76</v>
      </c>
      <c r="AU141" s="130" t="s">
        <v>85</v>
      </c>
      <c r="AY141" s="122" t="s">
        <v>128</v>
      </c>
      <c r="BK141" s="131">
        <f>SUM(BK142:BK143)</f>
        <v>0</v>
      </c>
    </row>
    <row r="142" spans="2:65" s="1" customFormat="1" ht="24.2" customHeight="1">
      <c r="B142" s="31"/>
      <c r="C142" s="134" t="s">
        <v>87</v>
      </c>
      <c r="D142" s="134" t="s">
        <v>132</v>
      </c>
      <c r="E142" s="135" t="s">
        <v>170</v>
      </c>
      <c r="F142" s="136" t="s">
        <v>169</v>
      </c>
      <c r="G142" s="137" t="s">
        <v>171</v>
      </c>
      <c r="H142" s="138">
        <v>1</v>
      </c>
      <c r="I142" s="139"/>
      <c r="J142" s="139"/>
      <c r="K142" s="140">
        <f>ROUND(P142*H142,2)</f>
        <v>0</v>
      </c>
      <c r="L142" s="136" t="s">
        <v>134</v>
      </c>
      <c r="M142" s="31"/>
      <c r="N142" s="141" t="s">
        <v>1</v>
      </c>
      <c r="O142" s="142" t="s">
        <v>40</v>
      </c>
      <c r="P142" s="143">
        <f>I142+J142</f>
        <v>0</v>
      </c>
      <c r="Q142" s="143">
        <f>ROUND(I142*H142,2)</f>
        <v>0</v>
      </c>
      <c r="R142" s="143">
        <f>ROUND(J142*H142,2)</f>
        <v>0</v>
      </c>
      <c r="T142" s="144">
        <f>S142*H142</f>
        <v>0</v>
      </c>
      <c r="U142" s="144">
        <v>0</v>
      </c>
      <c r="V142" s="144">
        <f>U142*H142</f>
        <v>0</v>
      </c>
      <c r="W142" s="144">
        <v>0</v>
      </c>
      <c r="X142" s="145">
        <f>W142*H142</f>
        <v>0</v>
      </c>
      <c r="AR142" s="146" t="s">
        <v>135</v>
      </c>
      <c r="AT142" s="146" t="s">
        <v>132</v>
      </c>
      <c r="AU142" s="146" t="s">
        <v>87</v>
      </c>
      <c r="AY142" s="16" t="s">
        <v>128</v>
      </c>
      <c r="BE142" s="147">
        <f>IF(O142="základní",K142,0)</f>
        <v>0</v>
      </c>
      <c r="BF142" s="147">
        <f>IF(O142="snížená",K142,0)</f>
        <v>0</v>
      </c>
      <c r="BG142" s="147">
        <f>IF(O142="zákl. přenesená",K142,0)</f>
        <v>0</v>
      </c>
      <c r="BH142" s="147">
        <f>IF(O142="sníž. přenesená",K142,0)</f>
        <v>0</v>
      </c>
      <c r="BI142" s="147">
        <f>IF(O142="nulová",K142,0)</f>
        <v>0</v>
      </c>
      <c r="BJ142" s="16" t="s">
        <v>85</v>
      </c>
      <c r="BK142" s="147">
        <f>ROUND(P142*H142,2)</f>
        <v>0</v>
      </c>
      <c r="BL142" s="16" t="s">
        <v>135</v>
      </c>
      <c r="BM142" s="146" t="s">
        <v>172</v>
      </c>
    </row>
    <row r="143" spans="2:47" s="1" customFormat="1" ht="12">
      <c r="B143" s="31"/>
      <c r="D143" s="148" t="s">
        <v>136</v>
      </c>
      <c r="F143" s="149" t="s">
        <v>169</v>
      </c>
      <c r="I143" s="150"/>
      <c r="J143" s="150"/>
      <c r="M143" s="31"/>
      <c r="N143" s="151"/>
      <c r="X143" s="53"/>
      <c r="AT143" s="16" t="s">
        <v>136</v>
      </c>
      <c r="AU143" s="16" t="s">
        <v>87</v>
      </c>
    </row>
    <row r="144" spans="2:63" s="11" customFormat="1" ht="22.9" customHeight="1">
      <c r="B144" s="121"/>
      <c r="D144" s="122" t="s">
        <v>76</v>
      </c>
      <c r="E144" s="132" t="s">
        <v>173</v>
      </c>
      <c r="F144" s="132" t="s">
        <v>174</v>
      </c>
      <c r="I144" s="124"/>
      <c r="J144" s="124"/>
      <c r="K144" s="133">
        <f>BK144</f>
        <v>0</v>
      </c>
      <c r="M144" s="121"/>
      <c r="N144" s="126"/>
      <c r="Q144" s="127">
        <f>SUM(Q145:Q146)</f>
        <v>0</v>
      </c>
      <c r="R144" s="127">
        <f>SUM(R145:R146)</f>
        <v>0</v>
      </c>
      <c r="T144" s="128">
        <f>SUM(T145:T146)</f>
        <v>0</v>
      </c>
      <c r="V144" s="128">
        <f>SUM(V145:V146)</f>
        <v>0</v>
      </c>
      <c r="X144" s="129">
        <f>SUM(X145:X146)</f>
        <v>0</v>
      </c>
      <c r="AR144" s="122" t="s">
        <v>127</v>
      </c>
      <c r="AT144" s="130" t="s">
        <v>76</v>
      </c>
      <c r="AU144" s="130" t="s">
        <v>85</v>
      </c>
      <c r="AY144" s="122" t="s">
        <v>128</v>
      </c>
      <c r="BK144" s="131">
        <f>SUM(BK145:BK146)</f>
        <v>0</v>
      </c>
    </row>
    <row r="145" spans="2:65" s="1" customFormat="1" ht="24.2" customHeight="1">
      <c r="B145" s="31"/>
      <c r="C145" s="134" t="s">
        <v>175</v>
      </c>
      <c r="D145" s="134" t="s">
        <v>132</v>
      </c>
      <c r="E145" s="135" t="s">
        <v>176</v>
      </c>
      <c r="F145" s="136" t="s">
        <v>177</v>
      </c>
      <c r="G145" s="137" t="s">
        <v>133</v>
      </c>
      <c r="H145" s="138">
        <v>1</v>
      </c>
      <c r="I145" s="139"/>
      <c r="J145" s="139"/>
      <c r="K145" s="140">
        <f>ROUND(P145*H145,2)</f>
        <v>0</v>
      </c>
      <c r="L145" s="136" t="s">
        <v>134</v>
      </c>
      <c r="M145" s="31"/>
      <c r="N145" s="141" t="s">
        <v>1</v>
      </c>
      <c r="O145" s="142" t="s">
        <v>40</v>
      </c>
      <c r="P145" s="143">
        <f>I145+J145</f>
        <v>0</v>
      </c>
      <c r="Q145" s="143">
        <f>ROUND(I145*H145,2)</f>
        <v>0</v>
      </c>
      <c r="R145" s="143">
        <f>ROUND(J145*H145,2)</f>
        <v>0</v>
      </c>
      <c r="T145" s="144">
        <f>S145*H145</f>
        <v>0</v>
      </c>
      <c r="U145" s="144">
        <v>0</v>
      </c>
      <c r="V145" s="144">
        <f>U145*H145</f>
        <v>0</v>
      </c>
      <c r="W145" s="144">
        <v>0</v>
      </c>
      <c r="X145" s="145">
        <f>W145*H145</f>
        <v>0</v>
      </c>
      <c r="AR145" s="146" t="s">
        <v>135</v>
      </c>
      <c r="AT145" s="146" t="s">
        <v>132</v>
      </c>
      <c r="AU145" s="146" t="s">
        <v>87</v>
      </c>
      <c r="AY145" s="16" t="s">
        <v>128</v>
      </c>
      <c r="BE145" s="147">
        <f>IF(O145="základní",K145,0)</f>
        <v>0</v>
      </c>
      <c r="BF145" s="147">
        <f>IF(O145="snížená",K145,0)</f>
        <v>0</v>
      </c>
      <c r="BG145" s="147">
        <f>IF(O145="zákl. přenesená",K145,0)</f>
        <v>0</v>
      </c>
      <c r="BH145" s="147">
        <f>IF(O145="sníž. přenesená",K145,0)</f>
        <v>0</v>
      </c>
      <c r="BI145" s="147">
        <f>IF(O145="nulová",K145,0)</f>
        <v>0</v>
      </c>
      <c r="BJ145" s="16" t="s">
        <v>85</v>
      </c>
      <c r="BK145" s="147">
        <f>ROUND(P145*H145,2)</f>
        <v>0</v>
      </c>
      <c r="BL145" s="16" t="s">
        <v>135</v>
      </c>
      <c r="BM145" s="146" t="s">
        <v>178</v>
      </c>
    </row>
    <row r="146" spans="2:47" s="1" customFormat="1" ht="12">
      <c r="B146" s="31"/>
      <c r="D146" s="148" t="s">
        <v>136</v>
      </c>
      <c r="F146" s="149" t="s">
        <v>177</v>
      </c>
      <c r="I146" s="150"/>
      <c r="J146" s="150"/>
      <c r="M146" s="31"/>
      <c r="N146" s="152"/>
      <c r="O146" s="153"/>
      <c r="P146" s="153"/>
      <c r="Q146" s="153"/>
      <c r="R146" s="153"/>
      <c r="S146" s="153"/>
      <c r="T146" s="153"/>
      <c r="U146" s="153"/>
      <c r="V146" s="153"/>
      <c r="W146" s="153"/>
      <c r="X146" s="154"/>
      <c r="AT146" s="16" t="s">
        <v>136</v>
      </c>
      <c r="AU146" s="16" t="s">
        <v>87</v>
      </c>
    </row>
    <row r="147" spans="2:13" s="1" customFormat="1" ht="6.95" customHeight="1">
      <c r="B147" s="42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31"/>
    </row>
  </sheetData>
  <sheetProtection sheet="1" formatColumns="0" formatRows="0" autoFilter="0"/>
  <autoFilter ref="C121:L146"/>
  <mergeCells count="9">
    <mergeCell ref="E87:H87"/>
    <mergeCell ref="E112:H112"/>
    <mergeCell ref="E114:H114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709"/>
  <sheetViews>
    <sheetView showGridLines="0" zoomScale="130" zoomScaleNormal="130" workbookViewId="0" topLeftCell="A1">
      <selection activeCell="J159" sqref="J15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AT3" s="16" t="s">
        <v>87</v>
      </c>
    </row>
    <row r="4" spans="2:46" ht="24.95" customHeight="1">
      <c r="B4" s="19"/>
      <c r="D4" s="20" t="s">
        <v>91</v>
      </c>
      <c r="M4" s="19"/>
      <c r="N4" s="86" t="s">
        <v>11</v>
      </c>
      <c r="AT4" s="16" t="s">
        <v>4</v>
      </c>
    </row>
    <row r="5" spans="2:13" ht="6.95" customHeight="1">
      <c r="B5" s="19"/>
      <c r="M5" s="19"/>
    </row>
    <row r="6" spans="2:13" ht="12" customHeight="1">
      <c r="B6" s="19"/>
      <c r="D6" s="26" t="s">
        <v>17</v>
      </c>
      <c r="M6" s="19"/>
    </row>
    <row r="7" spans="2:13" ht="16.5" customHeight="1">
      <c r="B7" s="19"/>
      <c r="E7" s="228" t="str">
        <f>'Rekapitulace stavby'!K6</f>
        <v>Stavební úpravy budovy č.p. 319 - prostory Plicního oddělení</v>
      </c>
      <c r="F7" s="229"/>
      <c r="G7" s="229"/>
      <c r="H7" s="229"/>
      <c r="M7" s="19"/>
    </row>
    <row r="8" spans="2:13" s="1" customFormat="1" ht="12" customHeight="1">
      <c r="B8" s="31"/>
      <c r="D8" s="26" t="s">
        <v>92</v>
      </c>
      <c r="M8" s="31"/>
    </row>
    <row r="9" spans="2:13" s="1" customFormat="1" ht="16.5" customHeight="1">
      <c r="B9" s="31"/>
      <c r="E9" s="200" t="s">
        <v>179</v>
      </c>
      <c r="F9" s="227"/>
      <c r="G9" s="227"/>
      <c r="H9" s="227"/>
      <c r="M9" s="31"/>
    </row>
    <row r="10" spans="2:13" s="1" customFormat="1" ht="12">
      <c r="B10" s="31"/>
      <c r="M10" s="31"/>
    </row>
    <row r="11" spans="2:13" s="1" customFormat="1" ht="12" customHeight="1">
      <c r="B11" s="31"/>
      <c r="D11" s="26" t="s">
        <v>19</v>
      </c>
      <c r="F11" s="24" t="s">
        <v>1</v>
      </c>
      <c r="I11" s="26" t="s">
        <v>20</v>
      </c>
      <c r="J11" s="24" t="s">
        <v>1</v>
      </c>
      <c r="M11" s="31"/>
    </row>
    <row r="12" spans="2:13" s="1" customFormat="1" ht="12" customHeight="1">
      <c r="B12" s="31"/>
      <c r="D12" s="26" t="s">
        <v>21</v>
      </c>
      <c r="F12" s="24" t="s">
        <v>27</v>
      </c>
      <c r="I12" s="26" t="s">
        <v>23</v>
      </c>
      <c r="J12" s="50" t="str">
        <f>'Rekapitulace stavby'!AN8</f>
        <v>21. 9. 2023</v>
      </c>
      <c r="M12" s="31"/>
    </row>
    <row r="13" spans="2:13" s="1" customFormat="1" ht="10.9" customHeight="1">
      <c r="B13" s="31"/>
      <c r="M13" s="31"/>
    </row>
    <row r="14" spans="2:13" s="1" customFormat="1" ht="12" customHeight="1">
      <c r="B14" s="31"/>
      <c r="D14" s="26" t="s">
        <v>25</v>
      </c>
      <c r="I14" s="26" t="s">
        <v>26</v>
      </c>
      <c r="J14" s="24" t="str">
        <f>IF('Rekapitulace stavby'!AN10="","",'Rekapitulace stavby'!AN10)</f>
        <v/>
      </c>
      <c r="M14" s="31"/>
    </row>
    <row r="15" spans="2:13" s="1" customFormat="1" ht="18" customHeight="1">
      <c r="B15" s="31"/>
      <c r="E15" s="24" t="str">
        <f>IF('Rekapitulace stavby'!E11="","",'Rekapitulace stavby'!E11)</f>
        <v xml:space="preserve"> </v>
      </c>
      <c r="I15" s="26" t="s">
        <v>28</v>
      </c>
      <c r="J15" s="24" t="str">
        <f>IF('Rekapitulace stavby'!AN11="","",'Rekapitulace stavby'!AN11)</f>
        <v/>
      </c>
      <c r="M15" s="31"/>
    </row>
    <row r="16" spans="2:13" s="1" customFormat="1" ht="6.95" customHeight="1">
      <c r="B16" s="31"/>
      <c r="M16" s="31"/>
    </row>
    <row r="17" spans="2:13" s="1" customFormat="1" ht="12" customHeight="1">
      <c r="B17" s="31"/>
      <c r="D17" s="26" t="s">
        <v>29</v>
      </c>
      <c r="I17" s="26" t="s">
        <v>26</v>
      </c>
      <c r="J17" s="27" t="str">
        <f>'Rekapitulace stavby'!AN13</f>
        <v>Vyplň údaj</v>
      </c>
      <c r="M17" s="31"/>
    </row>
    <row r="18" spans="2:13" s="1" customFormat="1" ht="18" customHeight="1">
      <c r="B18" s="31"/>
      <c r="E18" s="230" t="str">
        <f>'Rekapitulace stavby'!E14</f>
        <v>Vyplň údaj</v>
      </c>
      <c r="F18" s="219"/>
      <c r="G18" s="219"/>
      <c r="H18" s="219"/>
      <c r="I18" s="26" t="s">
        <v>28</v>
      </c>
      <c r="J18" s="27" t="str">
        <f>'Rekapitulace stavby'!AN14</f>
        <v>Vyplň údaj</v>
      </c>
      <c r="M18" s="31"/>
    </row>
    <row r="19" spans="2:13" s="1" customFormat="1" ht="6.95" customHeight="1">
      <c r="B19" s="31"/>
      <c r="M19" s="31"/>
    </row>
    <row r="20" spans="2:13" s="1" customFormat="1" ht="12" customHeight="1">
      <c r="B20" s="31"/>
      <c r="D20" s="26" t="s">
        <v>31</v>
      </c>
      <c r="I20" s="26" t="s">
        <v>26</v>
      </c>
      <c r="J20" s="24" t="str">
        <f>IF('Rekapitulace stavby'!AN16="","",'Rekapitulace stavby'!AN16)</f>
        <v/>
      </c>
      <c r="M20" s="31"/>
    </row>
    <row r="21" spans="2:13" s="1" customFormat="1" ht="18" customHeight="1">
      <c r="B21" s="31"/>
      <c r="E21" s="24" t="str">
        <f>IF('Rekapitulace stavby'!E17="","",'Rekapitulace stavby'!E17)</f>
        <v xml:space="preserve"> </v>
      </c>
      <c r="I21" s="26" t="s">
        <v>28</v>
      </c>
      <c r="J21" s="24" t="str">
        <f>IF('Rekapitulace stavby'!AN17="","",'Rekapitulace stavby'!AN17)</f>
        <v/>
      </c>
      <c r="M21" s="31"/>
    </row>
    <row r="22" spans="2:13" s="1" customFormat="1" ht="6.95" customHeight="1">
      <c r="B22" s="31"/>
      <c r="M22" s="31"/>
    </row>
    <row r="23" spans="2:13" s="1" customFormat="1" ht="12" customHeight="1">
      <c r="B23" s="31"/>
      <c r="D23" s="26" t="s">
        <v>32</v>
      </c>
      <c r="I23" s="26" t="s">
        <v>26</v>
      </c>
      <c r="J23" s="24" t="str">
        <f>IF('Rekapitulace stavby'!AN19="","",'Rekapitulace stavby'!AN19)</f>
        <v/>
      </c>
      <c r="M23" s="31"/>
    </row>
    <row r="24" spans="2:13" s="1" customFormat="1" ht="18" customHeight="1">
      <c r="B24" s="31"/>
      <c r="E24" s="24" t="str">
        <f>IF('Rekapitulace stavby'!E20="","",'Rekapitulace stavby'!E20)</f>
        <v>Ing. Martin Brácha</v>
      </c>
      <c r="I24" s="26" t="s">
        <v>28</v>
      </c>
      <c r="J24" s="24" t="str">
        <f>IF('Rekapitulace stavby'!AN20="","",'Rekapitulace stavby'!AN20)</f>
        <v/>
      </c>
      <c r="M24" s="31"/>
    </row>
    <row r="25" spans="2:13" s="1" customFormat="1" ht="6.95" customHeight="1">
      <c r="B25" s="31"/>
      <c r="M25" s="31"/>
    </row>
    <row r="26" spans="2:13" s="1" customFormat="1" ht="12" customHeight="1">
      <c r="B26" s="31"/>
      <c r="D26" s="26" t="s">
        <v>34</v>
      </c>
      <c r="M26" s="31"/>
    </row>
    <row r="27" spans="2:13" s="7" customFormat="1" ht="16.5" customHeight="1">
      <c r="B27" s="87"/>
      <c r="E27" s="223" t="s">
        <v>1</v>
      </c>
      <c r="F27" s="223"/>
      <c r="G27" s="223"/>
      <c r="H27" s="223"/>
      <c r="M27" s="87"/>
    </row>
    <row r="28" spans="2:13" s="1" customFormat="1" ht="6.95" customHeight="1">
      <c r="B28" s="31"/>
      <c r="M28" s="31"/>
    </row>
    <row r="29" spans="2:13" s="1" customFormat="1" ht="6.95" customHeight="1">
      <c r="B29" s="31"/>
      <c r="D29" s="51"/>
      <c r="E29" s="51"/>
      <c r="F29" s="51"/>
      <c r="G29" s="51"/>
      <c r="H29" s="51"/>
      <c r="I29" s="51"/>
      <c r="J29" s="51"/>
      <c r="K29" s="51"/>
      <c r="L29" s="51"/>
      <c r="M29" s="31"/>
    </row>
    <row r="30" spans="2:13" s="1" customFormat="1" ht="12.75">
      <c r="B30" s="31"/>
      <c r="E30" s="26" t="s">
        <v>94</v>
      </c>
      <c r="K30" s="88">
        <f>I96</f>
        <v>0</v>
      </c>
      <c r="M30" s="31"/>
    </row>
    <row r="31" spans="2:13" s="1" customFormat="1" ht="12.75">
      <c r="B31" s="31"/>
      <c r="E31" s="26" t="s">
        <v>95</v>
      </c>
      <c r="K31" s="88">
        <f>J96</f>
        <v>0</v>
      </c>
      <c r="M31" s="31"/>
    </row>
    <row r="32" spans="2:13" s="1" customFormat="1" ht="25.35" customHeight="1">
      <c r="B32" s="31"/>
      <c r="D32" s="89" t="s">
        <v>35</v>
      </c>
      <c r="K32" s="63">
        <f>ROUND(K153,2)</f>
        <v>0</v>
      </c>
      <c r="M32" s="31"/>
    </row>
    <row r="33" spans="2:13" s="1" customFormat="1" ht="6.95" customHeight="1">
      <c r="B33" s="31"/>
      <c r="D33" s="51"/>
      <c r="E33" s="51"/>
      <c r="F33" s="51"/>
      <c r="G33" s="51"/>
      <c r="H33" s="51"/>
      <c r="I33" s="51"/>
      <c r="J33" s="51"/>
      <c r="K33" s="51"/>
      <c r="L33" s="51"/>
      <c r="M33" s="31"/>
    </row>
    <row r="34" spans="2:13" s="1" customFormat="1" ht="14.45" customHeight="1">
      <c r="B34" s="31"/>
      <c r="F34" s="90" t="s">
        <v>37</v>
      </c>
      <c r="I34" s="90" t="s">
        <v>36</v>
      </c>
      <c r="K34" s="90" t="s">
        <v>38</v>
      </c>
      <c r="M34" s="31"/>
    </row>
    <row r="35" spans="2:13" s="1" customFormat="1" ht="14.45" customHeight="1">
      <c r="B35" s="31"/>
      <c r="D35" s="91" t="s">
        <v>39</v>
      </c>
      <c r="E35" s="26" t="s">
        <v>40</v>
      </c>
      <c r="F35" s="88">
        <f>ROUND((SUM(BE153:BE1708)),2)</f>
        <v>0</v>
      </c>
      <c r="I35" s="92">
        <v>0.21</v>
      </c>
      <c r="K35" s="88">
        <f>ROUND(((SUM(BE153:BE1708))*I35),2)</f>
        <v>0</v>
      </c>
      <c r="M35" s="31"/>
    </row>
    <row r="36" spans="2:13" s="1" customFormat="1" ht="14.45" customHeight="1">
      <c r="B36" s="31"/>
      <c r="E36" s="26" t="s">
        <v>41</v>
      </c>
      <c r="F36" s="88">
        <f>ROUND((SUM(BF153:BF1708)),2)</f>
        <v>0</v>
      </c>
      <c r="I36" s="92">
        <v>0.15</v>
      </c>
      <c r="K36" s="88">
        <f>ROUND(((SUM(BF153:BF1708))*I36),2)</f>
        <v>0</v>
      </c>
      <c r="M36" s="31"/>
    </row>
    <row r="37" spans="2:13" s="1" customFormat="1" ht="14.45" customHeight="1" hidden="1">
      <c r="B37" s="31"/>
      <c r="E37" s="26" t="s">
        <v>42</v>
      </c>
      <c r="F37" s="88">
        <f>ROUND((SUM(BG153:BG1708)),2)</f>
        <v>0</v>
      </c>
      <c r="I37" s="92">
        <v>0.21</v>
      </c>
      <c r="K37" s="88">
        <f>0</f>
        <v>0</v>
      </c>
      <c r="M37" s="31"/>
    </row>
    <row r="38" spans="2:13" s="1" customFormat="1" ht="14.45" customHeight="1" hidden="1">
      <c r="B38" s="31"/>
      <c r="E38" s="26" t="s">
        <v>43</v>
      </c>
      <c r="F38" s="88">
        <f>ROUND((SUM(BH153:BH1708)),2)</f>
        <v>0</v>
      </c>
      <c r="I38" s="92">
        <v>0.15</v>
      </c>
      <c r="K38" s="88">
        <f>0</f>
        <v>0</v>
      </c>
      <c r="M38" s="31"/>
    </row>
    <row r="39" spans="2:13" s="1" customFormat="1" ht="14.45" customHeight="1" hidden="1">
      <c r="B39" s="31"/>
      <c r="E39" s="26" t="s">
        <v>44</v>
      </c>
      <c r="F39" s="88">
        <f>ROUND((SUM(BI153:BI1708)),2)</f>
        <v>0</v>
      </c>
      <c r="I39" s="92">
        <v>0</v>
      </c>
      <c r="K39" s="88">
        <f>0</f>
        <v>0</v>
      </c>
      <c r="M39" s="31"/>
    </row>
    <row r="40" spans="2:13" s="1" customFormat="1" ht="6.95" customHeight="1">
      <c r="B40" s="31"/>
      <c r="M40" s="31"/>
    </row>
    <row r="41" spans="2:13" s="1" customFormat="1" ht="25.35" customHeight="1">
      <c r="B41" s="31"/>
      <c r="C41" s="93"/>
      <c r="D41" s="94" t="s">
        <v>45</v>
      </c>
      <c r="E41" s="54"/>
      <c r="F41" s="54"/>
      <c r="G41" s="95" t="s">
        <v>46</v>
      </c>
      <c r="H41" s="96" t="s">
        <v>47</v>
      </c>
      <c r="I41" s="54"/>
      <c r="J41" s="54"/>
      <c r="K41" s="97">
        <f>SUM(K32:K39)</f>
        <v>0</v>
      </c>
      <c r="L41" s="98"/>
      <c r="M41" s="31"/>
    </row>
    <row r="42" spans="2:13" s="1" customFormat="1" ht="14.45" customHeight="1">
      <c r="B42" s="31"/>
      <c r="M42" s="31"/>
    </row>
    <row r="43" spans="2:13" ht="14.45" customHeight="1">
      <c r="B43" s="19"/>
      <c r="M43" s="19"/>
    </row>
    <row r="44" spans="2:13" ht="14.45" customHeight="1">
      <c r="B44" s="19"/>
      <c r="M44" s="19"/>
    </row>
    <row r="45" spans="2:13" ht="14.45" customHeight="1">
      <c r="B45" s="19"/>
      <c r="M45" s="19"/>
    </row>
    <row r="46" spans="2:13" ht="14.45" customHeight="1">
      <c r="B46" s="19"/>
      <c r="M46" s="19"/>
    </row>
    <row r="47" spans="2:13" ht="14.45" customHeight="1">
      <c r="B47" s="19"/>
      <c r="M47" s="19"/>
    </row>
    <row r="48" spans="2:13" ht="14.45" customHeight="1">
      <c r="B48" s="19"/>
      <c r="M48" s="19"/>
    </row>
    <row r="49" spans="2:13" ht="14.45" customHeight="1">
      <c r="B49" s="19"/>
      <c r="M49" s="19"/>
    </row>
    <row r="50" spans="2:13" s="1" customFormat="1" ht="14.45" customHeight="1">
      <c r="B50" s="31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40"/>
      <c r="M50" s="31"/>
    </row>
    <row r="51" spans="2:13" ht="12">
      <c r="B51" s="19"/>
      <c r="M51" s="19"/>
    </row>
    <row r="52" spans="2:13" ht="12">
      <c r="B52" s="19"/>
      <c r="M52" s="19"/>
    </row>
    <row r="53" spans="2:13" ht="12">
      <c r="B53" s="19"/>
      <c r="M53" s="19"/>
    </row>
    <row r="54" spans="2:13" ht="12">
      <c r="B54" s="19"/>
      <c r="M54" s="19"/>
    </row>
    <row r="55" spans="2:13" ht="12">
      <c r="B55" s="19"/>
      <c r="M55" s="19"/>
    </row>
    <row r="56" spans="2:13" ht="12">
      <c r="B56" s="19"/>
      <c r="M56" s="19"/>
    </row>
    <row r="57" spans="2:13" ht="12">
      <c r="B57" s="19"/>
      <c r="M57" s="19"/>
    </row>
    <row r="58" spans="2:13" ht="12">
      <c r="B58" s="19"/>
      <c r="M58" s="19"/>
    </row>
    <row r="59" spans="2:13" ht="12">
      <c r="B59" s="19"/>
      <c r="M59" s="19"/>
    </row>
    <row r="60" spans="2:13" ht="12">
      <c r="B60" s="19"/>
      <c r="M60" s="19"/>
    </row>
    <row r="61" spans="2:13" s="1" customFormat="1" ht="12.75">
      <c r="B61" s="31"/>
      <c r="D61" s="41" t="s">
        <v>50</v>
      </c>
      <c r="E61" s="33"/>
      <c r="F61" s="99" t="s">
        <v>51</v>
      </c>
      <c r="G61" s="41" t="s">
        <v>50</v>
      </c>
      <c r="H61" s="33"/>
      <c r="I61" s="33"/>
      <c r="J61" s="100" t="s">
        <v>51</v>
      </c>
      <c r="K61" s="33"/>
      <c r="L61" s="33"/>
      <c r="M61" s="31"/>
    </row>
    <row r="62" spans="2:13" ht="12">
      <c r="B62" s="19"/>
      <c r="M62" s="19"/>
    </row>
    <row r="63" spans="2:13" ht="12">
      <c r="B63" s="19"/>
      <c r="M63" s="19"/>
    </row>
    <row r="64" spans="2:13" ht="12">
      <c r="B64" s="19"/>
      <c r="M64" s="19"/>
    </row>
    <row r="65" spans="2:13" s="1" customFormat="1" ht="12.75">
      <c r="B65" s="31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40"/>
      <c r="M65" s="31"/>
    </row>
    <row r="66" spans="2:13" ht="12">
      <c r="B66" s="19"/>
      <c r="M66" s="19"/>
    </row>
    <row r="67" spans="2:13" ht="12">
      <c r="B67" s="19"/>
      <c r="M67" s="19"/>
    </row>
    <row r="68" spans="2:13" ht="12">
      <c r="B68" s="19"/>
      <c r="M68" s="19"/>
    </row>
    <row r="69" spans="2:13" ht="12">
      <c r="B69" s="19"/>
      <c r="M69" s="19"/>
    </row>
    <row r="70" spans="2:13" ht="12">
      <c r="B70" s="19"/>
      <c r="M70" s="19"/>
    </row>
    <row r="71" spans="2:13" ht="12">
      <c r="B71" s="19"/>
      <c r="M71" s="19"/>
    </row>
    <row r="72" spans="2:13" ht="12">
      <c r="B72" s="19"/>
      <c r="M72" s="19"/>
    </row>
    <row r="73" spans="2:13" ht="12">
      <c r="B73" s="19"/>
      <c r="M73" s="19"/>
    </row>
    <row r="74" spans="2:13" ht="12">
      <c r="B74" s="19"/>
      <c r="M74" s="19"/>
    </row>
    <row r="75" spans="2:13" ht="12">
      <c r="B75" s="19"/>
      <c r="M75" s="19"/>
    </row>
    <row r="76" spans="2:13" s="1" customFormat="1" ht="12.75">
      <c r="B76" s="31"/>
      <c r="D76" s="41" t="s">
        <v>50</v>
      </c>
      <c r="E76" s="33"/>
      <c r="F76" s="99" t="s">
        <v>51</v>
      </c>
      <c r="G76" s="41" t="s">
        <v>50</v>
      </c>
      <c r="H76" s="33"/>
      <c r="I76" s="33"/>
      <c r="J76" s="100" t="s">
        <v>51</v>
      </c>
      <c r="K76" s="33"/>
      <c r="L76" s="33"/>
      <c r="M76" s="31"/>
    </row>
    <row r="77" spans="2:13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31"/>
    </row>
    <row r="81" spans="2:13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31"/>
    </row>
    <row r="82" spans="2:13" s="1" customFormat="1" ht="24.95" customHeight="1">
      <c r="B82" s="31"/>
      <c r="C82" s="20" t="s">
        <v>96</v>
      </c>
      <c r="M82" s="31"/>
    </row>
    <row r="83" spans="2:13" s="1" customFormat="1" ht="6.95" customHeight="1">
      <c r="B83" s="31"/>
      <c r="M83" s="31"/>
    </row>
    <row r="84" spans="2:13" s="1" customFormat="1" ht="12" customHeight="1">
      <c r="B84" s="31"/>
      <c r="C84" s="26" t="s">
        <v>17</v>
      </c>
      <c r="M84" s="31"/>
    </row>
    <row r="85" spans="2:13" s="1" customFormat="1" ht="16.5" customHeight="1">
      <c r="B85" s="31"/>
      <c r="E85" s="228" t="str">
        <f>E7</f>
        <v>Stavební úpravy budovy č.p. 319 - prostory Plicního oddělení</v>
      </c>
      <c r="F85" s="229"/>
      <c r="G85" s="229"/>
      <c r="H85" s="229"/>
      <c r="M85" s="31"/>
    </row>
    <row r="86" spans="2:13" s="1" customFormat="1" ht="12" customHeight="1">
      <c r="B86" s="31"/>
      <c r="C86" s="26" t="s">
        <v>92</v>
      </c>
      <c r="M86" s="31"/>
    </row>
    <row r="87" spans="2:13" s="1" customFormat="1" ht="16.5" customHeight="1">
      <c r="B87" s="31"/>
      <c r="E87" s="200" t="str">
        <f>E9</f>
        <v>02 - HSV+PSV</v>
      </c>
      <c r="F87" s="227"/>
      <c r="G87" s="227"/>
      <c r="H87" s="227"/>
      <c r="M87" s="31"/>
    </row>
    <row r="88" spans="2:13" s="1" customFormat="1" ht="6.95" customHeight="1">
      <c r="B88" s="31"/>
      <c r="M88" s="31"/>
    </row>
    <row r="89" spans="2:13" s="1" customFormat="1" ht="12" customHeight="1">
      <c r="B89" s="31"/>
      <c r="C89" s="26" t="s">
        <v>21</v>
      </c>
      <c r="F89" s="24" t="str">
        <f>F12</f>
        <v xml:space="preserve"> </v>
      </c>
      <c r="I89" s="26" t="s">
        <v>23</v>
      </c>
      <c r="J89" s="50" t="str">
        <f>IF(J12="","",J12)</f>
        <v>21. 9. 2023</v>
      </c>
      <c r="M89" s="31"/>
    </row>
    <row r="90" spans="2:13" s="1" customFormat="1" ht="6.95" customHeight="1">
      <c r="B90" s="31"/>
      <c r="M90" s="31"/>
    </row>
    <row r="91" spans="2:13" s="1" customFormat="1" ht="15.2" customHeight="1">
      <c r="B91" s="31"/>
      <c r="C91" s="26" t="s">
        <v>25</v>
      </c>
      <c r="F91" s="24" t="str">
        <f>E15</f>
        <v xml:space="preserve"> </v>
      </c>
      <c r="I91" s="26" t="s">
        <v>31</v>
      </c>
      <c r="J91" s="29" t="str">
        <f>E21</f>
        <v xml:space="preserve"> </v>
      </c>
      <c r="M91" s="31"/>
    </row>
    <row r="92" spans="2:13" s="1" customFormat="1" ht="15.2" customHeight="1">
      <c r="B92" s="31"/>
      <c r="C92" s="26" t="s">
        <v>29</v>
      </c>
      <c r="F92" s="24" t="str">
        <f>IF(E18="","",E18)</f>
        <v>Vyplň údaj</v>
      </c>
      <c r="I92" s="26" t="s">
        <v>32</v>
      </c>
      <c r="J92" s="29" t="str">
        <f>E24</f>
        <v>Ing. Martin Brácha</v>
      </c>
      <c r="M92" s="31"/>
    </row>
    <row r="93" spans="2:13" s="1" customFormat="1" ht="10.35" customHeight="1">
      <c r="B93" s="31"/>
      <c r="M93" s="31"/>
    </row>
    <row r="94" spans="2:13" s="1" customFormat="1" ht="29.25" customHeight="1">
      <c r="B94" s="31"/>
      <c r="C94" s="101" t="s">
        <v>97</v>
      </c>
      <c r="D94" s="93"/>
      <c r="E94" s="93"/>
      <c r="F94" s="93"/>
      <c r="G94" s="93"/>
      <c r="H94" s="93"/>
      <c r="I94" s="102" t="s">
        <v>98</v>
      </c>
      <c r="J94" s="102" t="s">
        <v>99</v>
      </c>
      <c r="K94" s="102" t="s">
        <v>100</v>
      </c>
      <c r="L94" s="93"/>
      <c r="M94" s="31"/>
    </row>
    <row r="95" spans="2:13" s="1" customFormat="1" ht="10.35" customHeight="1">
      <c r="B95" s="31"/>
      <c r="M95" s="31"/>
    </row>
    <row r="96" spans="2:47" s="1" customFormat="1" ht="22.9" customHeight="1">
      <c r="B96" s="31"/>
      <c r="C96" s="103" t="s">
        <v>101</v>
      </c>
      <c r="I96" s="63">
        <f aca="true" t="shared" si="0" ref="I96:J98">Q153</f>
        <v>0</v>
      </c>
      <c r="J96" s="63">
        <f t="shared" si="0"/>
        <v>0</v>
      </c>
      <c r="K96" s="63">
        <f>K153</f>
        <v>0</v>
      </c>
      <c r="M96" s="31"/>
      <c r="AU96" s="16" t="s">
        <v>102</v>
      </c>
    </row>
    <row r="97" spans="2:13" s="8" customFormat="1" ht="24.95" customHeight="1">
      <c r="B97" s="104"/>
      <c r="D97" s="105" t="s">
        <v>180</v>
      </c>
      <c r="E97" s="106"/>
      <c r="F97" s="106"/>
      <c r="G97" s="106"/>
      <c r="H97" s="106"/>
      <c r="I97" s="107">
        <f t="shared" si="0"/>
        <v>0</v>
      </c>
      <c r="J97" s="107">
        <f t="shared" si="0"/>
        <v>0</v>
      </c>
      <c r="K97" s="107">
        <f>K154</f>
        <v>0</v>
      </c>
      <c r="M97" s="104"/>
    </row>
    <row r="98" spans="2:13" s="9" customFormat="1" ht="19.9" customHeight="1">
      <c r="B98" s="108"/>
      <c r="D98" s="109" t="s">
        <v>181</v>
      </c>
      <c r="E98" s="110"/>
      <c r="F98" s="110"/>
      <c r="G98" s="110"/>
      <c r="H98" s="110"/>
      <c r="I98" s="111">
        <f t="shared" si="0"/>
        <v>0</v>
      </c>
      <c r="J98" s="111">
        <f t="shared" si="0"/>
        <v>0</v>
      </c>
      <c r="K98" s="111">
        <f>K155</f>
        <v>0</v>
      </c>
      <c r="M98" s="108"/>
    </row>
    <row r="99" spans="2:13" s="9" customFormat="1" ht="19.9" customHeight="1">
      <c r="B99" s="108"/>
      <c r="D99" s="109" t="s">
        <v>182</v>
      </c>
      <c r="E99" s="110"/>
      <c r="F99" s="110"/>
      <c r="G99" s="110"/>
      <c r="H99" s="110"/>
      <c r="I99" s="111">
        <f>Q179</f>
        <v>0</v>
      </c>
      <c r="J99" s="111">
        <f>R179</f>
        <v>0</v>
      </c>
      <c r="K99" s="111">
        <f>K179</f>
        <v>0</v>
      </c>
      <c r="M99" s="108"/>
    </row>
    <row r="100" spans="2:13" s="9" customFormat="1" ht="19.9" customHeight="1">
      <c r="B100" s="108"/>
      <c r="D100" s="109" t="s">
        <v>183</v>
      </c>
      <c r="E100" s="110"/>
      <c r="F100" s="110"/>
      <c r="G100" s="110"/>
      <c r="H100" s="110"/>
      <c r="I100" s="111">
        <f>Q217</f>
        <v>0</v>
      </c>
      <c r="J100" s="111">
        <f>R217</f>
        <v>0</v>
      </c>
      <c r="K100" s="111">
        <f>K217</f>
        <v>0</v>
      </c>
      <c r="M100" s="108"/>
    </row>
    <row r="101" spans="2:13" s="9" customFormat="1" ht="19.9" customHeight="1">
      <c r="B101" s="108"/>
      <c r="D101" s="109" t="s">
        <v>184</v>
      </c>
      <c r="E101" s="110"/>
      <c r="F101" s="110"/>
      <c r="G101" s="110"/>
      <c r="H101" s="110"/>
      <c r="I101" s="111">
        <f>Q270</f>
        <v>0</v>
      </c>
      <c r="J101" s="111">
        <f>R270</f>
        <v>0</v>
      </c>
      <c r="K101" s="111">
        <f>K270</f>
        <v>0</v>
      </c>
      <c r="M101" s="108"/>
    </row>
    <row r="102" spans="2:13" s="9" customFormat="1" ht="19.9" customHeight="1">
      <c r="B102" s="108"/>
      <c r="D102" s="109" t="s">
        <v>185</v>
      </c>
      <c r="E102" s="110"/>
      <c r="F102" s="110"/>
      <c r="G102" s="110"/>
      <c r="H102" s="110"/>
      <c r="I102" s="111">
        <f>Q355</f>
        <v>0</v>
      </c>
      <c r="J102" s="111">
        <f>R355</f>
        <v>0</v>
      </c>
      <c r="K102" s="111">
        <f>K355</f>
        <v>0</v>
      </c>
      <c r="M102" s="108"/>
    </row>
    <row r="103" spans="2:13" s="9" customFormat="1" ht="19.9" customHeight="1">
      <c r="B103" s="108"/>
      <c r="D103" s="109" t="s">
        <v>186</v>
      </c>
      <c r="E103" s="110"/>
      <c r="F103" s="110"/>
      <c r="G103" s="110"/>
      <c r="H103" s="110"/>
      <c r="I103" s="111">
        <f>Q370</f>
        <v>0</v>
      </c>
      <c r="J103" s="111">
        <f>R370</f>
        <v>0</v>
      </c>
      <c r="K103" s="111">
        <f>K370</f>
        <v>0</v>
      </c>
      <c r="M103" s="108"/>
    </row>
    <row r="104" spans="2:13" s="9" customFormat="1" ht="19.9" customHeight="1">
      <c r="B104" s="108"/>
      <c r="D104" s="109" t="s">
        <v>187</v>
      </c>
      <c r="E104" s="110"/>
      <c r="F104" s="110"/>
      <c r="G104" s="110"/>
      <c r="H104" s="110"/>
      <c r="I104" s="111">
        <f>Q494</f>
        <v>0</v>
      </c>
      <c r="J104" s="111">
        <f>R494</f>
        <v>0</v>
      </c>
      <c r="K104" s="111">
        <f>K494</f>
        <v>0</v>
      </c>
      <c r="M104" s="108"/>
    </row>
    <row r="105" spans="2:13" s="9" customFormat="1" ht="19.9" customHeight="1">
      <c r="B105" s="108"/>
      <c r="D105" s="109" t="s">
        <v>188</v>
      </c>
      <c r="E105" s="110"/>
      <c r="F105" s="110"/>
      <c r="G105" s="110"/>
      <c r="H105" s="110"/>
      <c r="I105" s="111">
        <f>Q586</f>
        <v>0</v>
      </c>
      <c r="J105" s="111">
        <f>R586</f>
        <v>0</v>
      </c>
      <c r="K105" s="111">
        <f>K586</f>
        <v>0</v>
      </c>
      <c r="M105" s="108"/>
    </row>
    <row r="106" spans="2:13" s="9" customFormat="1" ht="19.9" customHeight="1">
      <c r="B106" s="108"/>
      <c r="D106" s="109" t="s">
        <v>189</v>
      </c>
      <c r="E106" s="110"/>
      <c r="F106" s="110"/>
      <c r="G106" s="110"/>
      <c r="H106" s="110"/>
      <c r="I106" s="111">
        <f>Q598</f>
        <v>0</v>
      </c>
      <c r="J106" s="111">
        <f>R598</f>
        <v>0</v>
      </c>
      <c r="K106" s="111">
        <f>K598</f>
        <v>0</v>
      </c>
      <c r="M106" s="108"/>
    </row>
    <row r="107" spans="2:13" s="8" customFormat="1" ht="24.95" customHeight="1">
      <c r="B107" s="104"/>
      <c r="D107" s="105" t="s">
        <v>190</v>
      </c>
      <c r="E107" s="106"/>
      <c r="F107" s="106"/>
      <c r="G107" s="106"/>
      <c r="H107" s="106"/>
      <c r="I107" s="107">
        <f>Q606</f>
        <v>0</v>
      </c>
      <c r="J107" s="107">
        <f>R606</f>
        <v>0</v>
      </c>
      <c r="K107" s="107">
        <f>K606</f>
        <v>0</v>
      </c>
      <c r="M107" s="104"/>
    </row>
    <row r="108" spans="2:13" s="9" customFormat="1" ht="19.9" customHeight="1">
      <c r="B108" s="108"/>
      <c r="D108" s="109" t="s">
        <v>191</v>
      </c>
      <c r="E108" s="110"/>
      <c r="F108" s="110"/>
      <c r="G108" s="110"/>
      <c r="H108" s="110"/>
      <c r="I108" s="111">
        <f>Q607</f>
        <v>0</v>
      </c>
      <c r="J108" s="111">
        <f>R607</f>
        <v>0</v>
      </c>
      <c r="K108" s="111">
        <f>K607</f>
        <v>0</v>
      </c>
      <c r="M108" s="108"/>
    </row>
    <row r="109" spans="2:13" s="9" customFormat="1" ht="19.9" customHeight="1">
      <c r="B109" s="108"/>
      <c r="D109" s="109" t="s">
        <v>192</v>
      </c>
      <c r="E109" s="110"/>
      <c r="F109" s="110"/>
      <c r="G109" s="110"/>
      <c r="H109" s="110"/>
      <c r="I109" s="111">
        <f>Q682</f>
        <v>0</v>
      </c>
      <c r="J109" s="111">
        <f>R682</f>
        <v>0</v>
      </c>
      <c r="K109" s="111">
        <f>K682</f>
        <v>0</v>
      </c>
      <c r="M109" s="108"/>
    </row>
    <row r="110" spans="2:13" s="9" customFormat="1" ht="19.9" customHeight="1">
      <c r="B110" s="108"/>
      <c r="D110" s="109" t="s">
        <v>193</v>
      </c>
      <c r="E110" s="110"/>
      <c r="F110" s="110"/>
      <c r="G110" s="110"/>
      <c r="H110" s="110"/>
      <c r="I110" s="111">
        <f>Q685</f>
        <v>0</v>
      </c>
      <c r="J110" s="111">
        <f>R685</f>
        <v>0</v>
      </c>
      <c r="K110" s="111">
        <f>K685</f>
        <v>0</v>
      </c>
      <c r="M110" s="108"/>
    </row>
    <row r="111" spans="2:13" s="9" customFormat="1" ht="19.9" customHeight="1">
      <c r="B111" s="108"/>
      <c r="D111" s="109" t="s">
        <v>194</v>
      </c>
      <c r="E111" s="110"/>
      <c r="F111" s="110"/>
      <c r="G111" s="110"/>
      <c r="H111" s="110"/>
      <c r="I111" s="111">
        <f>Q710</f>
        <v>0</v>
      </c>
      <c r="J111" s="111">
        <f>R710</f>
        <v>0</v>
      </c>
      <c r="K111" s="111">
        <f>K710</f>
        <v>0</v>
      </c>
      <c r="M111" s="108"/>
    </row>
    <row r="112" spans="2:13" s="9" customFormat="1" ht="19.9" customHeight="1">
      <c r="B112" s="108"/>
      <c r="D112" s="109" t="s">
        <v>195</v>
      </c>
      <c r="E112" s="110"/>
      <c r="F112" s="110"/>
      <c r="G112" s="110"/>
      <c r="H112" s="110"/>
      <c r="I112" s="111">
        <f>Q717</f>
        <v>0</v>
      </c>
      <c r="J112" s="111">
        <f>R717</f>
        <v>0</v>
      </c>
      <c r="K112" s="111">
        <f>K717</f>
        <v>0</v>
      </c>
      <c r="M112" s="108"/>
    </row>
    <row r="113" spans="2:13" s="9" customFormat="1" ht="19.9" customHeight="1">
      <c r="B113" s="108"/>
      <c r="D113" s="109" t="s">
        <v>196</v>
      </c>
      <c r="E113" s="110"/>
      <c r="F113" s="110"/>
      <c r="G113" s="110"/>
      <c r="H113" s="110"/>
      <c r="I113" s="111">
        <f>Q720</f>
        <v>0</v>
      </c>
      <c r="J113" s="111">
        <f>R720</f>
        <v>0</v>
      </c>
      <c r="K113" s="111">
        <f>K720</f>
        <v>0</v>
      </c>
      <c r="M113" s="108"/>
    </row>
    <row r="114" spans="2:13" s="9" customFormat="1" ht="19.9" customHeight="1">
      <c r="B114" s="108"/>
      <c r="D114" s="109" t="s">
        <v>197</v>
      </c>
      <c r="E114" s="110"/>
      <c r="F114" s="110"/>
      <c r="G114" s="110"/>
      <c r="H114" s="110"/>
      <c r="I114" s="111">
        <f>Q742</f>
        <v>0</v>
      </c>
      <c r="J114" s="111">
        <f>R742</f>
        <v>0</v>
      </c>
      <c r="K114" s="111">
        <f>K742</f>
        <v>0</v>
      </c>
      <c r="M114" s="108"/>
    </row>
    <row r="115" spans="2:13" s="9" customFormat="1" ht="19.9" customHeight="1">
      <c r="B115" s="108"/>
      <c r="D115" s="109" t="s">
        <v>198</v>
      </c>
      <c r="E115" s="110"/>
      <c r="F115" s="110"/>
      <c r="G115" s="110"/>
      <c r="H115" s="110"/>
      <c r="I115" s="111">
        <f>Q762</f>
        <v>0</v>
      </c>
      <c r="J115" s="111">
        <f>R762</f>
        <v>0</v>
      </c>
      <c r="K115" s="111">
        <f>K762</f>
        <v>0</v>
      </c>
      <c r="M115" s="108"/>
    </row>
    <row r="116" spans="2:13" s="9" customFormat="1" ht="19.9" customHeight="1">
      <c r="B116" s="108"/>
      <c r="D116" s="109" t="s">
        <v>199</v>
      </c>
      <c r="E116" s="110"/>
      <c r="F116" s="110"/>
      <c r="G116" s="110"/>
      <c r="H116" s="110"/>
      <c r="I116" s="111">
        <f>Q781</f>
        <v>0</v>
      </c>
      <c r="J116" s="111">
        <f>R781</f>
        <v>0</v>
      </c>
      <c r="K116" s="111">
        <f>K781</f>
        <v>0</v>
      </c>
      <c r="M116" s="108"/>
    </row>
    <row r="117" spans="2:13" s="9" customFormat="1" ht="19.9" customHeight="1">
      <c r="B117" s="108"/>
      <c r="D117" s="109" t="s">
        <v>200</v>
      </c>
      <c r="E117" s="110"/>
      <c r="F117" s="110"/>
      <c r="G117" s="110"/>
      <c r="H117" s="110"/>
      <c r="I117" s="111">
        <f>Q849</f>
        <v>0</v>
      </c>
      <c r="J117" s="111">
        <f>R849</f>
        <v>0</v>
      </c>
      <c r="K117" s="111">
        <f>K849</f>
        <v>0</v>
      </c>
      <c r="M117" s="108"/>
    </row>
    <row r="118" spans="2:13" s="9" customFormat="1" ht="19.9" customHeight="1">
      <c r="B118" s="108"/>
      <c r="D118" s="109" t="s">
        <v>201</v>
      </c>
      <c r="E118" s="110"/>
      <c r="F118" s="110"/>
      <c r="G118" s="110"/>
      <c r="H118" s="110"/>
      <c r="I118" s="111">
        <f>Q866</f>
        <v>0</v>
      </c>
      <c r="J118" s="111">
        <f>R866</f>
        <v>0</v>
      </c>
      <c r="K118" s="111">
        <f>K866</f>
        <v>0</v>
      </c>
      <c r="M118" s="108"/>
    </row>
    <row r="119" spans="2:13" s="9" customFormat="1" ht="19.9" customHeight="1">
      <c r="B119" s="108"/>
      <c r="D119" s="109" t="s">
        <v>202</v>
      </c>
      <c r="E119" s="110"/>
      <c r="F119" s="110"/>
      <c r="G119" s="110"/>
      <c r="H119" s="110"/>
      <c r="I119" s="111">
        <f>Q905</f>
        <v>0</v>
      </c>
      <c r="J119" s="111">
        <f>R905</f>
        <v>0</v>
      </c>
      <c r="K119" s="111">
        <f>K905</f>
        <v>0</v>
      </c>
      <c r="M119" s="108"/>
    </row>
    <row r="120" spans="2:13" s="9" customFormat="1" ht="19.9" customHeight="1">
      <c r="B120" s="108"/>
      <c r="D120" s="109" t="s">
        <v>203</v>
      </c>
      <c r="E120" s="110"/>
      <c r="F120" s="110"/>
      <c r="G120" s="110"/>
      <c r="H120" s="110"/>
      <c r="I120" s="111">
        <f>Q968</f>
        <v>0</v>
      </c>
      <c r="J120" s="111">
        <f>R968</f>
        <v>0</v>
      </c>
      <c r="K120" s="111">
        <f>K968</f>
        <v>0</v>
      </c>
      <c r="M120" s="108"/>
    </row>
    <row r="121" spans="2:13" s="9" customFormat="1" ht="19.9" customHeight="1">
      <c r="B121" s="108"/>
      <c r="D121" s="109" t="s">
        <v>204</v>
      </c>
      <c r="E121" s="110"/>
      <c r="F121" s="110"/>
      <c r="G121" s="110"/>
      <c r="H121" s="110"/>
      <c r="I121" s="111">
        <f>Q1001</f>
        <v>0</v>
      </c>
      <c r="J121" s="111">
        <f>R1001</f>
        <v>0</v>
      </c>
      <c r="K121" s="111">
        <f>K1001</f>
        <v>0</v>
      </c>
      <c r="M121" s="108"/>
    </row>
    <row r="122" spans="2:13" s="9" customFormat="1" ht="19.9" customHeight="1">
      <c r="B122" s="108"/>
      <c r="D122" s="109" t="s">
        <v>205</v>
      </c>
      <c r="E122" s="110"/>
      <c r="F122" s="110"/>
      <c r="G122" s="110"/>
      <c r="H122" s="110"/>
      <c r="I122" s="111">
        <f>Q1017</f>
        <v>0</v>
      </c>
      <c r="J122" s="111">
        <f>R1017</f>
        <v>0</v>
      </c>
      <c r="K122" s="111">
        <f>K1017</f>
        <v>0</v>
      </c>
      <c r="M122" s="108"/>
    </row>
    <row r="123" spans="2:13" s="9" customFormat="1" ht="19.9" customHeight="1">
      <c r="B123" s="108"/>
      <c r="D123" s="109" t="s">
        <v>206</v>
      </c>
      <c r="E123" s="110"/>
      <c r="F123" s="110"/>
      <c r="G123" s="110"/>
      <c r="H123" s="110"/>
      <c r="I123" s="111">
        <f>Q1063</f>
        <v>0</v>
      </c>
      <c r="J123" s="111">
        <f>R1063</f>
        <v>0</v>
      </c>
      <c r="K123" s="111">
        <f>K1063</f>
        <v>0</v>
      </c>
      <c r="M123" s="108"/>
    </row>
    <row r="124" spans="2:13" s="9" customFormat="1" ht="19.9" customHeight="1">
      <c r="B124" s="108"/>
      <c r="D124" s="109" t="s">
        <v>207</v>
      </c>
      <c r="E124" s="110"/>
      <c r="F124" s="110"/>
      <c r="G124" s="110"/>
      <c r="H124" s="110"/>
      <c r="I124" s="111">
        <f>Q1086</f>
        <v>0</v>
      </c>
      <c r="J124" s="111">
        <f>R1086</f>
        <v>0</v>
      </c>
      <c r="K124" s="111">
        <f>K1086</f>
        <v>0</v>
      </c>
      <c r="M124" s="108"/>
    </row>
    <row r="125" spans="2:13" s="9" customFormat="1" ht="19.9" customHeight="1">
      <c r="B125" s="108"/>
      <c r="D125" s="109" t="s">
        <v>208</v>
      </c>
      <c r="E125" s="110"/>
      <c r="F125" s="110"/>
      <c r="G125" s="110"/>
      <c r="H125" s="110"/>
      <c r="I125" s="111">
        <f>Q1093</f>
        <v>0</v>
      </c>
      <c r="J125" s="111">
        <f>R1093</f>
        <v>0</v>
      </c>
      <c r="K125" s="111">
        <f>K1093</f>
        <v>0</v>
      </c>
      <c r="M125" s="108"/>
    </row>
    <row r="126" spans="2:13" s="9" customFormat="1" ht="19.9" customHeight="1">
      <c r="B126" s="108"/>
      <c r="D126" s="109" t="s">
        <v>209</v>
      </c>
      <c r="E126" s="110"/>
      <c r="F126" s="110"/>
      <c r="G126" s="110"/>
      <c r="H126" s="110"/>
      <c r="I126" s="111">
        <f>Q1176</f>
        <v>0</v>
      </c>
      <c r="J126" s="111">
        <f>R1176</f>
        <v>0</v>
      </c>
      <c r="K126" s="111">
        <f>K1176</f>
        <v>0</v>
      </c>
      <c r="M126" s="108"/>
    </row>
    <row r="127" spans="2:13" s="9" customFormat="1" ht="19.9" customHeight="1">
      <c r="B127" s="108"/>
      <c r="D127" s="109" t="s">
        <v>210</v>
      </c>
      <c r="E127" s="110"/>
      <c r="F127" s="110"/>
      <c r="G127" s="110"/>
      <c r="H127" s="110"/>
      <c r="I127" s="111">
        <f>Q1222</f>
        <v>0</v>
      </c>
      <c r="J127" s="111">
        <f>R1222</f>
        <v>0</v>
      </c>
      <c r="K127" s="111">
        <f>K1222</f>
        <v>0</v>
      </c>
      <c r="M127" s="108"/>
    </row>
    <row r="128" spans="2:13" s="9" customFormat="1" ht="19.9" customHeight="1">
      <c r="B128" s="108"/>
      <c r="D128" s="109" t="s">
        <v>211</v>
      </c>
      <c r="E128" s="110"/>
      <c r="F128" s="110"/>
      <c r="G128" s="110"/>
      <c r="H128" s="110"/>
      <c r="I128" s="111">
        <f>Q1271</f>
        <v>0</v>
      </c>
      <c r="J128" s="111">
        <f>R1271</f>
        <v>0</v>
      </c>
      <c r="K128" s="111">
        <f>K1271</f>
        <v>0</v>
      </c>
      <c r="M128" s="108"/>
    </row>
    <row r="129" spans="2:13" s="9" customFormat="1" ht="19.9" customHeight="1">
      <c r="B129" s="108"/>
      <c r="D129" s="109" t="s">
        <v>212</v>
      </c>
      <c r="E129" s="110"/>
      <c r="F129" s="110"/>
      <c r="G129" s="110"/>
      <c r="H129" s="110"/>
      <c r="I129" s="111">
        <f>Q1285</f>
        <v>0</v>
      </c>
      <c r="J129" s="111">
        <f>R1285</f>
        <v>0</v>
      </c>
      <c r="K129" s="111">
        <f>K1285</f>
        <v>0</v>
      </c>
      <c r="M129" s="108"/>
    </row>
    <row r="130" spans="2:13" s="9" customFormat="1" ht="19.9" customHeight="1">
      <c r="B130" s="108"/>
      <c r="D130" s="109" t="s">
        <v>2849</v>
      </c>
      <c r="E130" s="110"/>
      <c r="F130" s="110"/>
      <c r="G130" s="110"/>
      <c r="H130" s="110"/>
      <c r="I130" s="111">
        <f>Q1385</f>
        <v>0</v>
      </c>
      <c r="J130" s="111">
        <f>R1385</f>
        <v>0</v>
      </c>
      <c r="K130" s="111">
        <f>K1385</f>
        <v>0</v>
      </c>
      <c r="M130" s="108"/>
    </row>
    <row r="131" spans="2:13" s="9" customFormat="1" ht="19.9" customHeight="1">
      <c r="B131" s="108"/>
      <c r="D131" s="109" t="s">
        <v>213</v>
      </c>
      <c r="E131" s="110"/>
      <c r="F131" s="110"/>
      <c r="G131" s="110"/>
      <c r="H131" s="110"/>
      <c r="I131" s="111">
        <f>Q1425</f>
        <v>0</v>
      </c>
      <c r="J131" s="111">
        <f>R1425</f>
        <v>0</v>
      </c>
      <c r="K131" s="111">
        <f>K1425</f>
        <v>0</v>
      </c>
      <c r="M131" s="108"/>
    </row>
    <row r="132" spans="2:13" s="9" customFormat="1" ht="19.9" customHeight="1">
      <c r="B132" s="108"/>
      <c r="D132" s="109" t="s">
        <v>214</v>
      </c>
      <c r="E132" s="110"/>
      <c r="F132" s="110"/>
      <c r="G132" s="110"/>
      <c r="H132" s="110"/>
      <c r="I132" s="111">
        <f>Q1451</f>
        <v>0</v>
      </c>
      <c r="J132" s="111">
        <f>R1451</f>
        <v>0</v>
      </c>
      <c r="K132" s="111">
        <f>K1451</f>
        <v>0</v>
      </c>
      <c r="M132" s="108"/>
    </row>
    <row r="133" spans="2:13" s="9" customFormat="1" ht="19.9" customHeight="1">
      <c r="B133" s="108"/>
      <c r="D133" s="109" t="s">
        <v>215</v>
      </c>
      <c r="E133" s="110"/>
      <c r="F133" s="110"/>
      <c r="G133" s="110"/>
      <c r="H133" s="110"/>
      <c r="I133" s="111">
        <f>Q1519</f>
        <v>0</v>
      </c>
      <c r="J133" s="111">
        <f>R1519</f>
        <v>0</v>
      </c>
      <c r="K133" s="111">
        <f>K1519</f>
        <v>0</v>
      </c>
      <c r="M133" s="108"/>
    </row>
    <row r="134" spans="2:13" s="1" customFormat="1" ht="21.75" customHeight="1">
      <c r="B134" s="31"/>
      <c r="M134" s="31"/>
    </row>
    <row r="135" spans="2:13" s="1" customFormat="1" ht="6.95" customHeight="1"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31"/>
    </row>
    <row r="139" spans="2:13" s="1" customFormat="1" ht="6.95" customHeight="1">
      <c r="B139" s="44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31"/>
    </row>
    <row r="140" spans="2:13" s="1" customFormat="1" ht="24.95" customHeight="1">
      <c r="B140" s="31"/>
      <c r="C140" s="20" t="s">
        <v>109</v>
      </c>
      <c r="M140" s="31"/>
    </row>
    <row r="141" spans="2:13" s="1" customFormat="1" ht="6.95" customHeight="1">
      <c r="B141" s="31"/>
      <c r="M141" s="31"/>
    </row>
    <row r="142" spans="2:13" s="1" customFormat="1" ht="12" customHeight="1">
      <c r="B142" s="31"/>
      <c r="C142" s="26" t="s">
        <v>17</v>
      </c>
      <c r="M142" s="31"/>
    </row>
    <row r="143" spans="2:13" s="1" customFormat="1" ht="16.5" customHeight="1">
      <c r="B143" s="31"/>
      <c r="E143" s="228" t="str">
        <f>E7</f>
        <v>Stavební úpravy budovy č.p. 319 - prostory Plicního oddělení</v>
      </c>
      <c r="F143" s="229"/>
      <c r="G143" s="229"/>
      <c r="H143" s="229"/>
      <c r="M143" s="31"/>
    </row>
    <row r="144" spans="2:13" s="1" customFormat="1" ht="12" customHeight="1">
      <c r="B144" s="31"/>
      <c r="C144" s="26" t="s">
        <v>92</v>
      </c>
      <c r="M144" s="31"/>
    </row>
    <row r="145" spans="2:13" s="1" customFormat="1" ht="16.5" customHeight="1">
      <c r="B145" s="31"/>
      <c r="E145" s="200" t="str">
        <f>E9</f>
        <v>02 - HSV+PSV</v>
      </c>
      <c r="F145" s="227"/>
      <c r="G145" s="227"/>
      <c r="H145" s="227"/>
      <c r="M145" s="31"/>
    </row>
    <row r="146" spans="2:13" s="1" customFormat="1" ht="6.95" customHeight="1">
      <c r="B146" s="31"/>
      <c r="M146" s="31"/>
    </row>
    <row r="147" spans="2:13" s="1" customFormat="1" ht="12" customHeight="1">
      <c r="B147" s="31"/>
      <c r="C147" s="26" t="s">
        <v>21</v>
      </c>
      <c r="F147" s="24" t="str">
        <f>F12</f>
        <v xml:space="preserve"> </v>
      </c>
      <c r="I147" s="26" t="s">
        <v>23</v>
      </c>
      <c r="J147" s="50" t="str">
        <f>IF(J12="","",J12)</f>
        <v>21. 9. 2023</v>
      </c>
      <c r="M147" s="31"/>
    </row>
    <row r="148" spans="2:13" s="1" customFormat="1" ht="6.95" customHeight="1">
      <c r="B148" s="31"/>
      <c r="M148" s="31"/>
    </row>
    <row r="149" spans="2:13" s="1" customFormat="1" ht="15.2" customHeight="1">
      <c r="B149" s="31"/>
      <c r="C149" s="26" t="s">
        <v>25</v>
      </c>
      <c r="F149" s="24" t="str">
        <f>E15</f>
        <v xml:space="preserve"> </v>
      </c>
      <c r="I149" s="26" t="s">
        <v>31</v>
      </c>
      <c r="J149" s="29" t="str">
        <f>E21</f>
        <v xml:space="preserve"> </v>
      </c>
      <c r="M149" s="31"/>
    </row>
    <row r="150" spans="2:13" s="1" customFormat="1" ht="15.2" customHeight="1">
      <c r="B150" s="31"/>
      <c r="C150" s="26" t="s">
        <v>29</v>
      </c>
      <c r="F150" s="24" t="str">
        <f>IF(E18="","",E18)</f>
        <v>Vyplň údaj</v>
      </c>
      <c r="I150" s="26" t="s">
        <v>32</v>
      </c>
      <c r="J150" s="29" t="str">
        <f>E24</f>
        <v>Ing. Martin Brácha</v>
      </c>
      <c r="M150" s="31"/>
    </row>
    <row r="151" spans="2:13" s="1" customFormat="1" ht="10.35" customHeight="1">
      <c r="B151" s="31"/>
      <c r="M151" s="31"/>
    </row>
    <row r="152" spans="2:24" s="10" customFormat="1" ht="29.25" customHeight="1">
      <c r="B152" s="112"/>
      <c r="C152" s="113" t="s">
        <v>110</v>
      </c>
      <c r="D152" s="114" t="s">
        <v>60</v>
      </c>
      <c r="E152" s="114" t="s">
        <v>56</v>
      </c>
      <c r="F152" s="114" t="s">
        <v>57</v>
      </c>
      <c r="G152" s="114" t="s">
        <v>111</v>
      </c>
      <c r="H152" s="114" t="s">
        <v>112</v>
      </c>
      <c r="I152" s="114" t="s">
        <v>113</v>
      </c>
      <c r="J152" s="114" t="s">
        <v>114</v>
      </c>
      <c r="K152" s="114" t="s">
        <v>100</v>
      </c>
      <c r="L152" s="115" t="s">
        <v>115</v>
      </c>
      <c r="M152" s="112"/>
      <c r="N152" s="56" t="s">
        <v>1</v>
      </c>
      <c r="O152" s="57" t="s">
        <v>39</v>
      </c>
      <c r="P152" s="57" t="s">
        <v>116</v>
      </c>
      <c r="Q152" s="57" t="s">
        <v>117</v>
      </c>
      <c r="R152" s="57" t="s">
        <v>118</v>
      </c>
      <c r="S152" s="57" t="s">
        <v>119</v>
      </c>
      <c r="T152" s="57" t="s">
        <v>120</v>
      </c>
      <c r="U152" s="57" t="s">
        <v>121</v>
      </c>
      <c r="V152" s="57" t="s">
        <v>122</v>
      </c>
      <c r="W152" s="57" t="s">
        <v>123</v>
      </c>
      <c r="X152" s="58" t="s">
        <v>124</v>
      </c>
    </row>
    <row r="153" spans="2:63" s="1" customFormat="1" ht="22.9" customHeight="1">
      <c r="B153" s="31"/>
      <c r="C153" s="61" t="s">
        <v>125</v>
      </c>
      <c r="K153" s="116">
        <f>BK153</f>
        <v>0</v>
      </c>
      <c r="M153" s="31"/>
      <c r="N153" s="59"/>
      <c r="O153" s="51"/>
      <c r="P153" s="51"/>
      <c r="Q153" s="117">
        <f>Q154+Q606</f>
        <v>0</v>
      </c>
      <c r="R153" s="117">
        <f>R154+R606</f>
        <v>0</v>
      </c>
      <c r="S153" s="51"/>
      <c r="T153" s="118">
        <f>T154+T606</f>
        <v>0</v>
      </c>
      <c r="U153" s="51"/>
      <c r="V153" s="118">
        <f>V154+V606</f>
        <v>358.50725164199997</v>
      </c>
      <c r="W153" s="51"/>
      <c r="X153" s="119">
        <f>X154+X606</f>
        <v>208.49579662999997</v>
      </c>
      <c r="AT153" s="16" t="s">
        <v>76</v>
      </c>
      <c r="AU153" s="16" t="s">
        <v>102</v>
      </c>
      <c r="BK153" s="120">
        <f>BK154+BK606</f>
        <v>0</v>
      </c>
    </row>
    <row r="154" spans="2:63" s="11" customFormat="1" ht="25.9" customHeight="1">
      <c r="B154" s="121"/>
      <c r="D154" s="122" t="s">
        <v>76</v>
      </c>
      <c r="E154" s="123" t="s">
        <v>216</v>
      </c>
      <c r="F154" s="123" t="s">
        <v>217</v>
      </c>
      <c r="I154" s="124"/>
      <c r="J154" s="124"/>
      <c r="K154" s="125">
        <f>BK154</f>
        <v>0</v>
      </c>
      <c r="M154" s="121"/>
      <c r="N154" s="126"/>
      <c r="Q154" s="127">
        <f>Q155+Q179+Q217+Q270+Q355+Q370+Q494+Q586+Q598</f>
        <v>0</v>
      </c>
      <c r="R154" s="127">
        <f>R155+R179+R217+R270+R355+R370+R494+R586+R598</f>
        <v>0</v>
      </c>
      <c r="T154" s="128">
        <f>T155+T179+T217+T270+T355+T370+T494+T586+T598</f>
        <v>0</v>
      </c>
      <c r="V154" s="128">
        <f>V155+V179+V217+V270+V355+V370+V494+V586+V598</f>
        <v>101.39494695199998</v>
      </c>
      <c r="X154" s="129">
        <f>X155+X179+X217+X270+X355+X370+X494+X586+X598</f>
        <v>194.72678999999997</v>
      </c>
      <c r="AR154" s="122" t="s">
        <v>85</v>
      </c>
      <c r="AT154" s="130" t="s">
        <v>76</v>
      </c>
      <c r="AU154" s="130" t="s">
        <v>77</v>
      </c>
      <c r="AY154" s="122" t="s">
        <v>128</v>
      </c>
      <c r="BK154" s="131">
        <f>BK155+BK179+BK217+BK270+BK355+BK370+BK494+BK586+BK598</f>
        <v>0</v>
      </c>
    </row>
    <row r="155" spans="2:63" s="11" customFormat="1" ht="22.9" customHeight="1">
      <c r="B155" s="121"/>
      <c r="D155" s="122" t="s">
        <v>76</v>
      </c>
      <c r="E155" s="132" t="s">
        <v>85</v>
      </c>
      <c r="F155" s="132" t="s">
        <v>218</v>
      </c>
      <c r="I155" s="124"/>
      <c r="J155" s="124"/>
      <c r="K155" s="133">
        <f>BK155</f>
        <v>0</v>
      </c>
      <c r="M155" s="121"/>
      <c r="N155" s="126"/>
      <c r="Q155" s="127">
        <f>SUM(Q156:Q178)</f>
        <v>0</v>
      </c>
      <c r="R155" s="127">
        <f>SUM(R156:R178)</f>
        <v>0</v>
      </c>
      <c r="T155" s="128">
        <f>SUM(T156:T178)</f>
        <v>0</v>
      </c>
      <c r="V155" s="128">
        <f>SUM(V156:V178)</f>
        <v>0</v>
      </c>
      <c r="X155" s="129">
        <f>SUM(X156:X178)</f>
        <v>38.4244</v>
      </c>
      <c r="AR155" s="122" t="s">
        <v>85</v>
      </c>
      <c r="AT155" s="130" t="s">
        <v>76</v>
      </c>
      <c r="AU155" s="130" t="s">
        <v>85</v>
      </c>
      <c r="AY155" s="122" t="s">
        <v>128</v>
      </c>
      <c r="BK155" s="131">
        <f>SUM(BK156:BK178)</f>
        <v>0</v>
      </c>
    </row>
    <row r="156" spans="2:65" s="1" customFormat="1" ht="24.2" customHeight="1">
      <c r="B156" s="31"/>
      <c r="C156" s="134" t="s">
        <v>219</v>
      </c>
      <c r="D156" s="134" t="s">
        <v>132</v>
      </c>
      <c r="E156" s="135" t="s">
        <v>220</v>
      </c>
      <c r="F156" s="136" t="s">
        <v>221</v>
      </c>
      <c r="G156" s="137" t="s">
        <v>222</v>
      </c>
      <c r="H156" s="138">
        <v>49.4</v>
      </c>
      <c r="I156" s="139"/>
      <c r="J156" s="139"/>
      <c r="K156" s="140">
        <f>ROUND(P156*H156,2)</f>
        <v>0</v>
      </c>
      <c r="L156" s="136" t="s">
        <v>134</v>
      </c>
      <c r="M156" s="31"/>
      <c r="N156" s="141" t="s">
        <v>1</v>
      </c>
      <c r="O156" s="142" t="s">
        <v>40</v>
      </c>
      <c r="P156" s="143">
        <f>I156+J156</f>
        <v>0</v>
      </c>
      <c r="Q156" s="143">
        <f>ROUND(I156*H156,2)</f>
        <v>0</v>
      </c>
      <c r="R156" s="143">
        <f>ROUND(J156*H156,2)</f>
        <v>0</v>
      </c>
      <c r="T156" s="144">
        <f>S156*H156</f>
        <v>0</v>
      </c>
      <c r="U156" s="144">
        <v>0</v>
      </c>
      <c r="V156" s="144">
        <f>U156*H156</f>
        <v>0</v>
      </c>
      <c r="W156" s="144">
        <v>0.18</v>
      </c>
      <c r="X156" s="145">
        <f>W156*H156</f>
        <v>8.892</v>
      </c>
      <c r="AR156" s="146" t="s">
        <v>137</v>
      </c>
      <c r="AT156" s="146" t="s">
        <v>132</v>
      </c>
      <c r="AU156" s="146" t="s">
        <v>87</v>
      </c>
      <c r="AY156" s="16" t="s">
        <v>128</v>
      </c>
      <c r="BE156" s="147">
        <f>IF(O156="základní",K156,0)</f>
        <v>0</v>
      </c>
      <c r="BF156" s="147">
        <f>IF(O156="snížená",K156,0)</f>
        <v>0</v>
      </c>
      <c r="BG156" s="147">
        <f>IF(O156="zákl. přenesená",K156,0)</f>
        <v>0</v>
      </c>
      <c r="BH156" s="147">
        <f>IF(O156="sníž. přenesená",K156,0)</f>
        <v>0</v>
      </c>
      <c r="BI156" s="147">
        <f>IF(O156="nulová",K156,0)</f>
        <v>0</v>
      </c>
      <c r="BJ156" s="16" t="s">
        <v>85</v>
      </c>
      <c r="BK156" s="147">
        <f>ROUND(P156*H156,2)</f>
        <v>0</v>
      </c>
      <c r="BL156" s="16" t="s">
        <v>137</v>
      </c>
      <c r="BM156" s="146" t="s">
        <v>223</v>
      </c>
    </row>
    <row r="157" spans="2:47" s="1" customFormat="1" ht="29.25">
      <c r="B157" s="31"/>
      <c r="D157" s="148" t="s">
        <v>136</v>
      </c>
      <c r="F157" s="149" t="s">
        <v>224</v>
      </c>
      <c r="I157" s="150"/>
      <c r="J157" s="150"/>
      <c r="M157" s="31"/>
      <c r="N157" s="151"/>
      <c r="X157" s="53"/>
      <c r="AT157" s="16" t="s">
        <v>136</v>
      </c>
      <c r="AU157" s="16" t="s">
        <v>87</v>
      </c>
    </row>
    <row r="158" spans="2:65" s="1" customFormat="1" ht="24.2" customHeight="1">
      <c r="B158" s="31"/>
      <c r="C158" s="134" t="s">
        <v>225</v>
      </c>
      <c r="D158" s="134" t="s">
        <v>132</v>
      </c>
      <c r="E158" s="135" t="s">
        <v>226</v>
      </c>
      <c r="F158" s="136" t="s">
        <v>227</v>
      </c>
      <c r="G158" s="137" t="s">
        <v>222</v>
      </c>
      <c r="H158" s="138">
        <v>16.52</v>
      </c>
      <c r="I158" s="139"/>
      <c r="J158" s="139"/>
      <c r="K158" s="140">
        <f>ROUND(P158*H158,2)</f>
        <v>0</v>
      </c>
      <c r="L158" s="136" t="s">
        <v>134</v>
      </c>
      <c r="M158" s="31"/>
      <c r="N158" s="141" t="s">
        <v>1</v>
      </c>
      <c r="O158" s="142" t="s">
        <v>40</v>
      </c>
      <c r="P158" s="143">
        <f>I158+J158</f>
        <v>0</v>
      </c>
      <c r="Q158" s="143">
        <f>ROUND(I158*H158,2)</f>
        <v>0</v>
      </c>
      <c r="R158" s="143">
        <f>ROUND(J158*H158,2)</f>
        <v>0</v>
      </c>
      <c r="T158" s="144">
        <f>S158*H158</f>
        <v>0</v>
      </c>
      <c r="U158" s="144">
        <v>0</v>
      </c>
      <c r="V158" s="144">
        <f>U158*H158</f>
        <v>0</v>
      </c>
      <c r="W158" s="144">
        <v>0.44</v>
      </c>
      <c r="X158" s="145">
        <f>W158*H158</f>
        <v>7.2688</v>
      </c>
      <c r="AR158" s="146" t="s">
        <v>137</v>
      </c>
      <c r="AT158" s="146" t="s">
        <v>132</v>
      </c>
      <c r="AU158" s="146" t="s">
        <v>87</v>
      </c>
      <c r="AY158" s="16" t="s">
        <v>128</v>
      </c>
      <c r="BE158" s="147">
        <f>IF(O158="základní",K158,0)</f>
        <v>0</v>
      </c>
      <c r="BF158" s="147">
        <f>IF(O158="snížená",K158,0)</f>
        <v>0</v>
      </c>
      <c r="BG158" s="147">
        <f>IF(O158="zákl. přenesená",K158,0)</f>
        <v>0</v>
      </c>
      <c r="BH158" s="147">
        <f>IF(O158="sníž. přenesená",K158,0)</f>
        <v>0</v>
      </c>
      <c r="BI158" s="147">
        <f>IF(O158="nulová",K158,0)</f>
        <v>0</v>
      </c>
      <c r="BJ158" s="16" t="s">
        <v>85</v>
      </c>
      <c r="BK158" s="147">
        <f>ROUND(P158*H158,2)</f>
        <v>0</v>
      </c>
      <c r="BL158" s="16" t="s">
        <v>137</v>
      </c>
      <c r="BM158" s="146" t="s">
        <v>228</v>
      </c>
    </row>
    <row r="159" spans="2:47" s="1" customFormat="1" ht="39">
      <c r="B159" s="31"/>
      <c r="D159" s="148" t="s">
        <v>136</v>
      </c>
      <c r="F159" s="149" t="s">
        <v>229</v>
      </c>
      <c r="I159" s="150"/>
      <c r="J159" s="150"/>
      <c r="M159" s="31"/>
      <c r="N159" s="151"/>
      <c r="X159" s="53"/>
      <c r="AT159" s="16" t="s">
        <v>136</v>
      </c>
      <c r="AU159" s="16" t="s">
        <v>87</v>
      </c>
    </row>
    <row r="160" spans="2:51" s="12" customFormat="1" ht="12">
      <c r="B160" s="155"/>
      <c r="D160" s="148" t="s">
        <v>230</v>
      </c>
      <c r="E160" s="156" t="s">
        <v>1</v>
      </c>
      <c r="F160" s="157" t="s">
        <v>231</v>
      </c>
      <c r="H160" s="158">
        <v>16.52</v>
      </c>
      <c r="I160" s="159"/>
      <c r="J160" s="159"/>
      <c r="M160" s="155"/>
      <c r="N160" s="160"/>
      <c r="X160" s="161"/>
      <c r="AT160" s="156" t="s">
        <v>230</v>
      </c>
      <c r="AU160" s="156" t="s">
        <v>87</v>
      </c>
      <c r="AV160" s="12" t="s">
        <v>87</v>
      </c>
      <c r="AW160" s="12" t="s">
        <v>5</v>
      </c>
      <c r="AX160" s="12" t="s">
        <v>85</v>
      </c>
      <c r="AY160" s="156" t="s">
        <v>128</v>
      </c>
    </row>
    <row r="161" spans="2:65" s="1" customFormat="1" ht="24.2" customHeight="1">
      <c r="B161" s="31"/>
      <c r="C161" s="134" t="s">
        <v>232</v>
      </c>
      <c r="D161" s="134" t="s">
        <v>132</v>
      </c>
      <c r="E161" s="135" t="s">
        <v>233</v>
      </c>
      <c r="F161" s="136" t="s">
        <v>234</v>
      </c>
      <c r="G161" s="137" t="s">
        <v>222</v>
      </c>
      <c r="H161" s="138">
        <v>49.4</v>
      </c>
      <c r="I161" s="139"/>
      <c r="J161" s="139"/>
      <c r="K161" s="140">
        <f>ROUND(P161*H161,2)</f>
        <v>0</v>
      </c>
      <c r="L161" s="136" t="s">
        <v>134</v>
      </c>
      <c r="M161" s="31"/>
      <c r="N161" s="141" t="s">
        <v>1</v>
      </c>
      <c r="O161" s="142" t="s">
        <v>40</v>
      </c>
      <c r="P161" s="143">
        <f>I161+J161</f>
        <v>0</v>
      </c>
      <c r="Q161" s="143">
        <f>ROUND(I161*H161,2)</f>
        <v>0</v>
      </c>
      <c r="R161" s="143">
        <f>ROUND(J161*H161,2)</f>
        <v>0</v>
      </c>
      <c r="T161" s="144">
        <f>S161*H161</f>
        <v>0</v>
      </c>
      <c r="U161" s="144">
        <v>0</v>
      </c>
      <c r="V161" s="144">
        <f>U161*H161</f>
        <v>0</v>
      </c>
      <c r="W161" s="144">
        <v>0.24</v>
      </c>
      <c r="X161" s="145">
        <f>W161*H161</f>
        <v>11.856</v>
      </c>
      <c r="AR161" s="146" t="s">
        <v>137</v>
      </c>
      <c r="AT161" s="146" t="s">
        <v>132</v>
      </c>
      <c r="AU161" s="146" t="s">
        <v>87</v>
      </c>
      <c r="AY161" s="16" t="s">
        <v>128</v>
      </c>
      <c r="BE161" s="147">
        <f>IF(O161="základní",K161,0)</f>
        <v>0</v>
      </c>
      <c r="BF161" s="147">
        <f>IF(O161="snížená",K161,0)</f>
        <v>0</v>
      </c>
      <c r="BG161" s="147">
        <f>IF(O161="zákl. přenesená",K161,0)</f>
        <v>0</v>
      </c>
      <c r="BH161" s="147">
        <f>IF(O161="sníž. přenesená",K161,0)</f>
        <v>0</v>
      </c>
      <c r="BI161" s="147">
        <f>IF(O161="nulová",K161,0)</f>
        <v>0</v>
      </c>
      <c r="BJ161" s="16" t="s">
        <v>85</v>
      </c>
      <c r="BK161" s="147">
        <f>ROUND(P161*H161,2)</f>
        <v>0</v>
      </c>
      <c r="BL161" s="16" t="s">
        <v>137</v>
      </c>
      <c r="BM161" s="146" t="s">
        <v>235</v>
      </c>
    </row>
    <row r="162" spans="2:47" s="1" customFormat="1" ht="29.25">
      <c r="B162" s="31"/>
      <c r="D162" s="148" t="s">
        <v>136</v>
      </c>
      <c r="F162" s="149" t="s">
        <v>236</v>
      </c>
      <c r="I162" s="150"/>
      <c r="J162" s="150"/>
      <c r="M162" s="31"/>
      <c r="N162" s="151"/>
      <c r="X162" s="53"/>
      <c r="AT162" s="16" t="s">
        <v>136</v>
      </c>
      <c r="AU162" s="16" t="s">
        <v>87</v>
      </c>
    </row>
    <row r="163" spans="2:51" s="12" customFormat="1" ht="12">
      <c r="B163" s="155"/>
      <c r="D163" s="148" t="s">
        <v>230</v>
      </c>
      <c r="E163" s="156" t="s">
        <v>1</v>
      </c>
      <c r="F163" s="157" t="s">
        <v>237</v>
      </c>
      <c r="H163" s="158">
        <v>49.4</v>
      </c>
      <c r="I163" s="159"/>
      <c r="J163" s="159"/>
      <c r="M163" s="155"/>
      <c r="N163" s="160"/>
      <c r="X163" s="161"/>
      <c r="AT163" s="156" t="s">
        <v>230</v>
      </c>
      <c r="AU163" s="156" t="s">
        <v>87</v>
      </c>
      <c r="AV163" s="12" t="s">
        <v>87</v>
      </c>
      <c r="AW163" s="12" t="s">
        <v>5</v>
      </c>
      <c r="AX163" s="12" t="s">
        <v>85</v>
      </c>
      <c r="AY163" s="156" t="s">
        <v>128</v>
      </c>
    </row>
    <row r="164" spans="2:65" s="1" customFormat="1" ht="24.2" customHeight="1">
      <c r="B164" s="31"/>
      <c r="C164" s="134" t="s">
        <v>238</v>
      </c>
      <c r="D164" s="134" t="s">
        <v>132</v>
      </c>
      <c r="E164" s="135" t="s">
        <v>239</v>
      </c>
      <c r="F164" s="136" t="s">
        <v>240</v>
      </c>
      <c r="G164" s="137" t="s">
        <v>222</v>
      </c>
      <c r="H164" s="138">
        <v>16.52</v>
      </c>
      <c r="I164" s="139"/>
      <c r="J164" s="139"/>
      <c r="K164" s="140">
        <f>ROUND(P164*H164,2)</f>
        <v>0</v>
      </c>
      <c r="L164" s="136" t="s">
        <v>134</v>
      </c>
      <c r="M164" s="31"/>
      <c r="N164" s="141" t="s">
        <v>1</v>
      </c>
      <c r="O164" s="142" t="s">
        <v>40</v>
      </c>
      <c r="P164" s="143">
        <f>I164+J164</f>
        <v>0</v>
      </c>
      <c r="Q164" s="143">
        <f>ROUND(I164*H164,2)</f>
        <v>0</v>
      </c>
      <c r="R164" s="143">
        <f>ROUND(J164*H164,2)</f>
        <v>0</v>
      </c>
      <c r="T164" s="144">
        <f>S164*H164</f>
        <v>0</v>
      </c>
      <c r="U164" s="144">
        <v>0</v>
      </c>
      <c r="V164" s="144">
        <f>U164*H164</f>
        <v>0</v>
      </c>
      <c r="W164" s="144">
        <v>0.63</v>
      </c>
      <c r="X164" s="145">
        <f>W164*H164</f>
        <v>10.4076</v>
      </c>
      <c r="AR164" s="146" t="s">
        <v>137</v>
      </c>
      <c r="AT164" s="146" t="s">
        <v>132</v>
      </c>
      <c r="AU164" s="146" t="s">
        <v>87</v>
      </c>
      <c r="AY164" s="16" t="s">
        <v>128</v>
      </c>
      <c r="BE164" s="147">
        <f>IF(O164="základní",K164,0)</f>
        <v>0</v>
      </c>
      <c r="BF164" s="147">
        <f>IF(O164="snížená",K164,0)</f>
        <v>0</v>
      </c>
      <c r="BG164" s="147">
        <f>IF(O164="zákl. přenesená",K164,0)</f>
        <v>0</v>
      </c>
      <c r="BH164" s="147">
        <f>IF(O164="sníž. přenesená",K164,0)</f>
        <v>0</v>
      </c>
      <c r="BI164" s="147">
        <f>IF(O164="nulová",K164,0)</f>
        <v>0</v>
      </c>
      <c r="BJ164" s="16" t="s">
        <v>85</v>
      </c>
      <c r="BK164" s="147">
        <f>ROUND(P164*H164,2)</f>
        <v>0</v>
      </c>
      <c r="BL164" s="16" t="s">
        <v>137</v>
      </c>
      <c r="BM164" s="146" t="s">
        <v>241</v>
      </c>
    </row>
    <row r="165" spans="2:47" s="1" customFormat="1" ht="39">
      <c r="B165" s="31"/>
      <c r="D165" s="148" t="s">
        <v>136</v>
      </c>
      <c r="F165" s="149" t="s">
        <v>242</v>
      </c>
      <c r="I165" s="150"/>
      <c r="J165" s="150"/>
      <c r="M165" s="31"/>
      <c r="N165" s="151"/>
      <c r="X165" s="53"/>
      <c r="AT165" s="16" t="s">
        <v>136</v>
      </c>
      <c r="AU165" s="16" t="s">
        <v>87</v>
      </c>
    </row>
    <row r="166" spans="2:51" s="12" customFormat="1" ht="12">
      <c r="B166" s="155"/>
      <c r="D166" s="148" t="s">
        <v>230</v>
      </c>
      <c r="E166" s="156" t="s">
        <v>1</v>
      </c>
      <c r="F166" s="157" t="s">
        <v>243</v>
      </c>
      <c r="H166" s="158">
        <v>16.52</v>
      </c>
      <c r="I166" s="159"/>
      <c r="J166" s="159"/>
      <c r="M166" s="155"/>
      <c r="N166" s="160"/>
      <c r="X166" s="161"/>
      <c r="AT166" s="156" t="s">
        <v>230</v>
      </c>
      <c r="AU166" s="156" t="s">
        <v>87</v>
      </c>
      <c r="AV166" s="12" t="s">
        <v>87</v>
      </c>
      <c r="AW166" s="12" t="s">
        <v>5</v>
      </c>
      <c r="AX166" s="12" t="s">
        <v>85</v>
      </c>
      <c r="AY166" s="156" t="s">
        <v>128</v>
      </c>
    </row>
    <row r="167" spans="2:65" s="1" customFormat="1" ht="24.2" customHeight="1">
      <c r="B167" s="31"/>
      <c r="C167" s="134" t="s">
        <v>244</v>
      </c>
      <c r="D167" s="134" t="s">
        <v>132</v>
      </c>
      <c r="E167" s="135" t="s">
        <v>245</v>
      </c>
      <c r="F167" s="136" t="s">
        <v>246</v>
      </c>
      <c r="G167" s="137" t="s">
        <v>247</v>
      </c>
      <c r="H167" s="138">
        <v>12.75</v>
      </c>
      <c r="I167" s="139"/>
      <c r="J167" s="139"/>
      <c r="K167" s="140">
        <f>ROUND(P167*H167,2)</f>
        <v>0</v>
      </c>
      <c r="L167" s="136" t="s">
        <v>134</v>
      </c>
      <c r="M167" s="31"/>
      <c r="N167" s="141" t="s">
        <v>1</v>
      </c>
      <c r="O167" s="142" t="s">
        <v>40</v>
      </c>
      <c r="P167" s="143">
        <f>I167+J167</f>
        <v>0</v>
      </c>
      <c r="Q167" s="143">
        <f>ROUND(I167*H167,2)</f>
        <v>0</v>
      </c>
      <c r="R167" s="143">
        <f>ROUND(J167*H167,2)</f>
        <v>0</v>
      </c>
      <c r="T167" s="144">
        <f>S167*H167</f>
        <v>0</v>
      </c>
      <c r="U167" s="144">
        <v>0</v>
      </c>
      <c r="V167" s="144">
        <f>U167*H167</f>
        <v>0</v>
      </c>
      <c r="W167" s="144">
        <v>0</v>
      </c>
      <c r="X167" s="145">
        <f>W167*H167</f>
        <v>0</v>
      </c>
      <c r="AR167" s="146" t="s">
        <v>137</v>
      </c>
      <c r="AT167" s="146" t="s">
        <v>132</v>
      </c>
      <c r="AU167" s="146" t="s">
        <v>87</v>
      </c>
      <c r="AY167" s="16" t="s">
        <v>128</v>
      </c>
      <c r="BE167" s="147">
        <f>IF(O167="základní",K167,0)</f>
        <v>0</v>
      </c>
      <c r="BF167" s="147">
        <f>IF(O167="snížená",K167,0)</f>
        <v>0</v>
      </c>
      <c r="BG167" s="147">
        <f>IF(O167="zákl. přenesená",K167,0)</f>
        <v>0</v>
      </c>
      <c r="BH167" s="147">
        <f>IF(O167="sníž. přenesená",K167,0)</f>
        <v>0</v>
      </c>
      <c r="BI167" s="147">
        <f>IF(O167="nulová",K167,0)</f>
        <v>0</v>
      </c>
      <c r="BJ167" s="16" t="s">
        <v>85</v>
      </c>
      <c r="BK167" s="147">
        <f>ROUND(P167*H167,2)</f>
        <v>0</v>
      </c>
      <c r="BL167" s="16" t="s">
        <v>137</v>
      </c>
      <c r="BM167" s="146" t="s">
        <v>248</v>
      </c>
    </row>
    <row r="168" spans="2:47" s="1" customFormat="1" ht="19.5">
      <c r="B168" s="31"/>
      <c r="D168" s="148" t="s">
        <v>136</v>
      </c>
      <c r="F168" s="149" t="s">
        <v>249</v>
      </c>
      <c r="I168" s="150"/>
      <c r="J168" s="150"/>
      <c r="M168" s="31"/>
      <c r="N168" s="151"/>
      <c r="X168" s="53"/>
      <c r="AT168" s="16" t="s">
        <v>136</v>
      </c>
      <c r="AU168" s="16" t="s">
        <v>87</v>
      </c>
    </row>
    <row r="169" spans="2:51" s="12" customFormat="1" ht="12">
      <c r="B169" s="155"/>
      <c r="D169" s="148" t="s">
        <v>230</v>
      </c>
      <c r="E169" s="156" t="s">
        <v>1</v>
      </c>
      <c r="F169" s="157" t="s">
        <v>250</v>
      </c>
      <c r="H169" s="158">
        <v>12.75</v>
      </c>
      <c r="I169" s="159"/>
      <c r="J169" s="159"/>
      <c r="M169" s="155"/>
      <c r="N169" s="160"/>
      <c r="X169" s="161"/>
      <c r="AT169" s="156" t="s">
        <v>230</v>
      </c>
      <c r="AU169" s="156" t="s">
        <v>87</v>
      </c>
      <c r="AV169" s="12" t="s">
        <v>87</v>
      </c>
      <c r="AW169" s="12" t="s">
        <v>5</v>
      </c>
      <c r="AX169" s="12" t="s">
        <v>85</v>
      </c>
      <c r="AY169" s="156" t="s">
        <v>128</v>
      </c>
    </row>
    <row r="170" spans="2:65" s="1" customFormat="1" ht="37.9" customHeight="1">
      <c r="B170" s="31"/>
      <c r="C170" s="134" t="s">
        <v>251</v>
      </c>
      <c r="D170" s="134" t="s">
        <v>132</v>
      </c>
      <c r="E170" s="135" t="s">
        <v>252</v>
      </c>
      <c r="F170" s="136" t="s">
        <v>253</v>
      </c>
      <c r="G170" s="137" t="s">
        <v>247</v>
      </c>
      <c r="H170" s="138">
        <v>7.616</v>
      </c>
      <c r="I170" s="139"/>
      <c r="J170" s="139"/>
      <c r="K170" s="140">
        <f>ROUND(P170*H170,2)</f>
        <v>0</v>
      </c>
      <c r="L170" s="136" t="s">
        <v>134</v>
      </c>
      <c r="M170" s="31"/>
      <c r="N170" s="141" t="s">
        <v>1</v>
      </c>
      <c r="O170" s="142" t="s">
        <v>40</v>
      </c>
      <c r="P170" s="143">
        <f>I170+J170</f>
        <v>0</v>
      </c>
      <c r="Q170" s="143">
        <f>ROUND(I170*H170,2)</f>
        <v>0</v>
      </c>
      <c r="R170" s="143">
        <f>ROUND(J170*H170,2)</f>
        <v>0</v>
      </c>
      <c r="T170" s="144">
        <f>S170*H170</f>
        <v>0</v>
      </c>
      <c r="U170" s="144">
        <v>0</v>
      </c>
      <c r="V170" s="144">
        <f>U170*H170</f>
        <v>0</v>
      </c>
      <c r="W170" s="144">
        <v>0</v>
      </c>
      <c r="X170" s="145">
        <f>W170*H170</f>
        <v>0</v>
      </c>
      <c r="AR170" s="146" t="s">
        <v>137</v>
      </c>
      <c r="AT170" s="146" t="s">
        <v>132</v>
      </c>
      <c r="AU170" s="146" t="s">
        <v>87</v>
      </c>
      <c r="AY170" s="16" t="s">
        <v>128</v>
      </c>
      <c r="BE170" s="147">
        <f>IF(O170="základní",K170,0)</f>
        <v>0</v>
      </c>
      <c r="BF170" s="147">
        <f>IF(O170="snížená",K170,0)</f>
        <v>0</v>
      </c>
      <c r="BG170" s="147">
        <f>IF(O170="zákl. přenesená",K170,0)</f>
        <v>0</v>
      </c>
      <c r="BH170" s="147">
        <f>IF(O170="sníž. přenesená",K170,0)</f>
        <v>0</v>
      </c>
      <c r="BI170" s="147">
        <f>IF(O170="nulová",K170,0)</f>
        <v>0</v>
      </c>
      <c r="BJ170" s="16" t="s">
        <v>85</v>
      </c>
      <c r="BK170" s="147">
        <f>ROUND(P170*H170,2)</f>
        <v>0</v>
      </c>
      <c r="BL170" s="16" t="s">
        <v>137</v>
      </c>
      <c r="BM170" s="146" t="s">
        <v>254</v>
      </c>
    </row>
    <row r="171" spans="2:47" s="1" customFormat="1" ht="29.25">
      <c r="B171" s="31"/>
      <c r="D171" s="148" t="s">
        <v>136</v>
      </c>
      <c r="F171" s="149" t="s">
        <v>255</v>
      </c>
      <c r="I171" s="150"/>
      <c r="J171" s="150"/>
      <c r="M171" s="31"/>
      <c r="N171" s="151"/>
      <c r="X171" s="53"/>
      <c r="AT171" s="16" t="s">
        <v>136</v>
      </c>
      <c r="AU171" s="16" t="s">
        <v>87</v>
      </c>
    </row>
    <row r="172" spans="2:51" s="12" customFormat="1" ht="12">
      <c r="B172" s="155"/>
      <c r="D172" s="148" t="s">
        <v>230</v>
      </c>
      <c r="E172" s="156" t="s">
        <v>1</v>
      </c>
      <c r="F172" s="157" t="s">
        <v>256</v>
      </c>
      <c r="H172" s="158">
        <v>7.616</v>
      </c>
      <c r="I172" s="159"/>
      <c r="J172" s="159"/>
      <c r="M172" s="155"/>
      <c r="N172" s="160"/>
      <c r="X172" s="161"/>
      <c r="AT172" s="156" t="s">
        <v>230</v>
      </c>
      <c r="AU172" s="156" t="s">
        <v>87</v>
      </c>
      <c r="AV172" s="12" t="s">
        <v>87</v>
      </c>
      <c r="AW172" s="12" t="s">
        <v>5</v>
      </c>
      <c r="AX172" s="12" t="s">
        <v>85</v>
      </c>
      <c r="AY172" s="156" t="s">
        <v>128</v>
      </c>
    </row>
    <row r="173" spans="2:65" s="1" customFormat="1" ht="33" customHeight="1">
      <c r="B173" s="31"/>
      <c r="C173" s="134" t="s">
        <v>257</v>
      </c>
      <c r="D173" s="134" t="s">
        <v>132</v>
      </c>
      <c r="E173" s="135" t="s">
        <v>258</v>
      </c>
      <c r="F173" s="136" t="s">
        <v>259</v>
      </c>
      <c r="G173" s="137" t="s">
        <v>247</v>
      </c>
      <c r="H173" s="138">
        <v>11.37</v>
      </c>
      <c r="I173" s="139"/>
      <c r="J173" s="139"/>
      <c r="K173" s="140">
        <f>ROUND(P173*H173,2)</f>
        <v>0</v>
      </c>
      <c r="L173" s="136" t="s">
        <v>134</v>
      </c>
      <c r="M173" s="31"/>
      <c r="N173" s="141" t="s">
        <v>1</v>
      </c>
      <c r="O173" s="142" t="s">
        <v>40</v>
      </c>
      <c r="P173" s="143">
        <f>I173+J173</f>
        <v>0</v>
      </c>
      <c r="Q173" s="143">
        <f>ROUND(I173*H173,2)</f>
        <v>0</v>
      </c>
      <c r="R173" s="143">
        <f>ROUND(J173*H173,2)</f>
        <v>0</v>
      </c>
      <c r="T173" s="144">
        <f>S173*H173</f>
        <v>0</v>
      </c>
      <c r="U173" s="144">
        <v>0</v>
      </c>
      <c r="V173" s="144">
        <f>U173*H173</f>
        <v>0</v>
      </c>
      <c r="W173" s="144">
        <v>0</v>
      </c>
      <c r="X173" s="145">
        <f>W173*H173</f>
        <v>0</v>
      </c>
      <c r="AR173" s="146" t="s">
        <v>137</v>
      </c>
      <c r="AT173" s="146" t="s">
        <v>132</v>
      </c>
      <c r="AU173" s="146" t="s">
        <v>87</v>
      </c>
      <c r="AY173" s="16" t="s">
        <v>128</v>
      </c>
      <c r="BE173" s="147">
        <f>IF(O173="základní",K173,0)</f>
        <v>0</v>
      </c>
      <c r="BF173" s="147">
        <f>IF(O173="snížená",K173,0)</f>
        <v>0</v>
      </c>
      <c r="BG173" s="147">
        <f>IF(O173="zákl. přenesená",K173,0)</f>
        <v>0</v>
      </c>
      <c r="BH173" s="147">
        <f>IF(O173="sníž. přenesená",K173,0)</f>
        <v>0</v>
      </c>
      <c r="BI173" s="147">
        <f>IF(O173="nulová",K173,0)</f>
        <v>0</v>
      </c>
      <c r="BJ173" s="16" t="s">
        <v>85</v>
      </c>
      <c r="BK173" s="147">
        <f>ROUND(P173*H173,2)</f>
        <v>0</v>
      </c>
      <c r="BL173" s="16" t="s">
        <v>137</v>
      </c>
      <c r="BM173" s="146" t="s">
        <v>260</v>
      </c>
    </row>
    <row r="174" spans="2:47" s="1" customFormat="1" ht="39">
      <c r="B174" s="31"/>
      <c r="D174" s="148" t="s">
        <v>136</v>
      </c>
      <c r="F174" s="149" t="s">
        <v>261</v>
      </c>
      <c r="I174" s="150"/>
      <c r="J174" s="150"/>
      <c r="M174" s="31"/>
      <c r="N174" s="151"/>
      <c r="X174" s="53"/>
      <c r="AT174" s="16" t="s">
        <v>136</v>
      </c>
      <c r="AU174" s="16" t="s">
        <v>87</v>
      </c>
    </row>
    <row r="175" spans="2:51" s="12" customFormat="1" ht="12">
      <c r="B175" s="155"/>
      <c r="D175" s="148" t="s">
        <v>230</v>
      </c>
      <c r="E175" s="156" t="s">
        <v>1</v>
      </c>
      <c r="F175" s="157" t="s">
        <v>262</v>
      </c>
      <c r="H175" s="158">
        <v>7.35</v>
      </c>
      <c r="I175" s="159"/>
      <c r="J175" s="159"/>
      <c r="M175" s="155"/>
      <c r="N175" s="160"/>
      <c r="X175" s="161"/>
      <c r="AT175" s="156" t="s">
        <v>230</v>
      </c>
      <c r="AU175" s="156" t="s">
        <v>87</v>
      </c>
      <c r="AV175" s="12" t="s">
        <v>87</v>
      </c>
      <c r="AW175" s="12" t="s">
        <v>5</v>
      </c>
      <c r="AX175" s="12" t="s">
        <v>77</v>
      </c>
      <c r="AY175" s="156" t="s">
        <v>128</v>
      </c>
    </row>
    <row r="176" spans="2:51" s="12" customFormat="1" ht="12">
      <c r="B176" s="155"/>
      <c r="D176" s="148" t="s">
        <v>230</v>
      </c>
      <c r="E176" s="156" t="s">
        <v>1</v>
      </c>
      <c r="F176" s="157" t="s">
        <v>263</v>
      </c>
      <c r="H176" s="158">
        <v>2.13</v>
      </c>
      <c r="I176" s="159"/>
      <c r="J176" s="159"/>
      <c r="M176" s="155"/>
      <c r="N176" s="160"/>
      <c r="X176" s="161"/>
      <c r="AT176" s="156" t="s">
        <v>230</v>
      </c>
      <c r="AU176" s="156" t="s">
        <v>87</v>
      </c>
      <c r="AV176" s="12" t="s">
        <v>87</v>
      </c>
      <c r="AW176" s="12" t="s">
        <v>5</v>
      </c>
      <c r="AX176" s="12" t="s">
        <v>77</v>
      </c>
      <c r="AY176" s="156" t="s">
        <v>128</v>
      </c>
    </row>
    <row r="177" spans="2:51" s="12" customFormat="1" ht="12">
      <c r="B177" s="155"/>
      <c r="D177" s="148" t="s">
        <v>230</v>
      </c>
      <c r="E177" s="156" t="s">
        <v>1</v>
      </c>
      <c r="F177" s="157" t="s">
        <v>264</v>
      </c>
      <c r="H177" s="158">
        <v>1.89</v>
      </c>
      <c r="I177" s="159"/>
      <c r="J177" s="159"/>
      <c r="M177" s="155"/>
      <c r="N177" s="160"/>
      <c r="X177" s="161"/>
      <c r="AT177" s="156" t="s">
        <v>230</v>
      </c>
      <c r="AU177" s="156" t="s">
        <v>87</v>
      </c>
      <c r="AV177" s="12" t="s">
        <v>87</v>
      </c>
      <c r="AW177" s="12" t="s">
        <v>5</v>
      </c>
      <c r="AX177" s="12" t="s">
        <v>77</v>
      </c>
      <c r="AY177" s="156" t="s">
        <v>128</v>
      </c>
    </row>
    <row r="178" spans="2:51" s="13" customFormat="1" ht="12">
      <c r="B178" s="162"/>
      <c r="D178" s="148" t="s">
        <v>230</v>
      </c>
      <c r="E178" s="163" t="s">
        <v>1</v>
      </c>
      <c r="F178" s="164" t="s">
        <v>265</v>
      </c>
      <c r="H178" s="165">
        <v>11.370000000000001</v>
      </c>
      <c r="I178" s="166"/>
      <c r="J178" s="166"/>
      <c r="M178" s="162"/>
      <c r="N178" s="167"/>
      <c r="X178" s="168"/>
      <c r="AT178" s="163" t="s">
        <v>230</v>
      </c>
      <c r="AU178" s="163" t="s">
        <v>87</v>
      </c>
      <c r="AV178" s="13" t="s">
        <v>137</v>
      </c>
      <c r="AW178" s="13" t="s">
        <v>5</v>
      </c>
      <c r="AX178" s="13" t="s">
        <v>85</v>
      </c>
      <c r="AY178" s="163" t="s">
        <v>128</v>
      </c>
    </row>
    <row r="179" spans="2:63" s="11" customFormat="1" ht="22.9" customHeight="1">
      <c r="B179" s="121"/>
      <c r="D179" s="122" t="s">
        <v>76</v>
      </c>
      <c r="E179" s="132" t="s">
        <v>87</v>
      </c>
      <c r="F179" s="132" t="s">
        <v>266</v>
      </c>
      <c r="I179" s="124"/>
      <c r="J179" s="124"/>
      <c r="K179" s="133">
        <f>BK179</f>
        <v>0</v>
      </c>
      <c r="M179" s="121"/>
      <c r="N179" s="126"/>
      <c r="Q179" s="127">
        <f>SUM(Q180:Q216)</f>
        <v>0</v>
      </c>
      <c r="R179" s="127">
        <f>SUM(R180:R216)</f>
        <v>0</v>
      </c>
      <c r="T179" s="128">
        <f>SUM(T180:T216)</f>
        <v>0</v>
      </c>
      <c r="V179" s="128">
        <f>SUM(V180:V216)</f>
        <v>27.98454214</v>
      </c>
      <c r="X179" s="129">
        <f>SUM(X180:X216)</f>
        <v>0</v>
      </c>
      <c r="AR179" s="122" t="s">
        <v>85</v>
      </c>
      <c r="AT179" s="130" t="s">
        <v>76</v>
      </c>
      <c r="AU179" s="130" t="s">
        <v>85</v>
      </c>
      <c r="AY179" s="122" t="s">
        <v>128</v>
      </c>
      <c r="BK179" s="131">
        <f>SUM(BK180:BK216)</f>
        <v>0</v>
      </c>
    </row>
    <row r="180" spans="2:65" s="1" customFormat="1" ht="24.2" customHeight="1">
      <c r="B180" s="31"/>
      <c r="C180" s="134" t="s">
        <v>267</v>
      </c>
      <c r="D180" s="134" t="s">
        <v>132</v>
      </c>
      <c r="E180" s="135" t="s">
        <v>268</v>
      </c>
      <c r="F180" s="136" t="s">
        <v>269</v>
      </c>
      <c r="G180" s="137" t="s">
        <v>247</v>
      </c>
      <c r="H180" s="138">
        <v>3.436</v>
      </c>
      <c r="I180" s="139"/>
      <c r="J180" s="139"/>
      <c r="K180" s="140">
        <f>ROUND(P180*H180,2)</f>
        <v>0</v>
      </c>
      <c r="L180" s="136" t="s">
        <v>134</v>
      </c>
      <c r="M180" s="31"/>
      <c r="N180" s="141" t="s">
        <v>1</v>
      </c>
      <c r="O180" s="142" t="s">
        <v>40</v>
      </c>
      <c r="P180" s="143">
        <f>I180+J180</f>
        <v>0</v>
      </c>
      <c r="Q180" s="143">
        <f>ROUND(I180*H180,2)</f>
        <v>0</v>
      </c>
      <c r="R180" s="143">
        <f>ROUND(J180*H180,2)</f>
        <v>0</v>
      </c>
      <c r="T180" s="144">
        <f>S180*H180</f>
        <v>0</v>
      </c>
      <c r="U180" s="144">
        <v>2.16</v>
      </c>
      <c r="V180" s="144">
        <f>U180*H180</f>
        <v>7.421760000000001</v>
      </c>
      <c r="W180" s="144">
        <v>0</v>
      </c>
      <c r="X180" s="145">
        <f>W180*H180</f>
        <v>0</v>
      </c>
      <c r="AR180" s="146" t="s">
        <v>137</v>
      </c>
      <c r="AT180" s="146" t="s">
        <v>132</v>
      </c>
      <c r="AU180" s="146" t="s">
        <v>87</v>
      </c>
      <c r="AY180" s="16" t="s">
        <v>128</v>
      </c>
      <c r="BE180" s="147">
        <f>IF(O180="základní",K180,0)</f>
        <v>0</v>
      </c>
      <c r="BF180" s="147">
        <f>IF(O180="snížená",K180,0)</f>
        <v>0</v>
      </c>
      <c r="BG180" s="147">
        <f>IF(O180="zákl. přenesená",K180,0)</f>
        <v>0</v>
      </c>
      <c r="BH180" s="147">
        <f>IF(O180="sníž. přenesená",K180,0)</f>
        <v>0</v>
      </c>
      <c r="BI180" s="147">
        <f>IF(O180="nulová",K180,0)</f>
        <v>0</v>
      </c>
      <c r="BJ180" s="16" t="s">
        <v>85</v>
      </c>
      <c r="BK180" s="147">
        <f>ROUND(P180*H180,2)</f>
        <v>0</v>
      </c>
      <c r="BL180" s="16" t="s">
        <v>137</v>
      </c>
      <c r="BM180" s="146" t="s">
        <v>270</v>
      </c>
    </row>
    <row r="181" spans="2:47" s="1" customFormat="1" ht="19.5">
      <c r="B181" s="31"/>
      <c r="D181" s="148" t="s">
        <v>136</v>
      </c>
      <c r="F181" s="149" t="s">
        <v>271</v>
      </c>
      <c r="I181" s="150"/>
      <c r="J181" s="150"/>
      <c r="M181" s="31"/>
      <c r="N181" s="151"/>
      <c r="X181" s="53"/>
      <c r="AT181" s="16" t="s">
        <v>136</v>
      </c>
      <c r="AU181" s="16" t="s">
        <v>87</v>
      </c>
    </row>
    <row r="182" spans="2:51" s="12" customFormat="1" ht="12">
      <c r="B182" s="155"/>
      <c r="D182" s="148" t="s">
        <v>230</v>
      </c>
      <c r="E182" s="156" t="s">
        <v>1</v>
      </c>
      <c r="F182" s="157"/>
      <c r="H182" s="158">
        <v>1.836</v>
      </c>
      <c r="I182" s="159"/>
      <c r="J182" s="159"/>
      <c r="M182" s="155"/>
      <c r="N182" s="160"/>
      <c r="X182" s="161"/>
      <c r="AT182" s="156" t="s">
        <v>230</v>
      </c>
      <c r="AU182" s="156" t="s">
        <v>87</v>
      </c>
      <c r="AV182" s="12" t="s">
        <v>87</v>
      </c>
      <c r="AW182" s="12" t="s">
        <v>5</v>
      </c>
      <c r="AX182" s="12" t="s">
        <v>77</v>
      </c>
      <c r="AY182" s="156" t="s">
        <v>128</v>
      </c>
    </row>
    <row r="183" spans="2:51" s="12" customFormat="1" ht="12">
      <c r="B183" s="155"/>
      <c r="D183" s="148" t="s">
        <v>230</v>
      </c>
      <c r="E183" s="156" t="s">
        <v>1</v>
      </c>
      <c r="F183" s="157" t="s">
        <v>272</v>
      </c>
      <c r="H183" s="158">
        <v>1.6</v>
      </c>
      <c r="I183" s="159"/>
      <c r="J183" s="159"/>
      <c r="M183" s="155"/>
      <c r="N183" s="160"/>
      <c r="X183" s="161"/>
      <c r="AT183" s="156" t="s">
        <v>230</v>
      </c>
      <c r="AU183" s="156" t="s">
        <v>87</v>
      </c>
      <c r="AV183" s="12" t="s">
        <v>87</v>
      </c>
      <c r="AW183" s="12" t="s">
        <v>5</v>
      </c>
      <c r="AX183" s="12" t="s">
        <v>77</v>
      </c>
      <c r="AY183" s="156" t="s">
        <v>128</v>
      </c>
    </row>
    <row r="184" spans="2:51" s="13" customFormat="1" ht="12">
      <c r="B184" s="162"/>
      <c r="D184" s="148" t="s">
        <v>230</v>
      </c>
      <c r="E184" s="163" t="s">
        <v>1</v>
      </c>
      <c r="F184" s="164" t="s">
        <v>265</v>
      </c>
      <c r="H184" s="165">
        <v>3.436</v>
      </c>
      <c r="I184" s="166"/>
      <c r="J184" s="166"/>
      <c r="M184" s="162"/>
      <c r="N184" s="167"/>
      <c r="X184" s="168"/>
      <c r="AT184" s="163" t="s">
        <v>230</v>
      </c>
      <c r="AU184" s="163" t="s">
        <v>87</v>
      </c>
      <c r="AV184" s="13" t="s">
        <v>137</v>
      </c>
      <c r="AW184" s="13" t="s">
        <v>5</v>
      </c>
      <c r="AX184" s="13" t="s">
        <v>85</v>
      </c>
      <c r="AY184" s="163" t="s">
        <v>128</v>
      </c>
    </row>
    <row r="185" spans="2:65" s="1" customFormat="1" ht="24.2" customHeight="1">
      <c r="B185" s="31"/>
      <c r="C185" s="134" t="s">
        <v>273</v>
      </c>
      <c r="D185" s="134" t="s">
        <v>132</v>
      </c>
      <c r="E185" s="135" t="s">
        <v>274</v>
      </c>
      <c r="F185" s="136" t="s">
        <v>275</v>
      </c>
      <c r="G185" s="137" t="s">
        <v>247</v>
      </c>
      <c r="H185" s="138">
        <v>1.944</v>
      </c>
      <c r="I185" s="139"/>
      <c r="J185" s="139"/>
      <c r="K185" s="140">
        <f>ROUND(P185*H185,2)</f>
        <v>0</v>
      </c>
      <c r="L185" s="136" t="s">
        <v>134</v>
      </c>
      <c r="M185" s="31"/>
      <c r="N185" s="141" t="s">
        <v>1</v>
      </c>
      <c r="O185" s="142" t="s">
        <v>40</v>
      </c>
      <c r="P185" s="143">
        <f>I185+J185</f>
        <v>0</v>
      </c>
      <c r="Q185" s="143">
        <f>ROUND(I185*H185,2)</f>
        <v>0</v>
      </c>
      <c r="R185" s="143">
        <f>ROUND(J185*H185,2)</f>
        <v>0</v>
      </c>
      <c r="T185" s="144">
        <f>S185*H185</f>
        <v>0</v>
      </c>
      <c r="U185" s="144">
        <v>2.50187</v>
      </c>
      <c r="V185" s="144">
        <f>U185*H185</f>
        <v>4.86363528</v>
      </c>
      <c r="W185" s="144">
        <v>0</v>
      </c>
      <c r="X185" s="145">
        <f>W185*H185</f>
        <v>0</v>
      </c>
      <c r="AR185" s="146" t="s">
        <v>137</v>
      </c>
      <c r="AT185" s="146" t="s">
        <v>132</v>
      </c>
      <c r="AU185" s="146" t="s">
        <v>87</v>
      </c>
      <c r="AY185" s="16" t="s">
        <v>128</v>
      </c>
      <c r="BE185" s="147">
        <f>IF(O185="základní",K185,0)</f>
        <v>0</v>
      </c>
      <c r="BF185" s="147">
        <f>IF(O185="snížená",K185,0)</f>
        <v>0</v>
      </c>
      <c r="BG185" s="147">
        <f>IF(O185="zákl. přenesená",K185,0)</f>
        <v>0</v>
      </c>
      <c r="BH185" s="147">
        <f>IF(O185="sníž. přenesená",K185,0)</f>
        <v>0</v>
      </c>
      <c r="BI185" s="147">
        <f>IF(O185="nulová",K185,0)</f>
        <v>0</v>
      </c>
      <c r="BJ185" s="16" t="s">
        <v>85</v>
      </c>
      <c r="BK185" s="147">
        <f>ROUND(P185*H185,2)</f>
        <v>0</v>
      </c>
      <c r="BL185" s="16" t="s">
        <v>137</v>
      </c>
      <c r="BM185" s="146" t="s">
        <v>276</v>
      </c>
    </row>
    <row r="186" spans="2:47" s="1" customFormat="1" ht="19.5">
      <c r="B186" s="31"/>
      <c r="D186" s="148" t="s">
        <v>136</v>
      </c>
      <c r="F186" s="149" t="s">
        <v>277</v>
      </c>
      <c r="I186" s="150"/>
      <c r="J186" s="150"/>
      <c r="M186" s="31"/>
      <c r="N186" s="151"/>
      <c r="X186" s="53"/>
      <c r="AT186" s="16" t="s">
        <v>136</v>
      </c>
      <c r="AU186" s="16" t="s">
        <v>87</v>
      </c>
    </row>
    <row r="187" spans="2:51" s="12" customFormat="1" ht="12">
      <c r="B187" s="155"/>
      <c r="D187" s="148" t="s">
        <v>230</v>
      </c>
      <c r="E187" s="156" t="s">
        <v>1</v>
      </c>
      <c r="F187" s="157"/>
      <c r="H187" s="158">
        <v>1.204</v>
      </c>
      <c r="I187" s="159"/>
      <c r="J187" s="159"/>
      <c r="M187" s="155"/>
      <c r="N187" s="160"/>
      <c r="X187" s="161"/>
      <c r="AT187" s="156" t="s">
        <v>230</v>
      </c>
      <c r="AU187" s="156" t="s">
        <v>87</v>
      </c>
      <c r="AV187" s="12" t="s">
        <v>87</v>
      </c>
      <c r="AW187" s="12" t="s">
        <v>5</v>
      </c>
      <c r="AX187" s="12" t="s">
        <v>77</v>
      </c>
      <c r="AY187" s="156" t="s">
        <v>128</v>
      </c>
    </row>
    <row r="188" spans="2:51" s="12" customFormat="1" ht="12">
      <c r="B188" s="155"/>
      <c r="D188" s="148" t="s">
        <v>230</v>
      </c>
      <c r="E188" s="156" t="s">
        <v>1</v>
      </c>
      <c r="F188" s="157" t="s">
        <v>278</v>
      </c>
      <c r="H188" s="158">
        <v>0.74</v>
      </c>
      <c r="I188" s="159"/>
      <c r="J188" s="159"/>
      <c r="M188" s="155"/>
      <c r="N188" s="160"/>
      <c r="X188" s="161"/>
      <c r="AT188" s="156" t="s">
        <v>230</v>
      </c>
      <c r="AU188" s="156" t="s">
        <v>87</v>
      </c>
      <c r="AV188" s="12" t="s">
        <v>87</v>
      </c>
      <c r="AW188" s="12" t="s">
        <v>5</v>
      </c>
      <c r="AX188" s="12" t="s">
        <v>77</v>
      </c>
      <c r="AY188" s="156" t="s">
        <v>128</v>
      </c>
    </row>
    <row r="189" spans="2:51" s="13" customFormat="1" ht="12">
      <c r="B189" s="162"/>
      <c r="D189" s="148" t="s">
        <v>230</v>
      </c>
      <c r="E189" s="163" t="s">
        <v>1</v>
      </c>
      <c r="F189" s="164" t="s">
        <v>265</v>
      </c>
      <c r="H189" s="165">
        <v>1.944</v>
      </c>
      <c r="I189" s="166"/>
      <c r="J189" s="166"/>
      <c r="M189" s="162"/>
      <c r="N189" s="167"/>
      <c r="X189" s="168"/>
      <c r="AT189" s="163" t="s">
        <v>230</v>
      </c>
      <c r="AU189" s="163" t="s">
        <v>87</v>
      </c>
      <c r="AV189" s="13" t="s">
        <v>137</v>
      </c>
      <c r="AW189" s="13" t="s">
        <v>5</v>
      </c>
      <c r="AX189" s="13" t="s">
        <v>85</v>
      </c>
      <c r="AY189" s="163" t="s">
        <v>128</v>
      </c>
    </row>
    <row r="190" spans="2:65" s="1" customFormat="1" ht="24.2" customHeight="1">
      <c r="B190" s="31"/>
      <c r="C190" s="134" t="s">
        <v>279</v>
      </c>
      <c r="D190" s="134" t="s">
        <v>132</v>
      </c>
      <c r="E190" s="135" t="s">
        <v>280</v>
      </c>
      <c r="F190" s="136" t="s">
        <v>281</v>
      </c>
      <c r="G190" s="137" t="s">
        <v>222</v>
      </c>
      <c r="H190" s="138">
        <v>8.96</v>
      </c>
      <c r="I190" s="139"/>
      <c r="J190" s="139"/>
      <c r="K190" s="140">
        <f>ROUND(P190*H190,2)</f>
        <v>0</v>
      </c>
      <c r="L190" s="136" t="s">
        <v>134</v>
      </c>
      <c r="M190" s="31"/>
      <c r="N190" s="141" t="s">
        <v>1</v>
      </c>
      <c r="O190" s="142" t="s">
        <v>40</v>
      </c>
      <c r="P190" s="143">
        <f>I190+J190</f>
        <v>0</v>
      </c>
      <c r="Q190" s="143">
        <f>ROUND(I190*H190,2)</f>
        <v>0</v>
      </c>
      <c r="R190" s="143">
        <f>ROUND(J190*H190,2)</f>
        <v>0</v>
      </c>
      <c r="T190" s="144">
        <f>S190*H190</f>
        <v>0</v>
      </c>
      <c r="U190" s="144">
        <v>0.00247</v>
      </c>
      <c r="V190" s="144">
        <f>U190*H190</f>
        <v>0.0221312</v>
      </c>
      <c r="W190" s="144">
        <v>0</v>
      </c>
      <c r="X190" s="145">
        <f>W190*H190</f>
        <v>0</v>
      </c>
      <c r="AR190" s="146" t="s">
        <v>137</v>
      </c>
      <c r="AT190" s="146" t="s">
        <v>132</v>
      </c>
      <c r="AU190" s="146" t="s">
        <v>87</v>
      </c>
      <c r="AY190" s="16" t="s">
        <v>128</v>
      </c>
      <c r="BE190" s="147">
        <f>IF(O190="základní",K190,0)</f>
        <v>0</v>
      </c>
      <c r="BF190" s="147">
        <f>IF(O190="snížená",K190,0)</f>
        <v>0</v>
      </c>
      <c r="BG190" s="147">
        <f>IF(O190="zákl. přenesená",K190,0)</f>
        <v>0</v>
      </c>
      <c r="BH190" s="147">
        <f>IF(O190="sníž. přenesená",K190,0)</f>
        <v>0</v>
      </c>
      <c r="BI190" s="147">
        <f>IF(O190="nulová",K190,0)</f>
        <v>0</v>
      </c>
      <c r="BJ190" s="16" t="s">
        <v>85</v>
      </c>
      <c r="BK190" s="147">
        <f>ROUND(P190*H190,2)</f>
        <v>0</v>
      </c>
      <c r="BL190" s="16" t="s">
        <v>137</v>
      </c>
      <c r="BM190" s="146" t="s">
        <v>282</v>
      </c>
    </row>
    <row r="191" spans="2:47" s="1" customFormat="1" ht="12">
      <c r="B191" s="31"/>
      <c r="D191" s="148" t="s">
        <v>136</v>
      </c>
      <c r="F191" s="149" t="s">
        <v>283</v>
      </c>
      <c r="I191" s="150"/>
      <c r="J191" s="150"/>
      <c r="M191" s="31"/>
      <c r="N191" s="151"/>
      <c r="X191" s="53"/>
      <c r="AT191" s="16" t="s">
        <v>136</v>
      </c>
      <c r="AU191" s="16" t="s">
        <v>87</v>
      </c>
    </row>
    <row r="192" spans="2:51" s="12" customFormat="1" ht="12">
      <c r="B192" s="155"/>
      <c r="D192" s="148" t="s">
        <v>230</v>
      </c>
      <c r="E192" s="156" t="s">
        <v>1</v>
      </c>
      <c r="F192" s="157" t="s">
        <v>284</v>
      </c>
      <c r="H192" s="158">
        <v>4</v>
      </c>
      <c r="I192" s="159"/>
      <c r="J192" s="159"/>
      <c r="M192" s="155"/>
      <c r="N192" s="160"/>
      <c r="X192" s="161"/>
      <c r="AT192" s="156" t="s">
        <v>230</v>
      </c>
      <c r="AU192" s="156" t="s">
        <v>87</v>
      </c>
      <c r="AV192" s="12" t="s">
        <v>87</v>
      </c>
      <c r="AW192" s="12" t="s">
        <v>5</v>
      </c>
      <c r="AX192" s="12" t="s">
        <v>77</v>
      </c>
      <c r="AY192" s="156" t="s">
        <v>128</v>
      </c>
    </row>
    <row r="193" spans="2:51" s="12" customFormat="1" ht="12">
      <c r="B193" s="155"/>
      <c r="D193" s="148" t="s">
        <v>230</v>
      </c>
      <c r="E193" s="156" t="s">
        <v>1</v>
      </c>
      <c r="F193" s="157" t="s">
        <v>285</v>
      </c>
      <c r="H193" s="158">
        <v>4.96</v>
      </c>
      <c r="I193" s="159"/>
      <c r="J193" s="159"/>
      <c r="M193" s="155"/>
      <c r="N193" s="160"/>
      <c r="X193" s="161"/>
      <c r="AT193" s="156" t="s">
        <v>230</v>
      </c>
      <c r="AU193" s="156" t="s">
        <v>87</v>
      </c>
      <c r="AV193" s="12" t="s">
        <v>87</v>
      </c>
      <c r="AW193" s="12" t="s">
        <v>5</v>
      </c>
      <c r="AX193" s="12" t="s">
        <v>77</v>
      </c>
      <c r="AY193" s="156" t="s">
        <v>128</v>
      </c>
    </row>
    <row r="194" spans="2:51" s="13" customFormat="1" ht="12">
      <c r="B194" s="162"/>
      <c r="D194" s="148" t="s">
        <v>230</v>
      </c>
      <c r="E194" s="163" t="s">
        <v>1</v>
      </c>
      <c r="F194" s="164" t="s">
        <v>265</v>
      </c>
      <c r="H194" s="165">
        <v>8.96</v>
      </c>
      <c r="I194" s="166"/>
      <c r="J194" s="166"/>
      <c r="M194" s="162"/>
      <c r="N194" s="167"/>
      <c r="X194" s="168"/>
      <c r="AT194" s="163" t="s">
        <v>230</v>
      </c>
      <c r="AU194" s="163" t="s">
        <v>87</v>
      </c>
      <c r="AV194" s="13" t="s">
        <v>137</v>
      </c>
      <c r="AW194" s="13" t="s">
        <v>5</v>
      </c>
      <c r="AX194" s="13" t="s">
        <v>85</v>
      </c>
      <c r="AY194" s="163" t="s">
        <v>128</v>
      </c>
    </row>
    <row r="195" spans="2:65" s="1" customFormat="1" ht="24.2" customHeight="1">
      <c r="B195" s="31"/>
      <c r="C195" s="134" t="s">
        <v>286</v>
      </c>
      <c r="D195" s="134" t="s">
        <v>132</v>
      </c>
      <c r="E195" s="135" t="s">
        <v>287</v>
      </c>
      <c r="F195" s="136" t="s">
        <v>288</v>
      </c>
      <c r="G195" s="137" t="s">
        <v>222</v>
      </c>
      <c r="H195" s="138">
        <v>8.96</v>
      </c>
      <c r="I195" s="139"/>
      <c r="J195" s="139"/>
      <c r="K195" s="140">
        <f>ROUND(P195*H195,2)</f>
        <v>0</v>
      </c>
      <c r="L195" s="136" t="s">
        <v>134</v>
      </c>
      <c r="M195" s="31"/>
      <c r="N195" s="141" t="s">
        <v>1</v>
      </c>
      <c r="O195" s="142" t="s">
        <v>40</v>
      </c>
      <c r="P195" s="143">
        <f>I195+J195</f>
        <v>0</v>
      </c>
      <c r="Q195" s="143">
        <f>ROUND(I195*H195,2)</f>
        <v>0</v>
      </c>
      <c r="R195" s="143">
        <f>ROUND(J195*H195,2)</f>
        <v>0</v>
      </c>
      <c r="T195" s="144">
        <f>S195*H195</f>
        <v>0</v>
      </c>
      <c r="U195" s="144">
        <v>0</v>
      </c>
      <c r="V195" s="144">
        <f>U195*H195</f>
        <v>0</v>
      </c>
      <c r="W195" s="144">
        <v>0</v>
      </c>
      <c r="X195" s="145">
        <f>W195*H195</f>
        <v>0</v>
      </c>
      <c r="AR195" s="146" t="s">
        <v>137</v>
      </c>
      <c r="AT195" s="146" t="s">
        <v>132</v>
      </c>
      <c r="AU195" s="146" t="s">
        <v>87</v>
      </c>
      <c r="AY195" s="16" t="s">
        <v>128</v>
      </c>
      <c r="BE195" s="147">
        <f>IF(O195="základní",K195,0)</f>
        <v>0</v>
      </c>
      <c r="BF195" s="147">
        <f>IF(O195="snížená",K195,0)</f>
        <v>0</v>
      </c>
      <c r="BG195" s="147">
        <f>IF(O195="zákl. přenesená",K195,0)</f>
        <v>0</v>
      </c>
      <c r="BH195" s="147">
        <f>IF(O195="sníž. přenesená",K195,0)</f>
        <v>0</v>
      </c>
      <c r="BI195" s="147">
        <f>IF(O195="nulová",K195,0)</f>
        <v>0</v>
      </c>
      <c r="BJ195" s="16" t="s">
        <v>85</v>
      </c>
      <c r="BK195" s="147">
        <f>ROUND(P195*H195,2)</f>
        <v>0</v>
      </c>
      <c r="BL195" s="16" t="s">
        <v>137</v>
      </c>
      <c r="BM195" s="146" t="s">
        <v>289</v>
      </c>
    </row>
    <row r="196" spans="2:47" s="1" customFormat="1" ht="12">
      <c r="B196" s="31"/>
      <c r="D196" s="148" t="s">
        <v>136</v>
      </c>
      <c r="F196" s="149" t="s">
        <v>290</v>
      </c>
      <c r="I196" s="150"/>
      <c r="J196" s="150"/>
      <c r="M196" s="31"/>
      <c r="N196" s="151"/>
      <c r="X196" s="53"/>
      <c r="AT196" s="16" t="s">
        <v>136</v>
      </c>
      <c r="AU196" s="16" t="s">
        <v>87</v>
      </c>
    </row>
    <row r="197" spans="2:65" s="1" customFormat="1" ht="24.2" customHeight="1">
      <c r="B197" s="31"/>
      <c r="C197" s="134" t="s">
        <v>291</v>
      </c>
      <c r="D197" s="134" t="s">
        <v>132</v>
      </c>
      <c r="E197" s="135" t="s">
        <v>292</v>
      </c>
      <c r="F197" s="136" t="s">
        <v>293</v>
      </c>
      <c r="G197" s="137" t="s">
        <v>247</v>
      </c>
      <c r="H197" s="138">
        <v>6.656</v>
      </c>
      <c r="I197" s="139"/>
      <c r="J197" s="139"/>
      <c r="K197" s="140">
        <f>ROUND(P197*H197,2)</f>
        <v>0</v>
      </c>
      <c r="L197" s="136" t="s">
        <v>134</v>
      </c>
      <c r="M197" s="31"/>
      <c r="N197" s="141" t="s">
        <v>1</v>
      </c>
      <c r="O197" s="142" t="s">
        <v>40</v>
      </c>
      <c r="P197" s="143">
        <f>I197+J197</f>
        <v>0</v>
      </c>
      <c r="Q197" s="143">
        <f>ROUND(I197*H197,2)</f>
        <v>0</v>
      </c>
      <c r="R197" s="143">
        <f>ROUND(J197*H197,2)</f>
        <v>0</v>
      </c>
      <c r="T197" s="144">
        <f>S197*H197</f>
        <v>0</v>
      </c>
      <c r="U197" s="144">
        <v>2.30102</v>
      </c>
      <c r="V197" s="144">
        <f>U197*H197</f>
        <v>15.315589119999999</v>
      </c>
      <c r="W197" s="144">
        <v>0</v>
      </c>
      <c r="X197" s="145">
        <f>W197*H197</f>
        <v>0</v>
      </c>
      <c r="AR197" s="146" t="s">
        <v>137</v>
      </c>
      <c r="AT197" s="146" t="s">
        <v>132</v>
      </c>
      <c r="AU197" s="146" t="s">
        <v>87</v>
      </c>
      <c r="AY197" s="16" t="s">
        <v>128</v>
      </c>
      <c r="BE197" s="147">
        <f>IF(O197="základní",K197,0)</f>
        <v>0</v>
      </c>
      <c r="BF197" s="147">
        <f>IF(O197="snížená",K197,0)</f>
        <v>0</v>
      </c>
      <c r="BG197" s="147">
        <f>IF(O197="zákl. přenesená",K197,0)</f>
        <v>0</v>
      </c>
      <c r="BH197" s="147">
        <f>IF(O197="sníž. přenesená",K197,0)</f>
        <v>0</v>
      </c>
      <c r="BI197" s="147">
        <f>IF(O197="nulová",K197,0)</f>
        <v>0</v>
      </c>
      <c r="BJ197" s="16" t="s">
        <v>85</v>
      </c>
      <c r="BK197" s="147">
        <f>ROUND(P197*H197,2)</f>
        <v>0</v>
      </c>
      <c r="BL197" s="16" t="s">
        <v>137</v>
      </c>
      <c r="BM197" s="146" t="s">
        <v>294</v>
      </c>
    </row>
    <row r="198" spans="2:47" s="1" customFormat="1" ht="19.5">
      <c r="B198" s="31"/>
      <c r="D198" s="148" t="s">
        <v>136</v>
      </c>
      <c r="F198" s="149" t="s">
        <v>295</v>
      </c>
      <c r="I198" s="150"/>
      <c r="J198" s="150"/>
      <c r="M198" s="31"/>
      <c r="N198" s="151"/>
      <c r="X198" s="53"/>
      <c r="AT198" s="16" t="s">
        <v>136</v>
      </c>
      <c r="AU198" s="16" t="s">
        <v>87</v>
      </c>
    </row>
    <row r="199" spans="2:51" s="12" customFormat="1" ht="12">
      <c r="B199" s="155"/>
      <c r="D199" s="148" t="s">
        <v>230</v>
      </c>
      <c r="E199" s="156" t="s">
        <v>1</v>
      </c>
      <c r="F199" s="157"/>
      <c r="H199" s="158">
        <v>3.096</v>
      </c>
      <c r="I199" s="159"/>
      <c r="J199" s="159"/>
      <c r="M199" s="155"/>
      <c r="N199" s="160"/>
      <c r="X199" s="161"/>
      <c r="AT199" s="156" t="s">
        <v>230</v>
      </c>
      <c r="AU199" s="156" t="s">
        <v>87</v>
      </c>
      <c r="AV199" s="12" t="s">
        <v>87</v>
      </c>
      <c r="AW199" s="12" t="s">
        <v>5</v>
      </c>
      <c r="AX199" s="12" t="s">
        <v>77</v>
      </c>
      <c r="AY199" s="156" t="s">
        <v>128</v>
      </c>
    </row>
    <row r="200" spans="2:51" s="12" customFormat="1" ht="12">
      <c r="B200" s="155"/>
      <c r="D200" s="148" t="s">
        <v>230</v>
      </c>
      <c r="E200" s="156" t="s">
        <v>1</v>
      </c>
      <c r="F200" s="157" t="s">
        <v>296</v>
      </c>
      <c r="H200" s="158">
        <v>2.952</v>
      </c>
      <c r="I200" s="159"/>
      <c r="J200" s="159"/>
      <c r="M200" s="155"/>
      <c r="N200" s="160"/>
      <c r="X200" s="161"/>
      <c r="AT200" s="156" t="s">
        <v>230</v>
      </c>
      <c r="AU200" s="156" t="s">
        <v>87</v>
      </c>
      <c r="AV200" s="12" t="s">
        <v>87</v>
      </c>
      <c r="AW200" s="12" t="s">
        <v>5</v>
      </c>
      <c r="AX200" s="12" t="s">
        <v>77</v>
      </c>
      <c r="AY200" s="156" t="s">
        <v>128</v>
      </c>
    </row>
    <row r="201" spans="2:51" s="12" customFormat="1" ht="12">
      <c r="B201" s="155"/>
      <c r="D201" s="148" t="s">
        <v>230</v>
      </c>
      <c r="E201" s="156" t="s">
        <v>1</v>
      </c>
      <c r="F201" s="157" t="s">
        <v>297</v>
      </c>
      <c r="H201" s="158">
        <v>0.608</v>
      </c>
      <c r="I201" s="159"/>
      <c r="J201" s="159"/>
      <c r="M201" s="155"/>
      <c r="N201" s="160"/>
      <c r="X201" s="161"/>
      <c r="AT201" s="156" t="s">
        <v>230</v>
      </c>
      <c r="AU201" s="156" t="s">
        <v>87</v>
      </c>
      <c r="AV201" s="12" t="s">
        <v>87</v>
      </c>
      <c r="AW201" s="12" t="s">
        <v>5</v>
      </c>
      <c r="AX201" s="12" t="s">
        <v>77</v>
      </c>
      <c r="AY201" s="156" t="s">
        <v>128</v>
      </c>
    </row>
    <row r="202" spans="2:51" s="13" customFormat="1" ht="12">
      <c r="B202" s="162"/>
      <c r="D202" s="148" t="s">
        <v>230</v>
      </c>
      <c r="E202" s="163" t="s">
        <v>1</v>
      </c>
      <c r="F202" s="164" t="s">
        <v>265</v>
      </c>
      <c r="H202" s="165">
        <v>6.656</v>
      </c>
      <c r="I202" s="166"/>
      <c r="J202" s="166"/>
      <c r="M202" s="162"/>
      <c r="N202" s="167"/>
      <c r="X202" s="168"/>
      <c r="AT202" s="163" t="s">
        <v>230</v>
      </c>
      <c r="AU202" s="163" t="s">
        <v>87</v>
      </c>
      <c r="AV202" s="13" t="s">
        <v>137</v>
      </c>
      <c r="AW202" s="13" t="s">
        <v>5</v>
      </c>
      <c r="AX202" s="13" t="s">
        <v>85</v>
      </c>
      <c r="AY202" s="163" t="s">
        <v>128</v>
      </c>
    </row>
    <row r="203" spans="2:65" s="1" customFormat="1" ht="24.2" customHeight="1">
      <c r="B203" s="31"/>
      <c r="C203" s="134" t="s">
        <v>298</v>
      </c>
      <c r="D203" s="134" t="s">
        <v>132</v>
      </c>
      <c r="E203" s="135" t="s">
        <v>299</v>
      </c>
      <c r="F203" s="136" t="s">
        <v>300</v>
      </c>
      <c r="G203" s="137" t="s">
        <v>222</v>
      </c>
      <c r="H203" s="138">
        <v>48.8</v>
      </c>
      <c r="I203" s="139"/>
      <c r="J203" s="139"/>
      <c r="K203" s="140">
        <f>ROUND(P203*H203,2)</f>
        <v>0</v>
      </c>
      <c r="L203" s="136" t="s">
        <v>134</v>
      </c>
      <c r="M203" s="31"/>
      <c r="N203" s="141" t="s">
        <v>1</v>
      </c>
      <c r="O203" s="142" t="s">
        <v>40</v>
      </c>
      <c r="P203" s="143">
        <f>I203+J203</f>
        <v>0</v>
      </c>
      <c r="Q203" s="143">
        <f>ROUND(I203*H203,2)</f>
        <v>0</v>
      </c>
      <c r="R203" s="143">
        <f>ROUND(J203*H203,2)</f>
        <v>0</v>
      </c>
      <c r="T203" s="144">
        <f>S203*H203</f>
        <v>0</v>
      </c>
      <c r="U203" s="144">
        <v>0.00269</v>
      </c>
      <c r="V203" s="144">
        <f>U203*H203</f>
        <v>0.131272</v>
      </c>
      <c r="W203" s="144">
        <v>0</v>
      </c>
      <c r="X203" s="145">
        <f>W203*H203</f>
        <v>0</v>
      </c>
      <c r="AR203" s="146" t="s">
        <v>137</v>
      </c>
      <c r="AT203" s="146" t="s">
        <v>132</v>
      </c>
      <c r="AU203" s="146" t="s">
        <v>87</v>
      </c>
      <c r="AY203" s="16" t="s">
        <v>128</v>
      </c>
      <c r="BE203" s="147">
        <f>IF(O203="základní",K203,0)</f>
        <v>0</v>
      </c>
      <c r="BF203" s="147">
        <f>IF(O203="snížená",K203,0)</f>
        <v>0</v>
      </c>
      <c r="BG203" s="147">
        <f>IF(O203="zákl. přenesená",K203,0)</f>
        <v>0</v>
      </c>
      <c r="BH203" s="147">
        <f>IF(O203="sníž. přenesená",K203,0)</f>
        <v>0</v>
      </c>
      <c r="BI203" s="147">
        <f>IF(O203="nulová",K203,0)</f>
        <v>0</v>
      </c>
      <c r="BJ203" s="16" t="s">
        <v>85</v>
      </c>
      <c r="BK203" s="147">
        <f>ROUND(P203*H203,2)</f>
        <v>0</v>
      </c>
      <c r="BL203" s="16" t="s">
        <v>137</v>
      </c>
      <c r="BM203" s="146" t="s">
        <v>301</v>
      </c>
    </row>
    <row r="204" spans="2:47" s="1" customFormat="1" ht="12">
      <c r="B204" s="31"/>
      <c r="D204" s="148" t="s">
        <v>136</v>
      </c>
      <c r="F204" s="149" t="s">
        <v>302</v>
      </c>
      <c r="I204" s="150"/>
      <c r="J204" s="150"/>
      <c r="M204" s="31"/>
      <c r="N204" s="151"/>
      <c r="X204" s="53"/>
      <c r="AT204" s="16" t="s">
        <v>136</v>
      </c>
      <c r="AU204" s="16" t="s">
        <v>87</v>
      </c>
    </row>
    <row r="205" spans="2:51" s="12" customFormat="1" ht="12">
      <c r="B205" s="155"/>
      <c r="D205" s="148" t="s">
        <v>230</v>
      </c>
      <c r="E205" s="156" t="s">
        <v>1</v>
      </c>
      <c r="F205" s="157"/>
      <c r="H205" s="158">
        <v>20</v>
      </c>
      <c r="I205" s="159"/>
      <c r="J205" s="159"/>
      <c r="M205" s="155"/>
      <c r="N205" s="160"/>
      <c r="X205" s="161"/>
      <c r="AT205" s="156" t="s">
        <v>230</v>
      </c>
      <c r="AU205" s="156" t="s">
        <v>87</v>
      </c>
      <c r="AV205" s="12" t="s">
        <v>87</v>
      </c>
      <c r="AW205" s="12" t="s">
        <v>5</v>
      </c>
      <c r="AX205" s="12" t="s">
        <v>77</v>
      </c>
      <c r="AY205" s="156" t="s">
        <v>128</v>
      </c>
    </row>
    <row r="206" spans="2:51" s="12" customFormat="1" ht="12">
      <c r="B206" s="155"/>
      <c r="D206" s="148" t="s">
        <v>230</v>
      </c>
      <c r="E206" s="156" t="s">
        <v>1</v>
      </c>
      <c r="F206" s="157" t="s">
        <v>303</v>
      </c>
      <c r="H206" s="158">
        <v>24.8</v>
      </c>
      <c r="I206" s="159"/>
      <c r="J206" s="159"/>
      <c r="M206" s="155"/>
      <c r="N206" s="160"/>
      <c r="X206" s="161"/>
      <c r="AT206" s="156" t="s">
        <v>230</v>
      </c>
      <c r="AU206" s="156" t="s">
        <v>87</v>
      </c>
      <c r="AV206" s="12" t="s">
        <v>87</v>
      </c>
      <c r="AW206" s="12" t="s">
        <v>5</v>
      </c>
      <c r="AX206" s="12" t="s">
        <v>77</v>
      </c>
      <c r="AY206" s="156" t="s">
        <v>128</v>
      </c>
    </row>
    <row r="207" spans="2:51" s="12" customFormat="1" ht="12">
      <c r="B207" s="155"/>
      <c r="D207" s="148" t="s">
        <v>230</v>
      </c>
      <c r="E207" s="156" t="s">
        <v>1</v>
      </c>
      <c r="F207" s="157" t="s">
        <v>304</v>
      </c>
      <c r="H207" s="158">
        <v>4</v>
      </c>
      <c r="I207" s="159"/>
      <c r="J207" s="159"/>
      <c r="M207" s="155"/>
      <c r="N207" s="160"/>
      <c r="X207" s="161"/>
      <c r="AT207" s="156" t="s">
        <v>230</v>
      </c>
      <c r="AU207" s="156" t="s">
        <v>87</v>
      </c>
      <c r="AV207" s="12" t="s">
        <v>87</v>
      </c>
      <c r="AW207" s="12" t="s">
        <v>5</v>
      </c>
      <c r="AX207" s="12" t="s">
        <v>77</v>
      </c>
      <c r="AY207" s="156" t="s">
        <v>128</v>
      </c>
    </row>
    <row r="208" spans="2:51" s="13" customFormat="1" ht="12">
      <c r="B208" s="162"/>
      <c r="D208" s="148" t="s">
        <v>230</v>
      </c>
      <c r="E208" s="163" t="s">
        <v>1</v>
      </c>
      <c r="F208" s="164" t="s">
        <v>265</v>
      </c>
      <c r="H208" s="165">
        <v>48.8</v>
      </c>
      <c r="I208" s="166"/>
      <c r="J208" s="166"/>
      <c r="M208" s="162"/>
      <c r="N208" s="167"/>
      <c r="X208" s="168"/>
      <c r="AT208" s="163" t="s">
        <v>230</v>
      </c>
      <c r="AU208" s="163" t="s">
        <v>87</v>
      </c>
      <c r="AV208" s="13" t="s">
        <v>137</v>
      </c>
      <c r="AW208" s="13" t="s">
        <v>5</v>
      </c>
      <c r="AX208" s="13" t="s">
        <v>85</v>
      </c>
      <c r="AY208" s="163" t="s">
        <v>128</v>
      </c>
    </row>
    <row r="209" spans="2:65" s="1" customFormat="1" ht="24.2" customHeight="1">
      <c r="B209" s="31"/>
      <c r="C209" s="134" t="s">
        <v>305</v>
      </c>
      <c r="D209" s="134" t="s">
        <v>132</v>
      </c>
      <c r="E209" s="135" t="s">
        <v>306</v>
      </c>
      <c r="F209" s="136" t="s">
        <v>307</v>
      </c>
      <c r="G209" s="137" t="s">
        <v>222</v>
      </c>
      <c r="H209" s="138">
        <v>48.8</v>
      </c>
      <c r="I209" s="139"/>
      <c r="J209" s="139"/>
      <c r="K209" s="140">
        <f>ROUND(P209*H209,2)</f>
        <v>0</v>
      </c>
      <c r="L209" s="136" t="s">
        <v>134</v>
      </c>
      <c r="M209" s="31"/>
      <c r="N209" s="141" t="s">
        <v>1</v>
      </c>
      <c r="O209" s="142" t="s">
        <v>40</v>
      </c>
      <c r="P209" s="143">
        <f>I209+J209</f>
        <v>0</v>
      </c>
      <c r="Q209" s="143">
        <f>ROUND(I209*H209,2)</f>
        <v>0</v>
      </c>
      <c r="R209" s="143">
        <f>ROUND(J209*H209,2)</f>
        <v>0</v>
      </c>
      <c r="T209" s="144">
        <f>S209*H209</f>
        <v>0</v>
      </c>
      <c r="U209" s="144">
        <v>0</v>
      </c>
      <c r="V209" s="144">
        <f>U209*H209</f>
        <v>0</v>
      </c>
      <c r="W209" s="144">
        <v>0</v>
      </c>
      <c r="X209" s="145">
        <f>W209*H209</f>
        <v>0</v>
      </c>
      <c r="AR209" s="146" t="s">
        <v>137</v>
      </c>
      <c r="AT209" s="146" t="s">
        <v>132</v>
      </c>
      <c r="AU209" s="146" t="s">
        <v>87</v>
      </c>
      <c r="AY209" s="16" t="s">
        <v>128</v>
      </c>
      <c r="BE209" s="147">
        <f>IF(O209="základní",K209,0)</f>
        <v>0</v>
      </c>
      <c r="BF209" s="147">
        <f>IF(O209="snížená",K209,0)</f>
        <v>0</v>
      </c>
      <c r="BG209" s="147">
        <f>IF(O209="zákl. přenesená",K209,0)</f>
        <v>0</v>
      </c>
      <c r="BH209" s="147">
        <f>IF(O209="sníž. přenesená",K209,0)</f>
        <v>0</v>
      </c>
      <c r="BI209" s="147">
        <f>IF(O209="nulová",K209,0)</f>
        <v>0</v>
      </c>
      <c r="BJ209" s="16" t="s">
        <v>85</v>
      </c>
      <c r="BK209" s="147">
        <f>ROUND(P209*H209,2)</f>
        <v>0</v>
      </c>
      <c r="BL209" s="16" t="s">
        <v>137</v>
      </c>
      <c r="BM209" s="146" t="s">
        <v>308</v>
      </c>
    </row>
    <row r="210" spans="2:47" s="1" customFormat="1" ht="12">
      <c r="B210" s="31"/>
      <c r="D210" s="148" t="s">
        <v>136</v>
      </c>
      <c r="F210" s="149" t="s">
        <v>309</v>
      </c>
      <c r="I210" s="150"/>
      <c r="J210" s="150"/>
      <c r="M210" s="31"/>
      <c r="N210" s="151"/>
      <c r="X210" s="53"/>
      <c r="AT210" s="16" t="s">
        <v>136</v>
      </c>
      <c r="AU210" s="16" t="s">
        <v>87</v>
      </c>
    </row>
    <row r="211" spans="2:65" s="1" customFormat="1" ht="24">
      <c r="B211" s="31"/>
      <c r="C211" s="134" t="s">
        <v>310</v>
      </c>
      <c r="D211" s="134" t="s">
        <v>132</v>
      </c>
      <c r="E211" s="135" t="s">
        <v>311</v>
      </c>
      <c r="F211" s="136" t="s">
        <v>312</v>
      </c>
      <c r="G211" s="137" t="s">
        <v>313</v>
      </c>
      <c r="H211" s="138">
        <v>0.217</v>
      </c>
      <c r="I211" s="139"/>
      <c r="J211" s="139"/>
      <c r="K211" s="140">
        <f>ROUND(P211*H211,2)</f>
        <v>0</v>
      </c>
      <c r="L211" s="136" t="s">
        <v>134</v>
      </c>
      <c r="M211" s="31"/>
      <c r="N211" s="141" t="s">
        <v>1</v>
      </c>
      <c r="O211" s="142" t="s">
        <v>40</v>
      </c>
      <c r="P211" s="143">
        <f>I211+J211</f>
        <v>0</v>
      </c>
      <c r="Q211" s="143">
        <f>ROUND(I211*H211,2)</f>
        <v>0</v>
      </c>
      <c r="R211" s="143">
        <f>ROUND(J211*H211,2)</f>
        <v>0</v>
      </c>
      <c r="T211" s="144">
        <f>S211*H211</f>
        <v>0</v>
      </c>
      <c r="U211" s="144">
        <v>1.06062</v>
      </c>
      <c r="V211" s="144">
        <f>U211*H211</f>
        <v>0.23015453999999996</v>
      </c>
      <c r="W211" s="144">
        <v>0</v>
      </c>
      <c r="X211" s="145">
        <f>W211*H211</f>
        <v>0</v>
      </c>
      <c r="AR211" s="146" t="s">
        <v>137</v>
      </c>
      <c r="AT211" s="146" t="s">
        <v>132</v>
      </c>
      <c r="AU211" s="146" t="s">
        <v>87</v>
      </c>
      <c r="AY211" s="16" t="s">
        <v>128</v>
      </c>
      <c r="BE211" s="147">
        <f>IF(O211="základní",K211,0)</f>
        <v>0</v>
      </c>
      <c r="BF211" s="147">
        <f>IF(O211="snížená",K211,0)</f>
        <v>0</v>
      </c>
      <c r="BG211" s="147">
        <f>IF(O211="zákl. přenesená",K211,0)</f>
        <v>0</v>
      </c>
      <c r="BH211" s="147">
        <f>IF(O211="sníž. přenesená",K211,0)</f>
        <v>0</v>
      </c>
      <c r="BI211" s="147">
        <f>IF(O211="nulová",K211,0)</f>
        <v>0</v>
      </c>
      <c r="BJ211" s="16" t="s">
        <v>85</v>
      </c>
      <c r="BK211" s="147">
        <f>ROUND(P211*H211,2)</f>
        <v>0</v>
      </c>
      <c r="BL211" s="16" t="s">
        <v>137</v>
      </c>
      <c r="BM211" s="146" t="s">
        <v>314</v>
      </c>
    </row>
    <row r="212" spans="2:47" s="1" customFormat="1" ht="12">
      <c r="B212" s="31"/>
      <c r="D212" s="148" t="s">
        <v>136</v>
      </c>
      <c r="F212" s="149" t="s">
        <v>315</v>
      </c>
      <c r="I212" s="150"/>
      <c r="J212" s="150"/>
      <c r="M212" s="31"/>
      <c r="N212" s="151"/>
      <c r="X212" s="53"/>
      <c r="AT212" s="16" t="s">
        <v>136</v>
      </c>
      <c r="AU212" s="16" t="s">
        <v>87</v>
      </c>
    </row>
    <row r="213" spans="2:51" s="12" customFormat="1" ht="12">
      <c r="B213" s="155"/>
      <c r="D213" s="148" t="s">
        <v>230</v>
      </c>
      <c r="E213" s="156" t="s">
        <v>1</v>
      </c>
      <c r="F213" s="157"/>
      <c r="H213" s="158">
        <v>0.09</v>
      </c>
      <c r="I213" s="159"/>
      <c r="J213" s="159"/>
      <c r="M213" s="155"/>
      <c r="N213" s="160"/>
      <c r="X213" s="161"/>
      <c r="AT213" s="156" t="s">
        <v>230</v>
      </c>
      <c r="AU213" s="156" t="s">
        <v>87</v>
      </c>
      <c r="AV213" s="12" t="s">
        <v>87</v>
      </c>
      <c r="AW213" s="12" t="s">
        <v>5</v>
      </c>
      <c r="AX213" s="12" t="s">
        <v>77</v>
      </c>
      <c r="AY213" s="156" t="s">
        <v>128</v>
      </c>
    </row>
    <row r="214" spans="2:51" s="12" customFormat="1" ht="12">
      <c r="B214" s="155"/>
      <c r="D214" s="148" t="s">
        <v>230</v>
      </c>
      <c r="E214" s="156" t="s">
        <v>1</v>
      </c>
      <c r="F214" s="157" t="s">
        <v>316</v>
      </c>
      <c r="H214" s="158">
        <v>0.111</v>
      </c>
      <c r="I214" s="159"/>
      <c r="J214" s="159"/>
      <c r="M214" s="155"/>
      <c r="N214" s="160"/>
      <c r="X214" s="161"/>
      <c r="AT214" s="156" t="s">
        <v>230</v>
      </c>
      <c r="AU214" s="156" t="s">
        <v>87</v>
      </c>
      <c r="AV214" s="12" t="s">
        <v>87</v>
      </c>
      <c r="AW214" s="12" t="s">
        <v>5</v>
      </c>
      <c r="AX214" s="12" t="s">
        <v>77</v>
      </c>
      <c r="AY214" s="156" t="s">
        <v>128</v>
      </c>
    </row>
    <row r="215" spans="2:51" s="12" customFormat="1" ht="12">
      <c r="B215" s="155"/>
      <c r="D215" s="148" t="s">
        <v>230</v>
      </c>
      <c r="E215" s="156" t="s">
        <v>1</v>
      </c>
      <c r="F215" s="157" t="s">
        <v>317</v>
      </c>
      <c r="H215" s="158">
        <v>0.016</v>
      </c>
      <c r="I215" s="159"/>
      <c r="J215" s="159"/>
      <c r="M215" s="155"/>
      <c r="N215" s="160"/>
      <c r="X215" s="161"/>
      <c r="AT215" s="156" t="s">
        <v>230</v>
      </c>
      <c r="AU215" s="156" t="s">
        <v>87</v>
      </c>
      <c r="AV215" s="12" t="s">
        <v>87</v>
      </c>
      <c r="AW215" s="12" t="s">
        <v>5</v>
      </c>
      <c r="AX215" s="12" t="s">
        <v>77</v>
      </c>
      <c r="AY215" s="156" t="s">
        <v>128</v>
      </c>
    </row>
    <row r="216" spans="2:51" s="13" customFormat="1" ht="12">
      <c r="B216" s="162"/>
      <c r="D216" s="148" t="s">
        <v>230</v>
      </c>
      <c r="E216" s="163" t="s">
        <v>1</v>
      </c>
      <c r="F216" s="164" t="s">
        <v>265</v>
      </c>
      <c r="H216" s="165">
        <v>0.21700000000000003</v>
      </c>
      <c r="I216" s="166"/>
      <c r="J216" s="166"/>
      <c r="M216" s="162"/>
      <c r="N216" s="167"/>
      <c r="X216" s="168"/>
      <c r="AT216" s="163" t="s">
        <v>230</v>
      </c>
      <c r="AU216" s="163" t="s">
        <v>87</v>
      </c>
      <c r="AV216" s="13" t="s">
        <v>137</v>
      </c>
      <c r="AW216" s="13" t="s">
        <v>5</v>
      </c>
      <c r="AX216" s="13" t="s">
        <v>85</v>
      </c>
      <c r="AY216" s="163" t="s">
        <v>128</v>
      </c>
    </row>
    <row r="217" spans="2:63" s="11" customFormat="1" ht="22.9" customHeight="1">
      <c r="B217" s="121"/>
      <c r="D217" s="122" t="s">
        <v>76</v>
      </c>
      <c r="E217" s="132" t="s">
        <v>131</v>
      </c>
      <c r="F217" s="132" t="s">
        <v>318</v>
      </c>
      <c r="I217" s="124"/>
      <c r="J217" s="124"/>
      <c r="K217" s="133">
        <f>BK217</f>
        <v>0</v>
      </c>
      <c r="M217" s="121"/>
      <c r="N217" s="126"/>
      <c r="Q217" s="127">
        <f>SUM(Q218:Q269)</f>
        <v>0</v>
      </c>
      <c r="R217" s="127">
        <f>SUM(R218:R269)</f>
        <v>0</v>
      </c>
      <c r="T217" s="128">
        <f>SUM(T218:T269)</f>
        <v>0</v>
      </c>
      <c r="V217" s="128">
        <f>SUM(V218:V269)</f>
        <v>22.429701469999994</v>
      </c>
      <c r="X217" s="129">
        <f>SUM(X218:X269)</f>
        <v>0</v>
      </c>
      <c r="AR217" s="122" t="s">
        <v>85</v>
      </c>
      <c r="AT217" s="130" t="s">
        <v>76</v>
      </c>
      <c r="AU217" s="130" t="s">
        <v>85</v>
      </c>
      <c r="AY217" s="122" t="s">
        <v>128</v>
      </c>
      <c r="BK217" s="131">
        <f>SUM(BK218:BK269)</f>
        <v>0</v>
      </c>
    </row>
    <row r="218" spans="2:65" s="1" customFormat="1" ht="24.2" customHeight="1">
      <c r="B218" s="31"/>
      <c r="C218" s="134" t="s">
        <v>319</v>
      </c>
      <c r="D218" s="134" t="s">
        <v>132</v>
      </c>
      <c r="E218" s="135" t="s">
        <v>320</v>
      </c>
      <c r="F218" s="136" t="s">
        <v>321</v>
      </c>
      <c r="G218" s="137" t="s">
        <v>247</v>
      </c>
      <c r="H218" s="138">
        <v>0.252</v>
      </c>
      <c r="I218" s="139"/>
      <c r="J218" s="139"/>
      <c r="K218" s="140">
        <f>ROUND(P218*H218,2)</f>
        <v>0</v>
      </c>
      <c r="L218" s="136" t="s">
        <v>134</v>
      </c>
      <c r="M218" s="31"/>
      <c r="N218" s="141" t="s">
        <v>1</v>
      </c>
      <c r="O218" s="142" t="s">
        <v>40</v>
      </c>
      <c r="P218" s="143">
        <f>I218+J218</f>
        <v>0</v>
      </c>
      <c r="Q218" s="143">
        <f>ROUND(I218*H218,2)</f>
        <v>0</v>
      </c>
      <c r="R218" s="143">
        <f>ROUND(J218*H218,2)</f>
        <v>0</v>
      </c>
      <c r="T218" s="144">
        <f>S218*H218</f>
        <v>0</v>
      </c>
      <c r="U218" s="144">
        <v>1.8775</v>
      </c>
      <c r="V218" s="144">
        <f>U218*H218</f>
        <v>0.47313</v>
      </c>
      <c r="W218" s="144">
        <v>0</v>
      </c>
      <c r="X218" s="145">
        <f>W218*H218</f>
        <v>0</v>
      </c>
      <c r="AR218" s="146" t="s">
        <v>137</v>
      </c>
      <c r="AT218" s="146" t="s">
        <v>132</v>
      </c>
      <c r="AU218" s="146" t="s">
        <v>87</v>
      </c>
      <c r="AY218" s="16" t="s">
        <v>128</v>
      </c>
      <c r="BE218" s="147">
        <f>IF(O218="základní",K218,0)</f>
        <v>0</v>
      </c>
      <c r="BF218" s="147">
        <f>IF(O218="snížená",K218,0)</f>
        <v>0</v>
      </c>
      <c r="BG218" s="147">
        <f>IF(O218="zákl. přenesená",K218,0)</f>
        <v>0</v>
      </c>
      <c r="BH218" s="147">
        <f>IF(O218="sníž. přenesená",K218,0)</f>
        <v>0</v>
      </c>
      <c r="BI218" s="147">
        <f>IF(O218="nulová",K218,0)</f>
        <v>0</v>
      </c>
      <c r="BJ218" s="16" t="s">
        <v>85</v>
      </c>
      <c r="BK218" s="147">
        <f>ROUND(P218*H218,2)</f>
        <v>0</v>
      </c>
      <c r="BL218" s="16" t="s">
        <v>137</v>
      </c>
      <c r="BM218" s="146" t="s">
        <v>322</v>
      </c>
    </row>
    <row r="219" spans="2:47" s="1" customFormat="1" ht="19.5">
      <c r="B219" s="31"/>
      <c r="D219" s="148" t="s">
        <v>136</v>
      </c>
      <c r="F219" s="149" t="s">
        <v>323</v>
      </c>
      <c r="I219" s="150"/>
      <c r="J219" s="150"/>
      <c r="M219" s="31"/>
      <c r="N219" s="151"/>
      <c r="X219" s="53"/>
      <c r="AT219" s="16" t="s">
        <v>136</v>
      </c>
      <c r="AU219" s="16" t="s">
        <v>87</v>
      </c>
    </row>
    <row r="220" spans="2:51" s="12" customFormat="1" ht="12">
      <c r="B220" s="155"/>
      <c r="D220" s="148" t="s">
        <v>230</v>
      </c>
      <c r="E220" s="156" t="s">
        <v>1</v>
      </c>
      <c r="F220" s="157" t="s">
        <v>324</v>
      </c>
      <c r="H220" s="158">
        <v>0.252</v>
      </c>
      <c r="I220" s="159"/>
      <c r="J220" s="159"/>
      <c r="M220" s="155"/>
      <c r="N220" s="160"/>
      <c r="X220" s="161"/>
      <c r="AT220" s="156" t="s">
        <v>230</v>
      </c>
      <c r="AU220" s="156" t="s">
        <v>87</v>
      </c>
      <c r="AV220" s="12" t="s">
        <v>87</v>
      </c>
      <c r="AW220" s="12" t="s">
        <v>5</v>
      </c>
      <c r="AX220" s="12" t="s">
        <v>85</v>
      </c>
      <c r="AY220" s="156" t="s">
        <v>128</v>
      </c>
    </row>
    <row r="221" spans="2:65" s="1" customFormat="1" ht="24.2" customHeight="1">
      <c r="B221" s="31"/>
      <c r="C221" s="134" t="s">
        <v>325</v>
      </c>
      <c r="D221" s="134" t="s">
        <v>132</v>
      </c>
      <c r="E221" s="135" t="s">
        <v>326</v>
      </c>
      <c r="F221" s="136" t="s">
        <v>327</v>
      </c>
      <c r="G221" s="137" t="s">
        <v>247</v>
      </c>
      <c r="H221" s="138">
        <v>0.726</v>
      </c>
      <c r="I221" s="139"/>
      <c r="J221" s="139"/>
      <c r="K221" s="140">
        <f>ROUND(P221*H221,2)</f>
        <v>0</v>
      </c>
      <c r="L221" s="136" t="s">
        <v>134</v>
      </c>
      <c r="M221" s="31"/>
      <c r="N221" s="141" t="s">
        <v>1</v>
      </c>
      <c r="O221" s="142" t="s">
        <v>40</v>
      </c>
      <c r="P221" s="143">
        <f>I221+J221</f>
        <v>0</v>
      </c>
      <c r="Q221" s="143">
        <f>ROUND(I221*H221,2)</f>
        <v>0</v>
      </c>
      <c r="R221" s="143">
        <f>ROUND(J221*H221,2)</f>
        <v>0</v>
      </c>
      <c r="T221" s="144">
        <f>S221*H221</f>
        <v>0</v>
      </c>
      <c r="U221" s="144">
        <v>1.8775</v>
      </c>
      <c r="V221" s="144">
        <f>U221*H221</f>
        <v>1.363065</v>
      </c>
      <c r="W221" s="144">
        <v>0</v>
      </c>
      <c r="X221" s="145">
        <f>W221*H221</f>
        <v>0</v>
      </c>
      <c r="AR221" s="146" t="s">
        <v>137</v>
      </c>
      <c r="AT221" s="146" t="s">
        <v>132</v>
      </c>
      <c r="AU221" s="146" t="s">
        <v>87</v>
      </c>
      <c r="AY221" s="16" t="s">
        <v>128</v>
      </c>
      <c r="BE221" s="147">
        <f>IF(O221="základní",K221,0)</f>
        <v>0</v>
      </c>
      <c r="BF221" s="147">
        <f>IF(O221="snížená",K221,0)</f>
        <v>0</v>
      </c>
      <c r="BG221" s="147">
        <f>IF(O221="zákl. přenesená",K221,0)</f>
        <v>0</v>
      </c>
      <c r="BH221" s="147">
        <f>IF(O221="sníž. přenesená",K221,0)</f>
        <v>0</v>
      </c>
      <c r="BI221" s="147">
        <f>IF(O221="nulová",K221,0)</f>
        <v>0</v>
      </c>
      <c r="BJ221" s="16" t="s">
        <v>85</v>
      </c>
      <c r="BK221" s="147">
        <f>ROUND(P221*H221,2)</f>
        <v>0</v>
      </c>
      <c r="BL221" s="16" t="s">
        <v>137</v>
      </c>
      <c r="BM221" s="146" t="s">
        <v>328</v>
      </c>
    </row>
    <row r="222" spans="2:47" s="1" customFormat="1" ht="19.5">
      <c r="B222" s="31"/>
      <c r="D222" s="148" t="s">
        <v>136</v>
      </c>
      <c r="F222" s="149" t="s">
        <v>329</v>
      </c>
      <c r="I222" s="150"/>
      <c r="J222" s="150"/>
      <c r="M222" s="31"/>
      <c r="N222" s="151"/>
      <c r="X222" s="53"/>
      <c r="AT222" s="16" t="s">
        <v>136</v>
      </c>
      <c r="AU222" s="16" t="s">
        <v>87</v>
      </c>
    </row>
    <row r="223" spans="2:51" s="12" customFormat="1" ht="12">
      <c r="B223" s="155"/>
      <c r="D223" s="148" t="s">
        <v>230</v>
      </c>
      <c r="E223" s="156" t="s">
        <v>1</v>
      </c>
      <c r="F223" s="157" t="s">
        <v>330</v>
      </c>
      <c r="H223" s="158">
        <v>0.726</v>
      </c>
      <c r="I223" s="159"/>
      <c r="J223" s="159"/>
      <c r="M223" s="155"/>
      <c r="N223" s="160"/>
      <c r="X223" s="161"/>
      <c r="AT223" s="156" t="s">
        <v>230</v>
      </c>
      <c r="AU223" s="156" t="s">
        <v>87</v>
      </c>
      <c r="AV223" s="12" t="s">
        <v>87</v>
      </c>
      <c r="AW223" s="12" t="s">
        <v>5</v>
      </c>
      <c r="AX223" s="12" t="s">
        <v>85</v>
      </c>
      <c r="AY223" s="156" t="s">
        <v>128</v>
      </c>
    </row>
    <row r="224" spans="2:65" s="1" customFormat="1" ht="33" customHeight="1">
      <c r="B224" s="31"/>
      <c r="C224" s="134" t="s">
        <v>331</v>
      </c>
      <c r="D224" s="134" t="s">
        <v>132</v>
      </c>
      <c r="E224" s="135" t="s">
        <v>332</v>
      </c>
      <c r="F224" s="136" t="s">
        <v>2827</v>
      </c>
      <c r="G224" s="137" t="s">
        <v>222</v>
      </c>
      <c r="H224" s="138">
        <f>H226</f>
        <v>15.600000000000001</v>
      </c>
      <c r="I224" s="139"/>
      <c r="J224" s="139"/>
      <c r="K224" s="140">
        <f>ROUND(P224*H224,2)</f>
        <v>0</v>
      </c>
      <c r="L224" s="136" t="s">
        <v>134</v>
      </c>
      <c r="M224" s="31"/>
      <c r="N224" s="141" t="s">
        <v>1</v>
      </c>
      <c r="O224" s="142" t="s">
        <v>40</v>
      </c>
      <c r="P224" s="143">
        <f>I224+J224</f>
        <v>0</v>
      </c>
      <c r="Q224" s="143">
        <f>ROUND(I224*H224,2)</f>
        <v>0</v>
      </c>
      <c r="R224" s="143">
        <f>ROUND(J224*H224,2)</f>
        <v>0</v>
      </c>
      <c r="T224" s="144">
        <f>S224*H224</f>
        <v>0</v>
      </c>
      <c r="U224" s="144">
        <v>0.5496</v>
      </c>
      <c r="V224" s="144">
        <f>U224*H224</f>
        <v>8.57376</v>
      </c>
      <c r="W224" s="144">
        <v>0</v>
      </c>
      <c r="X224" s="145">
        <f>W224*H224</f>
        <v>0</v>
      </c>
      <c r="AR224" s="146" t="s">
        <v>137</v>
      </c>
      <c r="AT224" s="146" t="s">
        <v>132</v>
      </c>
      <c r="AU224" s="146" t="s">
        <v>87</v>
      </c>
      <c r="AY224" s="16" t="s">
        <v>128</v>
      </c>
      <c r="BE224" s="147">
        <f>IF(O224="základní",K224,0)</f>
        <v>0</v>
      </c>
      <c r="BF224" s="147">
        <f>IF(O224="snížená",K224,0)</f>
        <v>0</v>
      </c>
      <c r="BG224" s="147">
        <f>IF(O224="zákl. přenesená",K224,0)</f>
        <v>0</v>
      </c>
      <c r="BH224" s="147">
        <f>IF(O224="sníž. přenesená",K224,0)</f>
        <v>0</v>
      </c>
      <c r="BI224" s="147">
        <f>IF(O224="nulová",K224,0)</f>
        <v>0</v>
      </c>
      <c r="BJ224" s="16" t="s">
        <v>85</v>
      </c>
      <c r="BK224" s="147">
        <f>ROUND(P224*H224,2)</f>
        <v>0</v>
      </c>
      <c r="BL224" s="16" t="s">
        <v>137</v>
      </c>
      <c r="BM224" s="146" t="s">
        <v>333</v>
      </c>
    </row>
    <row r="225" spans="2:47" s="1" customFormat="1" ht="12">
      <c r="B225" s="31"/>
      <c r="D225" s="148" t="s">
        <v>136</v>
      </c>
      <c r="F225" s="149"/>
      <c r="I225" s="150"/>
      <c r="J225" s="150"/>
      <c r="M225" s="31"/>
      <c r="N225" s="151"/>
      <c r="X225" s="53"/>
      <c r="AT225" s="16" t="s">
        <v>136</v>
      </c>
      <c r="AU225" s="16" t="s">
        <v>87</v>
      </c>
    </row>
    <row r="226" spans="2:51" s="12" customFormat="1" ht="12">
      <c r="B226" s="155"/>
      <c r="D226" s="148" t="s">
        <v>230</v>
      </c>
      <c r="E226" s="156" t="s">
        <v>1</v>
      </c>
      <c r="F226" s="157" t="s">
        <v>2826</v>
      </c>
      <c r="H226" s="158">
        <f>2*3*2.6</f>
        <v>15.600000000000001</v>
      </c>
      <c r="I226" s="159"/>
      <c r="J226" s="159"/>
      <c r="M226" s="155"/>
      <c r="N226" s="160"/>
      <c r="X226" s="161"/>
      <c r="AT226" s="156" t="s">
        <v>230</v>
      </c>
      <c r="AU226" s="156" t="s">
        <v>87</v>
      </c>
      <c r="AV226" s="12" t="s">
        <v>87</v>
      </c>
      <c r="AW226" s="12" t="s">
        <v>5</v>
      </c>
      <c r="AX226" s="12" t="s">
        <v>85</v>
      </c>
      <c r="AY226" s="156" t="s">
        <v>128</v>
      </c>
    </row>
    <row r="227" spans="2:65" s="1" customFormat="1" ht="33" customHeight="1">
      <c r="B227" s="31"/>
      <c r="C227" s="134" t="s">
        <v>335</v>
      </c>
      <c r="D227" s="134" t="s">
        <v>132</v>
      </c>
      <c r="E227" s="135" t="s">
        <v>336</v>
      </c>
      <c r="F227" s="136" t="s">
        <v>337</v>
      </c>
      <c r="G227" s="137" t="s">
        <v>222</v>
      </c>
      <c r="H227" s="138">
        <v>13.3</v>
      </c>
      <c r="I227" s="139"/>
      <c r="J227" s="139"/>
      <c r="K227" s="140">
        <f>ROUND(P227*H227,2)</f>
        <v>0</v>
      </c>
      <c r="L227" s="136" t="s">
        <v>134</v>
      </c>
      <c r="M227" s="31"/>
      <c r="N227" s="141" t="s">
        <v>1</v>
      </c>
      <c r="O227" s="142" t="s">
        <v>40</v>
      </c>
      <c r="P227" s="143">
        <f>I227+J227</f>
        <v>0</v>
      </c>
      <c r="Q227" s="143">
        <f>ROUND(I227*H227,2)</f>
        <v>0</v>
      </c>
      <c r="R227" s="143">
        <f>ROUND(J227*H227,2)</f>
        <v>0</v>
      </c>
      <c r="T227" s="144">
        <f>S227*H227</f>
        <v>0</v>
      </c>
      <c r="U227" s="144">
        <v>0.43939</v>
      </c>
      <c r="V227" s="144">
        <f>U227*H227</f>
        <v>5.8438870000000005</v>
      </c>
      <c r="W227" s="144">
        <v>0</v>
      </c>
      <c r="X227" s="145">
        <f>W227*H227</f>
        <v>0</v>
      </c>
      <c r="AR227" s="146" t="s">
        <v>137</v>
      </c>
      <c r="AT227" s="146" t="s">
        <v>132</v>
      </c>
      <c r="AU227" s="146" t="s">
        <v>87</v>
      </c>
      <c r="AY227" s="16" t="s">
        <v>128</v>
      </c>
      <c r="BE227" s="147">
        <f>IF(O227="základní",K227,0)</f>
        <v>0</v>
      </c>
      <c r="BF227" s="147">
        <f>IF(O227="snížená",K227,0)</f>
        <v>0</v>
      </c>
      <c r="BG227" s="147">
        <f>IF(O227="zákl. přenesená",K227,0)</f>
        <v>0</v>
      </c>
      <c r="BH227" s="147">
        <f>IF(O227="sníž. přenesená",K227,0)</f>
        <v>0</v>
      </c>
      <c r="BI227" s="147">
        <f>IF(O227="nulová",K227,0)</f>
        <v>0</v>
      </c>
      <c r="BJ227" s="16" t="s">
        <v>85</v>
      </c>
      <c r="BK227" s="147">
        <f>ROUND(P227*H227,2)</f>
        <v>0</v>
      </c>
      <c r="BL227" s="16" t="s">
        <v>137</v>
      </c>
      <c r="BM227" s="146" t="s">
        <v>338</v>
      </c>
    </row>
    <row r="228" spans="2:47" s="1" customFormat="1" ht="29.25">
      <c r="B228" s="31"/>
      <c r="D228" s="148" t="s">
        <v>136</v>
      </c>
      <c r="F228" s="149" t="s">
        <v>339</v>
      </c>
      <c r="I228" s="150"/>
      <c r="J228" s="150"/>
      <c r="M228" s="31"/>
      <c r="N228" s="151"/>
      <c r="X228" s="53"/>
      <c r="AT228" s="16" t="s">
        <v>136</v>
      </c>
      <c r="AU228" s="16" t="s">
        <v>87</v>
      </c>
    </row>
    <row r="229" spans="2:51" s="12" customFormat="1" ht="12">
      <c r="B229" s="155"/>
      <c r="D229" s="148" t="s">
        <v>230</v>
      </c>
      <c r="E229" s="156" t="s">
        <v>1</v>
      </c>
      <c r="F229" s="157" t="s">
        <v>340</v>
      </c>
      <c r="H229" s="158">
        <v>9.3</v>
      </c>
      <c r="I229" s="159"/>
      <c r="J229" s="159"/>
      <c r="M229" s="155"/>
      <c r="N229" s="160"/>
      <c r="X229" s="161"/>
      <c r="AT229" s="156" t="s">
        <v>230</v>
      </c>
      <c r="AU229" s="156" t="s">
        <v>87</v>
      </c>
      <c r="AV229" s="12" t="s">
        <v>87</v>
      </c>
      <c r="AW229" s="12" t="s">
        <v>5</v>
      </c>
      <c r="AX229" s="12" t="s">
        <v>77</v>
      </c>
      <c r="AY229" s="156" t="s">
        <v>128</v>
      </c>
    </row>
    <row r="230" spans="2:51" s="12" customFormat="1" ht="12">
      <c r="B230" s="155"/>
      <c r="D230" s="148" t="s">
        <v>230</v>
      </c>
      <c r="E230" s="156" t="s">
        <v>1</v>
      </c>
      <c r="F230" s="157" t="s">
        <v>341</v>
      </c>
      <c r="H230" s="158">
        <v>4</v>
      </c>
      <c r="I230" s="159"/>
      <c r="J230" s="159"/>
      <c r="M230" s="155"/>
      <c r="N230" s="160"/>
      <c r="X230" s="161"/>
      <c r="AT230" s="156" t="s">
        <v>230</v>
      </c>
      <c r="AU230" s="156" t="s">
        <v>87</v>
      </c>
      <c r="AV230" s="12" t="s">
        <v>87</v>
      </c>
      <c r="AW230" s="12" t="s">
        <v>5</v>
      </c>
      <c r="AX230" s="12" t="s">
        <v>77</v>
      </c>
      <c r="AY230" s="156" t="s">
        <v>128</v>
      </c>
    </row>
    <row r="231" spans="2:51" s="13" customFormat="1" ht="12">
      <c r="B231" s="162"/>
      <c r="D231" s="148" t="s">
        <v>230</v>
      </c>
      <c r="E231" s="163" t="s">
        <v>1</v>
      </c>
      <c r="F231" s="164" t="s">
        <v>265</v>
      </c>
      <c r="H231" s="165">
        <v>13.3</v>
      </c>
      <c r="I231" s="166"/>
      <c r="J231" s="166"/>
      <c r="M231" s="162"/>
      <c r="N231" s="167"/>
      <c r="X231" s="168"/>
      <c r="AT231" s="163" t="s">
        <v>230</v>
      </c>
      <c r="AU231" s="163" t="s">
        <v>87</v>
      </c>
      <c r="AV231" s="13" t="s">
        <v>137</v>
      </c>
      <c r="AW231" s="13" t="s">
        <v>5</v>
      </c>
      <c r="AX231" s="13" t="s">
        <v>85</v>
      </c>
      <c r="AY231" s="163" t="s">
        <v>128</v>
      </c>
    </row>
    <row r="232" spans="2:65" s="1" customFormat="1" ht="24.2" customHeight="1">
      <c r="B232" s="31"/>
      <c r="C232" s="134" t="s">
        <v>342</v>
      </c>
      <c r="D232" s="134" t="s">
        <v>132</v>
      </c>
      <c r="E232" s="135" t="s">
        <v>343</v>
      </c>
      <c r="F232" s="136" t="s">
        <v>344</v>
      </c>
      <c r="G232" s="137" t="s">
        <v>313</v>
      </c>
      <c r="H232" s="138">
        <v>1.058</v>
      </c>
      <c r="I232" s="139"/>
      <c r="J232" s="139"/>
      <c r="K232" s="140">
        <f>ROUND(P232*H232,2)</f>
        <v>0</v>
      </c>
      <c r="L232" s="136" t="s">
        <v>134</v>
      </c>
      <c r="M232" s="31"/>
      <c r="N232" s="141" t="s">
        <v>1</v>
      </c>
      <c r="O232" s="142" t="s">
        <v>40</v>
      </c>
      <c r="P232" s="143">
        <f>I232+J232</f>
        <v>0</v>
      </c>
      <c r="Q232" s="143">
        <f>ROUND(I232*H232,2)</f>
        <v>0</v>
      </c>
      <c r="R232" s="143">
        <f>ROUND(J232*H232,2)</f>
        <v>0</v>
      </c>
      <c r="T232" s="144">
        <f>S232*H232</f>
        <v>0</v>
      </c>
      <c r="U232" s="144">
        <v>1.04922</v>
      </c>
      <c r="V232" s="144">
        <f>U232*H232</f>
        <v>1.11007476</v>
      </c>
      <c r="W232" s="144">
        <v>0</v>
      </c>
      <c r="X232" s="145">
        <f>W232*H232</f>
        <v>0</v>
      </c>
      <c r="AR232" s="146" t="s">
        <v>137</v>
      </c>
      <c r="AT232" s="146" t="s">
        <v>132</v>
      </c>
      <c r="AU232" s="146" t="s">
        <v>87</v>
      </c>
      <c r="AY232" s="16" t="s">
        <v>128</v>
      </c>
      <c r="BE232" s="147">
        <f>IF(O232="základní",K232,0)</f>
        <v>0</v>
      </c>
      <c r="BF232" s="147">
        <f>IF(O232="snížená",K232,0)</f>
        <v>0</v>
      </c>
      <c r="BG232" s="147">
        <f>IF(O232="zákl. přenesená",K232,0)</f>
        <v>0</v>
      </c>
      <c r="BH232" s="147">
        <f>IF(O232="sníž. přenesená",K232,0)</f>
        <v>0</v>
      </c>
      <c r="BI232" s="147">
        <f>IF(O232="nulová",K232,0)</f>
        <v>0</v>
      </c>
      <c r="BJ232" s="16" t="s">
        <v>85</v>
      </c>
      <c r="BK232" s="147">
        <f>ROUND(P232*H232,2)</f>
        <v>0</v>
      </c>
      <c r="BL232" s="16" t="s">
        <v>137</v>
      </c>
      <c r="BM232" s="146" t="s">
        <v>345</v>
      </c>
    </row>
    <row r="233" spans="2:47" s="1" customFormat="1" ht="29.25">
      <c r="B233" s="31"/>
      <c r="D233" s="148" t="s">
        <v>136</v>
      </c>
      <c r="F233" s="149" t="s">
        <v>346</v>
      </c>
      <c r="I233" s="150"/>
      <c r="J233" s="150"/>
      <c r="M233" s="31"/>
      <c r="N233" s="151"/>
      <c r="X233" s="53"/>
      <c r="AT233" s="16" t="s">
        <v>136</v>
      </c>
      <c r="AU233" s="16" t="s">
        <v>87</v>
      </c>
    </row>
    <row r="234" spans="2:51" s="12" customFormat="1" ht="12">
      <c r="B234" s="155"/>
      <c r="D234" s="148" t="s">
        <v>230</v>
      </c>
      <c r="E234" s="156" t="s">
        <v>1</v>
      </c>
      <c r="F234" s="157"/>
      <c r="H234" s="158">
        <v>0.106</v>
      </c>
      <c r="I234" s="159"/>
      <c r="J234" s="159"/>
      <c r="M234" s="155"/>
      <c r="N234" s="160"/>
      <c r="X234" s="161"/>
      <c r="AT234" s="156" t="s">
        <v>230</v>
      </c>
      <c r="AU234" s="156" t="s">
        <v>87</v>
      </c>
      <c r="AV234" s="12" t="s">
        <v>87</v>
      </c>
      <c r="AW234" s="12" t="s">
        <v>5</v>
      </c>
      <c r="AX234" s="12" t="s">
        <v>77</v>
      </c>
      <c r="AY234" s="156" t="s">
        <v>128</v>
      </c>
    </row>
    <row r="235" spans="2:51" s="12" customFormat="1" ht="12">
      <c r="B235" s="155"/>
      <c r="D235" s="148" t="s">
        <v>230</v>
      </c>
      <c r="E235" s="156" t="s">
        <v>1</v>
      </c>
      <c r="F235" s="157" t="s">
        <v>347</v>
      </c>
      <c r="H235" s="158">
        <v>0.845</v>
      </c>
      <c r="I235" s="159"/>
      <c r="J235" s="159"/>
      <c r="M235" s="155"/>
      <c r="N235" s="160"/>
      <c r="X235" s="161"/>
      <c r="AT235" s="156" t="s">
        <v>230</v>
      </c>
      <c r="AU235" s="156" t="s">
        <v>87</v>
      </c>
      <c r="AV235" s="12" t="s">
        <v>87</v>
      </c>
      <c r="AW235" s="12" t="s">
        <v>5</v>
      </c>
      <c r="AX235" s="12" t="s">
        <v>77</v>
      </c>
      <c r="AY235" s="156" t="s">
        <v>128</v>
      </c>
    </row>
    <row r="236" spans="2:51" s="12" customFormat="1" ht="12">
      <c r="B236" s="155"/>
      <c r="D236" s="148" t="s">
        <v>230</v>
      </c>
      <c r="E236" s="156" t="s">
        <v>1</v>
      </c>
      <c r="F236" s="157" t="s">
        <v>348</v>
      </c>
      <c r="H236" s="158">
        <v>0.107</v>
      </c>
      <c r="I236" s="159"/>
      <c r="J236" s="159"/>
      <c r="M236" s="155"/>
      <c r="N236" s="160"/>
      <c r="X236" s="161"/>
      <c r="AT236" s="156" t="s">
        <v>230</v>
      </c>
      <c r="AU236" s="156" t="s">
        <v>87</v>
      </c>
      <c r="AV236" s="12" t="s">
        <v>87</v>
      </c>
      <c r="AW236" s="12" t="s">
        <v>5</v>
      </c>
      <c r="AX236" s="12" t="s">
        <v>77</v>
      </c>
      <c r="AY236" s="156" t="s">
        <v>128</v>
      </c>
    </row>
    <row r="237" spans="2:51" s="13" customFormat="1" ht="12">
      <c r="B237" s="162"/>
      <c r="D237" s="148" t="s">
        <v>230</v>
      </c>
      <c r="E237" s="163" t="s">
        <v>1</v>
      </c>
      <c r="F237" s="164" t="s">
        <v>265</v>
      </c>
      <c r="H237" s="165">
        <v>1.058</v>
      </c>
      <c r="I237" s="166"/>
      <c r="J237" s="166"/>
      <c r="M237" s="162"/>
      <c r="N237" s="167"/>
      <c r="X237" s="168"/>
      <c r="AT237" s="163" t="s">
        <v>230</v>
      </c>
      <c r="AU237" s="163" t="s">
        <v>87</v>
      </c>
      <c r="AV237" s="13" t="s">
        <v>137</v>
      </c>
      <c r="AW237" s="13" t="s">
        <v>5</v>
      </c>
      <c r="AX237" s="13" t="s">
        <v>85</v>
      </c>
      <c r="AY237" s="163" t="s">
        <v>128</v>
      </c>
    </row>
    <row r="238" spans="2:65" s="1" customFormat="1" ht="24.2" customHeight="1">
      <c r="B238" s="31"/>
      <c r="C238" s="134" t="s">
        <v>349</v>
      </c>
      <c r="D238" s="134" t="s">
        <v>132</v>
      </c>
      <c r="E238" s="135" t="s">
        <v>350</v>
      </c>
      <c r="F238" s="136" t="s">
        <v>351</v>
      </c>
      <c r="G238" s="137" t="s">
        <v>352</v>
      </c>
      <c r="H238" s="138">
        <v>7</v>
      </c>
      <c r="I238" s="139"/>
      <c r="J238" s="139"/>
      <c r="K238" s="140">
        <f>ROUND(P238*H238,2)</f>
        <v>0</v>
      </c>
      <c r="L238" s="136" t="s">
        <v>134</v>
      </c>
      <c r="M238" s="31"/>
      <c r="N238" s="141" t="s">
        <v>1</v>
      </c>
      <c r="O238" s="142" t="s">
        <v>40</v>
      </c>
      <c r="P238" s="143">
        <f>I238+J238</f>
        <v>0</v>
      </c>
      <c r="Q238" s="143">
        <f>ROUND(I238*H238,2)</f>
        <v>0</v>
      </c>
      <c r="R238" s="143">
        <f>ROUND(J238*H238,2)</f>
        <v>0</v>
      </c>
      <c r="T238" s="144">
        <f>S238*H238</f>
        <v>0</v>
      </c>
      <c r="U238" s="144">
        <v>0.02588</v>
      </c>
      <c r="V238" s="144">
        <f>U238*H238</f>
        <v>0.18116</v>
      </c>
      <c r="W238" s="144">
        <v>0</v>
      </c>
      <c r="X238" s="145">
        <f>W238*H238</f>
        <v>0</v>
      </c>
      <c r="AR238" s="146" t="s">
        <v>137</v>
      </c>
      <c r="AT238" s="146" t="s">
        <v>132</v>
      </c>
      <c r="AU238" s="146" t="s">
        <v>87</v>
      </c>
      <c r="AY238" s="16" t="s">
        <v>128</v>
      </c>
      <c r="BE238" s="147">
        <f>IF(O238="základní",K238,0)</f>
        <v>0</v>
      </c>
      <c r="BF238" s="147">
        <f>IF(O238="snížená",K238,0)</f>
        <v>0</v>
      </c>
      <c r="BG238" s="147">
        <f>IF(O238="zákl. přenesená",K238,0)</f>
        <v>0</v>
      </c>
      <c r="BH238" s="147">
        <f>IF(O238="sníž. přenesená",K238,0)</f>
        <v>0</v>
      </c>
      <c r="BI238" s="147">
        <f>IF(O238="nulová",K238,0)</f>
        <v>0</v>
      </c>
      <c r="BJ238" s="16" t="s">
        <v>85</v>
      </c>
      <c r="BK238" s="147">
        <f>ROUND(P238*H238,2)</f>
        <v>0</v>
      </c>
      <c r="BL238" s="16" t="s">
        <v>137</v>
      </c>
      <c r="BM238" s="146" t="s">
        <v>353</v>
      </c>
    </row>
    <row r="239" spans="2:47" s="1" customFormat="1" ht="19.5">
      <c r="B239" s="31"/>
      <c r="D239" s="148" t="s">
        <v>136</v>
      </c>
      <c r="F239" s="149" t="s">
        <v>354</v>
      </c>
      <c r="I239" s="150"/>
      <c r="J239" s="150"/>
      <c r="M239" s="31"/>
      <c r="N239" s="151"/>
      <c r="X239" s="53"/>
      <c r="AT239" s="16" t="s">
        <v>136</v>
      </c>
      <c r="AU239" s="16" t="s">
        <v>87</v>
      </c>
    </row>
    <row r="240" spans="2:65" s="1" customFormat="1" ht="24">
      <c r="B240" s="31"/>
      <c r="C240" s="169" t="s">
        <v>355</v>
      </c>
      <c r="D240" s="169" t="s">
        <v>356</v>
      </c>
      <c r="E240" s="170" t="s">
        <v>357</v>
      </c>
      <c r="F240" s="171" t="s">
        <v>358</v>
      </c>
      <c r="G240" s="172" t="s">
        <v>352</v>
      </c>
      <c r="H240" s="173">
        <v>1</v>
      </c>
      <c r="I240" s="174"/>
      <c r="J240" s="175"/>
      <c r="K240" s="176">
        <f>ROUND(P240*H240,2)</f>
        <v>0</v>
      </c>
      <c r="L240" s="171" t="s">
        <v>134</v>
      </c>
      <c r="M240" s="177"/>
      <c r="N240" s="178" t="s">
        <v>1</v>
      </c>
      <c r="O240" s="142" t="s">
        <v>40</v>
      </c>
      <c r="P240" s="143">
        <f>I240+J240</f>
        <v>0</v>
      </c>
      <c r="Q240" s="143">
        <f>ROUND(I240*H240,2)</f>
        <v>0</v>
      </c>
      <c r="R240" s="143">
        <f>ROUND(J240*H240,2)</f>
        <v>0</v>
      </c>
      <c r="T240" s="144">
        <f>S240*H240</f>
        <v>0</v>
      </c>
      <c r="U240" s="144">
        <v>0.195</v>
      </c>
      <c r="V240" s="144">
        <f>U240*H240</f>
        <v>0.195</v>
      </c>
      <c r="W240" s="144">
        <v>0</v>
      </c>
      <c r="X240" s="145">
        <f>W240*H240</f>
        <v>0</v>
      </c>
      <c r="AR240" s="146" t="s">
        <v>359</v>
      </c>
      <c r="AT240" s="146" t="s">
        <v>356</v>
      </c>
      <c r="AU240" s="146" t="s">
        <v>87</v>
      </c>
      <c r="AY240" s="16" t="s">
        <v>128</v>
      </c>
      <c r="BE240" s="147">
        <f>IF(O240="základní",K240,0)</f>
        <v>0</v>
      </c>
      <c r="BF240" s="147">
        <f>IF(O240="snížená",K240,0)</f>
        <v>0</v>
      </c>
      <c r="BG240" s="147">
        <f>IF(O240="zákl. přenesená",K240,0)</f>
        <v>0</v>
      </c>
      <c r="BH240" s="147">
        <f>IF(O240="sníž. přenesená",K240,0)</f>
        <v>0</v>
      </c>
      <c r="BI240" s="147">
        <f>IF(O240="nulová",K240,0)</f>
        <v>0</v>
      </c>
      <c r="BJ240" s="16" t="s">
        <v>85</v>
      </c>
      <c r="BK240" s="147">
        <f>ROUND(P240*H240,2)</f>
        <v>0</v>
      </c>
      <c r="BL240" s="16" t="s">
        <v>137</v>
      </c>
      <c r="BM240" s="146" t="s">
        <v>360</v>
      </c>
    </row>
    <row r="241" spans="2:47" s="1" customFormat="1" ht="12">
      <c r="B241" s="31"/>
      <c r="D241" s="148" t="s">
        <v>136</v>
      </c>
      <c r="F241" s="149" t="s">
        <v>358</v>
      </c>
      <c r="I241" s="150"/>
      <c r="J241" s="150"/>
      <c r="M241" s="31"/>
      <c r="N241" s="151"/>
      <c r="X241" s="53"/>
      <c r="AT241" s="16" t="s">
        <v>136</v>
      </c>
      <c r="AU241" s="16" t="s">
        <v>87</v>
      </c>
    </row>
    <row r="242" spans="2:65" s="1" customFormat="1" ht="24">
      <c r="B242" s="31"/>
      <c r="C242" s="169" t="s">
        <v>361</v>
      </c>
      <c r="D242" s="169" t="s">
        <v>356</v>
      </c>
      <c r="E242" s="170" t="s">
        <v>362</v>
      </c>
      <c r="F242" s="171" t="s">
        <v>363</v>
      </c>
      <c r="G242" s="172" t="s">
        <v>352</v>
      </c>
      <c r="H242" s="173">
        <v>6</v>
      </c>
      <c r="I242" s="174"/>
      <c r="J242" s="175"/>
      <c r="K242" s="176">
        <f>ROUND(P242*H242,2)</f>
        <v>0</v>
      </c>
      <c r="L242" s="171" t="s">
        <v>134</v>
      </c>
      <c r="M242" s="177"/>
      <c r="N242" s="178" t="s">
        <v>1</v>
      </c>
      <c r="O242" s="142" t="s">
        <v>40</v>
      </c>
      <c r="P242" s="143">
        <f>I242+J242</f>
        <v>0</v>
      </c>
      <c r="Q242" s="143">
        <f>ROUND(I242*H242,2)</f>
        <v>0</v>
      </c>
      <c r="R242" s="143">
        <f>ROUND(J242*H242,2)</f>
        <v>0</v>
      </c>
      <c r="T242" s="144">
        <f>S242*H242</f>
        <v>0</v>
      </c>
      <c r="U242" s="144">
        <v>0.161</v>
      </c>
      <c r="V242" s="144">
        <f>U242*H242</f>
        <v>0.966</v>
      </c>
      <c r="W242" s="144">
        <v>0</v>
      </c>
      <c r="X242" s="145">
        <f>W242*H242</f>
        <v>0</v>
      </c>
      <c r="AR242" s="146" t="s">
        <v>359</v>
      </c>
      <c r="AT242" s="146" t="s">
        <v>356</v>
      </c>
      <c r="AU242" s="146" t="s">
        <v>87</v>
      </c>
      <c r="AY242" s="16" t="s">
        <v>128</v>
      </c>
      <c r="BE242" s="147">
        <f>IF(O242="základní",K242,0)</f>
        <v>0</v>
      </c>
      <c r="BF242" s="147">
        <f>IF(O242="snížená",K242,0)</f>
        <v>0</v>
      </c>
      <c r="BG242" s="147">
        <f>IF(O242="zákl. přenesená",K242,0)</f>
        <v>0</v>
      </c>
      <c r="BH242" s="147">
        <f>IF(O242="sníž. přenesená",K242,0)</f>
        <v>0</v>
      </c>
      <c r="BI242" s="147">
        <f>IF(O242="nulová",K242,0)</f>
        <v>0</v>
      </c>
      <c r="BJ242" s="16" t="s">
        <v>85</v>
      </c>
      <c r="BK242" s="147">
        <f>ROUND(P242*H242,2)</f>
        <v>0</v>
      </c>
      <c r="BL242" s="16" t="s">
        <v>137</v>
      </c>
      <c r="BM242" s="146" t="s">
        <v>364</v>
      </c>
    </row>
    <row r="243" spans="2:47" s="1" customFormat="1" ht="12">
      <c r="B243" s="31"/>
      <c r="D243" s="148" t="s">
        <v>136</v>
      </c>
      <c r="F243" s="149" t="s">
        <v>363</v>
      </c>
      <c r="I243" s="150"/>
      <c r="J243" s="150"/>
      <c r="M243" s="31"/>
      <c r="N243" s="151"/>
      <c r="X243" s="53"/>
      <c r="AT243" s="16" t="s">
        <v>136</v>
      </c>
      <c r="AU243" s="16" t="s">
        <v>87</v>
      </c>
    </row>
    <row r="244" spans="2:65" s="1" customFormat="1" ht="24.2" customHeight="1">
      <c r="B244" s="31"/>
      <c r="C244" s="134" t="s">
        <v>365</v>
      </c>
      <c r="D244" s="134" t="s">
        <v>132</v>
      </c>
      <c r="E244" s="135" t="s">
        <v>366</v>
      </c>
      <c r="F244" s="136" t="s">
        <v>367</v>
      </c>
      <c r="G244" s="137" t="s">
        <v>222</v>
      </c>
      <c r="H244" s="138">
        <v>3.129</v>
      </c>
      <c r="I244" s="139"/>
      <c r="J244" s="139"/>
      <c r="K244" s="140">
        <f>ROUND(P244*H244,2)</f>
        <v>0</v>
      </c>
      <c r="L244" s="136" t="s">
        <v>134</v>
      </c>
      <c r="M244" s="31"/>
      <c r="N244" s="141" t="s">
        <v>1</v>
      </c>
      <c r="O244" s="142" t="s">
        <v>40</v>
      </c>
      <c r="P244" s="143">
        <f>I244+J244</f>
        <v>0</v>
      </c>
      <c r="Q244" s="143">
        <f>ROUND(I244*H244,2)</f>
        <v>0</v>
      </c>
      <c r="R244" s="143">
        <f>ROUND(J244*H244,2)</f>
        <v>0</v>
      </c>
      <c r="T244" s="144">
        <f>S244*H244</f>
        <v>0</v>
      </c>
      <c r="U244" s="144">
        <v>0.08258</v>
      </c>
      <c r="V244" s="144">
        <f>U244*H244</f>
        <v>0.25839282</v>
      </c>
      <c r="W244" s="144">
        <v>0</v>
      </c>
      <c r="X244" s="145">
        <f>W244*H244</f>
        <v>0</v>
      </c>
      <c r="AR244" s="146" t="s">
        <v>137</v>
      </c>
      <c r="AT244" s="146" t="s">
        <v>132</v>
      </c>
      <c r="AU244" s="146" t="s">
        <v>87</v>
      </c>
      <c r="AY244" s="16" t="s">
        <v>128</v>
      </c>
      <c r="BE244" s="147">
        <f>IF(O244="základní",K244,0)</f>
        <v>0</v>
      </c>
      <c r="BF244" s="147">
        <f>IF(O244="snížená",K244,0)</f>
        <v>0</v>
      </c>
      <c r="BG244" s="147">
        <f>IF(O244="zákl. přenesená",K244,0)</f>
        <v>0</v>
      </c>
      <c r="BH244" s="147">
        <f>IF(O244="sníž. přenesená",K244,0)</f>
        <v>0</v>
      </c>
      <c r="BI244" s="147">
        <f>IF(O244="nulová",K244,0)</f>
        <v>0</v>
      </c>
      <c r="BJ244" s="16" t="s">
        <v>85</v>
      </c>
      <c r="BK244" s="147">
        <f>ROUND(P244*H244,2)</f>
        <v>0</v>
      </c>
      <c r="BL244" s="16" t="s">
        <v>137</v>
      </c>
      <c r="BM244" s="146" t="s">
        <v>368</v>
      </c>
    </row>
    <row r="245" spans="2:47" s="1" customFormat="1" ht="19.5">
      <c r="B245" s="31"/>
      <c r="D245" s="148" t="s">
        <v>136</v>
      </c>
      <c r="F245" s="149" t="s">
        <v>369</v>
      </c>
      <c r="I245" s="150"/>
      <c r="J245" s="150"/>
      <c r="M245" s="31"/>
      <c r="N245" s="151"/>
      <c r="X245" s="53"/>
      <c r="AT245" s="16" t="s">
        <v>136</v>
      </c>
      <c r="AU245" s="16" t="s">
        <v>87</v>
      </c>
    </row>
    <row r="246" spans="2:51" s="12" customFormat="1" ht="12">
      <c r="B246" s="155"/>
      <c r="D246" s="148" t="s">
        <v>230</v>
      </c>
      <c r="E246" s="156" t="s">
        <v>1</v>
      </c>
      <c r="F246" s="157" t="s">
        <v>370</v>
      </c>
      <c r="H246" s="158">
        <v>3.129</v>
      </c>
      <c r="I246" s="159"/>
      <c r="J246" s="159"/>
      <c r="M246" s="155"/>
      <c r="N246" s="160"/>
      <c r="X246" s="161"/>
      <c r="AT246" s="156" t="s">
        <v>230</v>
      </c>
      <c r="AU246" s="156" t="s">
        <v>87</v>
      </c>
      <c r="AV246" s="12" t="s">
        <v>87</v>
      </c>
      <c r="AW246" s="12" t="s">
        <v>5</v>
      </c>
      <c r="AX246" s="12" t="s">
        <v>85</v>
      </c>
      <c r="AY246" s="156" t="s">
        <v>128</v>
      </c>
    </row>
    <row r="247" spans="2:65" s="1" customFormat="1" ht="24.2" customHeight="1">
      <c r="B247" s="31"/>
      <c r="C247" s="134" t="s">
        <v>371</v>
      </c>
      <c r="D247" s="134" t="s">
        <v>132</v>
      </c>
      <c r="E247" s="135" t="s">
        <v>372</v>
      </c>
      <c r="F247" s="136" t="s">
        <v>373</v>
      </c>
      <c r="G247" s="137" t="s">
        <v>222</v>
      </c>
      <c r="H247" s="138">
        <v>4</v>
      </c>
      <c r="I247" s="139"/>
      <c r="J247" s="139"/>
      <c r="K247" s="140">
        <f>ROUND(P247*H247,2)</f>
        <v>0</v>
      </c>
      <c r="L247" s="136" t="s">
        <v>134</v>
      </c>
      <c r="M247" s="31"/>
      <c r="N247" s="141" t="s">
        <v>1</v>
      </c>
      <c r="O247" s="142" t="s">
        <v>40</v>
      </c>
      <c r="P247" s="143">
        <f>I247+J247</f>
        <v>0</v>
      </c>
      <c r="Q247" s="143">
        <f>ROUND(I247*H247,2)</f>
        <v>0</v>
      </c>
      <c r="R247" s="143">
        <f>ROUND(J247*H247,2)</f>
        <v>0</v>
      </c>
      <c r="T247" s="144">
        <f>S247*H247</f>
        <v>0</v>
      </c>
      <c r="U247" s="144">
        <v>0.14605</v>
      </c>
      <c r="V247" s="144">
        <f>U247*H247</f>
        <v>0.5842</v>
      </c>
      <c r="W247" s="144">
        <v>0</v>
      </c>
      <c r="X247" s="145">
        <f>W247*H247</f>
        <v>0</v>
      </c>
      <c r="AR247" s="146" t="s">
        <v>137</v>
      </c>
      <c r="AT247" s="146" t="s">
        <v>132</v>
      </c>
      <c r="AU247" s="146" t="s">
        <v>87</v>
      </c>
      <c r="AY247" s="16" t="s">
        <v>128</v>
      </c>
      <c r="BE247" s="147">
        <f>IF(O247="základní",K247,0)</f>
        <v>0</v>
      </c>
      <c r="BF247" s="147">
        <f>IF(O247="snížená",K247,0)</f>
        <v>0</v>
      </c>
      <c r="BG247" s="147">
        <f>IF(O247="zákl. přenesená",K247,0)</f>
        <v>0</v>
      </c>
      <c r="BH247" s="147">
        <f>IF(O247="sníž. přenesená",K247,0)</f>
        <v>0</v>
      </c>
      <c r="BI247" s="147">
        <f>IF(O247="nulová",K247,0)</f>
        <v>0</v>
      </c>
      <c r="BJ247" s="16" t="s">
        <v>85</v>
      </c>
      <c r="BK247" s="147">
        <f>ROUND(P247*H247,2)</f>
        <v>0</v>
      </c>
      <c r="BL247" s="16" t="s">
        <v>137</v>
      </c>
      <c r="BM247" s="146" t="s">
        <v>374</v>
      </c>
    </row>
    <row r="248" spans="2:47" s="1" customFormat="1" ht="19.5">
      <c r="B248" s="31"/>
      <c r="D248" s="148" t="s">
        <v>136</v>
      </c>
      <c r="F248" s="149" t="s">
        <v>375</v>
      </c>
      <c r="I248" s="150"/>
      <c r="J248" s="150"/>
      <c r="M248" s="31"/>
      <c r="N248" s="151"/>
      <c r="X248" s="53"/>
      <c r="AT248" s="16" t="s">
        <v>136</v>
      </c>
      <c r="AU248" s="16" t="s">
        <v>87</v>
      </c>
    </row>
    <row r="249" spans="2:51" s="12" customFormat="1" ht="12">
      <c r="B249" s="155"/>
      <c r="D249" s="148" t="s">
        <v>230</v>
      </c>
      <c r="E249" s="156" t="s">
        <v>1</v>
      </c>
      <c r="F249" s="157" t="s">
        <v>376</v>
      </c>
      <c r="H249" s="158">
        <v>4</v>
      </c>
      <c r="I249" s="159"/>
      <c r="J249" s="159"/>
      <c r="M249" s="155"/>
      <c r="N249" s="160"/>
      <c r="X249" s="161"/>
      <c r="AT249" s="156" t="s">
        <v>230</v>
      </c>
      <c r="AU249" s="156" t="s">
        <v>87</v>
      </c>
      <c r="AV249" s="12" t="s">
        <v>87</v>
      </c>
      <c r="AW249" s="12" t="s">
        <v>5</v>
      </c>
      <c r="AX249" s="12" t="s">
        <v>85</v>
      </c>
      <c r="AY249" s="156" t="s">
        <v>128</v>
      </c>
    </row>
    <row r="250" spans="2:65" s="1" customFormat="1" ht="24.2" customHeight="1">
      <c r="B250" s="31"/>
      <c r="C250" s="134" t="s">
        <v>377</v>
      </c>
      <c r="D250" s="134" t="s">
        <v>132</v>
      </c>
      <c r="E250" s="135" t="s">
        <v>378</v>
      </c>
      <c r="F250" s="136" t="s">
        <v>379</v>
      </c>
      <c r="G250" s="137" t="s">
        <v>222</v>
      </c>
      <c r="H250" s="138">
        <v>3.445</v>
      </c>
      <c r="I250" s="139"/>
      <c r="J250" s="139"/>
      <c r="K250" s="140">
        <f>ROUND(P250*H250,2)</f>
        <v>0</v>
      </c>
      <c r="L250" s="136" t="s">
        <v>134</v>
      </c>
      <c r="M250" s="31"/>
      <c r="N250" s="141" t="s">
        <v>1</v>
      </c>
      <c r="O250" s="142" t="s">
        <v>40</v>
      </c>
      <c r="P250" s="143">
        <f>I250+J250</f>
        <v>0</v>
      </c>
      <c r="Q250" s="143">
        <f>ROUND(I250*H250,2)</f>
        <v>0</v>
      </c>
      <c r="R250" s="143">
        <f>ROUND(J250*H250,2)</f>
        <v>0</v>
      </c>
      <c r="T250" s="144">
        <f>S250*H250</f>
        <v>0</v>
      </c>
      <c r="U250" s="144">
        <v>0.0525</v>
      </c>
      <c r="V250" s="144">
        <f>U250*H250</f>
        <v>0.18086249999999998</v>
      </c>
      <c r="W250" s="144">
        <v>0</v>
      </c>
      <c r="X250" s="145">
        <f>W250*H250</f>
        <v>0</v>
      </c>
      <c r="AR250" s="146" t="s">
        <v>137</v>
      </c>
      <c r="AT250" s="146" t="s">
        <v>132</v>
      </c>
      <c r="AU250" s="146" t="s">
        <v>87</v>
      </c>
      <c r="AY250" s="16" t="s">
        <v>128</v>
      </c>
      <c r="BE250" s="147">
        <f>IF(O250="základní",K250,0)</f>
        <v>0</v>
      </c>
      <c r="BF250" s="147">
        <f>IF(O250="snížená",K250,0)</f>
        <v>0</v>
      </c>
      <c r="BG250" s="147">
        <f>IF(O250="zákl. přenesená",K250,0)</f>
        <v>0</v>
      </c>
      <c r="BH250" s="147">
        <f>IF(O250="sníž. přenesená",K250,0)</f>
        <v>0</v>
      </c>
      <c r="BI250" s="147">
        <f>IF(O250="nulová",K250,0)</f>
        <v>0</v>
      </c>
      <c r="BJ250" s="16" t="s">
        <v>85</v>
      </c>
      <c r="BK250" s="147">
        <f>ROUND(P250*H250,2)</f>
        <v>0</v>
      </c>
      <c r="BL250" s="16" t="s">
        <v>137</v>
      </c>
      <c r="BM250" s="146" t="s">
        <v>380</v>
      </c>
    </row>
    <row r="251" spans="2:47" s="1" customFormat="1" ht="19.5">
      <c r="B251" s="31"/>
      <c r="D251" s="148" t="s">
        <v>136</v>
      </c>
      <c r="F251" s="149" t="s">
        <v>381</v>
      </c>
      <c r="I251" s="150"/>
      <c r="J251" s="150"/>
      <c r="M251" s="31"/>
      <c r="N251" s="151"/>
      <c r="X251" s="53"/>
      <c r="AT251" s="16" t="s">
        <v>136</v>
      </c>
      <c r="AU251" s="16" t="s">
        <v>87</v>
      </c>
    </row>
    <row r="252" spans="2:51" s="12" customFormat="1" ht="12">
      <c r="B252" s="155"/>
      <c r="D252" s="148" t="s">
        <v>230</v>
      </c>
      <c r="E252" s="156" t="s">
        <v>1</v>
      </c>
      <c r="F252" s="157" t="s">
        <v>382</v>
      </c>
      <c r="H252" s="158">
        <v>3.445</v>
      </c>
      <c r="I252" s="159"/>
      <c r="J252" s="159"/>
      <c r="M252" s="155"/>
      <c r="N252" s="160"/>
      <c r="X252" s="161"/>
      <c r="AT252" s="156" t="s">
        <v>230</v>
      </c>
      <c r="AU252" s="156" t="s">
        <v>87</v>
      </c>
      <c r="AV252" s="12" t="s">
        <v>87</v>
      </c>
      <c r="AW252" s="12" t="s">
        <v>5</v>
      </c>
      <c r="AX252" s="12" t="s">
        <v>85</v>
      </c>
      <c r="AY252" s="156" t="s">
        <v>128</v>
      </c>
    </row>
    <row r="253" spans="2:65" s="1" customFormat="1" ht="24.2" customHeight="1">
      <c r="B253" s="31"/>
      <c r="C253" s="134" t="s">
        <v>383</v>
      </c>
      <c r="D253" s="134" t="s">
        <v>132</v>
      </c>
      <c r="E253" s="135" t="s">
        <v>384</v>
      </c>
      <c r="F253" s="136" t="s">
        <v>385</v>
      </c>
      <c r="G253" s="137" t="s">
        <v>222</v>
      </c>
      <c r="H253" s="138">
        <v>11.713</v>
      </c>
      <c r="I253" s="139"/>
      <c r="J253" s="139"/>
      <c r="K253" s="140">
        <f>ROUND(P253*H253,2)</f>
        <v>0</v>
      </c>
      <c r="L253" s="136" t="s">
        <v>134</v>
      </c>
      <c r="M253" s="31"/>
      <c r="N253" s="141" t="s">
        <v>1</v>
      </c>
      <c r="O253" s="142" t="s">
        <v>40</v>
      </c>
      <c r="P253" s="143">
        <f>I253+J253</f>
        <v>0</v>
      </c>
      <c r="Q253" s="143">
        <f>ROUND(I253*H253,2)</f>
        <v>0</v>
      </c>
      <c r="R253" s="143">
        <f>ROUND(J253*H253,2)</f>
        <v>0</v>
      </c>
      <c r="T253" s="144">
        <f>S253*H253</f>
        <v>0</v>
      </c>
      <c r="U253" s="144">
        <v>0.06172</v>
      </c>
      <c r="V253" s="144">
        <f>U253*H253</f>
        <v>0.7229263599999999</v>
      </c>
      <c r="W253" s="144">
        <v>0</v>
      </c>
      <c r="X253" s="145">
        <f>W253*H253</f>
        <v>0</v>
      </c>
      <c r="AR253" s="146" t="s">
        <v>137</v>
      </c>
      <c r="AT253" s="146" t="s">
        <v>132</v>
      </c>
      <c r="AU253" s="146" t="s">
        <v>87</v>
      </c>
      <c r="AY253" s="16" t="s">
        <v>128</v>
      </c>
      <c r="BE253" s="147">
        <f>IF(O253="základní",K253,0)</f>
        <v>0</v>
      </c>
      <c r="BF253" s="147">
        <f>IF(O253="snížená",K253,0)</f>
        <v>0</v>
      </c>
      <c r="BG253" s="147">
        <f>IF(O253="zákl. přenesená",K253,0)</f>
        <v>0</v>
      </c>
      <c r="BH253" s="147">
        <f>IF(O253="sníž. přenesená",K253,0)</f>
        <v>0</v>
      </c>
      <c r="BI253" s="147">
        <f>IF(O253="nulová",K253,0)</f>
        <v>0</v>
      </c>
      <c r="BJ253" s="16" t="s">
        <v>85</v>
      </c>
      <c r="BK253" s="147">
        <f>ROUND(P253*H253,2)</f>
        <v>0</v>
      </c>
      <c r="BL253" s="16" t="s">
        <v>137</v>
      </c>
      <c r="BM253" s="146" t="s">
        <v>386</v>
      </c>
    </row>
    <row r="254" spans="2:47" s="1" customFormat="1" ht="19.5">
      <c r="B254" s="31"/>
      <c r="D254" s="148" t="s">
        <v>136</v>
      </c>
      <c r="F254" s="149" t="s">
        <v>387</v>
      </c>
      <c r="I254" s="150"/>
      <c r="J254" s="150"/>
      <c r="M254" s="31"/>
      <c r="N254" s="151"/>
      <c r="X254" s="53"/>
      <c r="AT254" s="16" t="s">
        <v>136</v>
      </c>
      <c r="AU254" s="16" t="s">
        <v>87</v>
      </c>
    </row>
    <row r="255" spans="2:51" s="12" customFormat="1" ht="12">
      <c r="B255" s="155"/>
      <c r="D255" s="148" t="s">
        <v>230</v>
      </c>
      <c r="E255" s="156" t="s">
        <v>1</v>
      </c>
      <c r="F255" s="157" t="s">
        <v>388</v>
      </c>
      <c r="H255" s="158">
        <v>5.353</v>
      </c>
      <c r="I255" s="159"/>
      <c r="J255" s="159"/>
      <c r="M255" s="155"/>
      <c r="N255" s="160"/>
      <c r="X255" s="161"/>
      <c r="AT255" s="156" t="s">
        <v>230</v>
      </c>
      <c r="AU255" s="156" t="s">
        <v>87</v>
      </c>
      <c r="AV255" s="12" t="s">
        <v>87</v>
      </c>
      <c r="AW255" s="12" t="s">
        <v>5</v>
      </c>
      <c r="AX255" s="12" t="s">
        <v>77</v>
      </c>
      <c r="AY255" s="156" t="s">
        <v>128</v>
      </c>
    </row>
    <row r="256" spans="2:51" s="12" customFormat="1" ht="12">
      <c r="B256" s="155"/>
      <c r="D256" s="148" t="s">
        <v>230</v>
      </c>
      <c r="E256" s="156" t="s">
        <v>1</v>
      </c>
      <c r="F256" s="157" t="s">
        <v>389</v>
      </c>
      <c r="H256" s="158">
        <v>6.36</v>
      </c>
      <c r="I256" s="159"/>
      <c r="J256" s="159"/>
      <c r="M256" s="155"/>
      <c r="N256" s="160"/>
      <c r="X256" s="161"/>
      <c r="AT256" s="156" t="s">
        <v>230</v>
      </c>
      <c r="AU256" s="156" t="s">
        <v>87</v>
      </c>
      <c r="AV256" s="12" t="s">
        <v>87</v>
      </c>
      <c r="AW256" s="12" t="s">
        <v>5</v>
      </c>
      <c r="AX256" s="12" t="s">
        <v>77</v>
      </c>
      <c r="AY256" s="156" t="s">
        <v>128</v>
      </c>
    </row>
    <row r="257" spans="2:51" s="13" customFormat="1" ht="12">
      <c r="B257" s="162"/>
      <c r="D257" s="148" t="s">
        <v>230</v>
      </c>
      <c r="E257" s="163" t="s">
        <v>1</v>
      </c>
      <c r="F257" s="164" t="s">
        <v>265</v>
      </c>
      <c r="H257" s="165">
        <v>11.713000000000001</v>
      </c>
      <c r="I257" s="166"/>
      <c r="J257" s="166"/>
      <c r="M257" s="162"/>
      <c r="N257" s="167"/>
      <c r="X257" s="168"/>
      <c r="AT257" s="163" t="s">
        <v>230</v>
      </c>
      <c r="AU257" s="163" t="s">
        <v>87</v>
      </c>
      <c r="AV257" s="13" t="s">
        <v>137</v>
      </c>
      <c r="AW257" s="13" t="s">
        <v>5</v>
      </c>
      <c r="AX257" s="13" t="s">
        <v>85</v>
      </c>
      <c r="AY257" s="163" t="s">
        <v>128</v>
      </c>
    </row>
    <row r="258" spans="2:65" s="1" customFormat="1" ht="24.2" customHeight="1">
      <c r="B258" s="31"/>
      <c r="C258" s="134" t="s">
        <v>390</v>
      </c>
      <c r="D258" s="134" t="s">
        <v>132</v>
      </c>
      <c r="E258" s="135" t="s">
        <v>391</v>
      </c>
      <c r="F258" s="136" t="s">
        <v>392</v>
      </c>
      <c r="G258" s="137" t="s">
        <v>222</v>
      </c>
      <c r="H258" s="138">
        <v>28.224</v>
      </c>
      <c r="I258" s="139"/>
      <c r="J258" s="139"/>
      <c r="K258" s="140">
        <f>ROUND(P258*H258,2)</f>
        <v>0</v>
      </c>
      <c r="L258" s="136" t="s">
        <v>134</v>
      </c>
      <c r="M258" s="31"/>
      <c r="N258" s="141" t="s">
        <v>1</v>
      </c>
      <c r="O258" s="142" t="s">
        <v>40</v>
      </c>
      <c r="P258" s="143">
        <f>I258+J258</f>
        <v>0</v>
      </c>
      <c r="Q258" s="143">
        <f>ROUND(I258*H258,2)</f>
        <v>0</v>
      </c>
      <c r="R258" s="143">
        <f>ROUND(J258*H258,2)</f>
        <v>0</v>
      </c>
      <c r="T258" s="144">
        <f>S258*H258</f>
        <v>0</v>
      </c>
      <c r="U258" s="144">
        <v>0.06998</v>
      </c>
      <c r="V258" s="144">
        <f>U258*H258</f>
        <v>1.9751155200000001</v>
      </c>
      <c r="W258" s="144">
        <v>0</v>
      </c>
      <c r="X258" s="145">
        <f>W258*H258</f>
        <v>0</v>
      </c>
      <c r="AR258" s="146" t="s">
        <v>137</v>
      </c>
      <c r="AT258" s="146" t="s">
        <v>132</v>
      </c>
      <c r="AU258" s="146" t="s">
        <v>87</v>
      </c>
      <c r="AY258" s="16" t="s">
        <v>128</v>
      </c>
      <c r="BE258" s="147">
        <f>IF(O258="základní",K258,0)</f>
        <v>0</v>
      </c>
      <c r="BF258" s="147">
        <f>IF(O258="snížená",K258,0)</f>
        <v>0</v>
      </c>
      <c r="BG258" s="147">
        <f>IF(O258="zákl. přenesená",K258,0)</f>
        <v>0</v>
      </c>
      <c r="BH258" s="147">
        <f>IF(O258="sníž. přenesená",K258,0)</f>
        <v>0</v>
      </c>
      <c r="BI258" s="147">
        <f>IF(O258="nulová",K258,0)</f>
        <v>0</v>
      </c>
      <c r="BJ258" s="16" t="s">
        <v>85</v>
      </c>
      <c r="BK258" s="147">
        <f>ROUND(P258*H258,2)</f>
        <v>0</v>
      </c>
      <c r="BL258" s="16" t="s">
        <v>137</v>
      </c>
      <c r="BM258" s="146" t="s">
        <v>393</v>
      </c>
    </row>
    <row r="259" spans="2:47" s="1" customFormat="1" ht="19.5">
      <c r="B259" s="31"/>
      <c r="D259" s="148" t="s">
        <v>136</v>
      </c>
      <c r="F259" s="149" t="s">
        <v>394</v>
      </c>
      <c r="I259" s="150"/>
      <c r="J259" s="150"/>
      <c r="M259" s="31"/>
      <c r="N259" s="151"/>
      <c r="X259" s="53"/>
      <c r="AT259" s="16" t="s">
        <v>136</v>
      </c>
      <c r="AU259" s="16" t="s">
        <v>87</v>
      </c>
    </row>
    <row r="260" spans="2:51" s="12" customFormat="1" ht="12">
      <c r="B260" s="155"/>
      <c r="D260" s="148" t="s">
        <v>230</v>
      </c>
      <c r="E260" s="156" t="s">
        <v>1</v>
      </c>
      <c r="F260" s="157" t="s">
        <v>395</v>
      </c>
      <c r="H260" s="158">
        <v>7.023</v>
      </c>
      <c r="I260" s="159"/>
      <c r="J260" s="159"/>
      <c r="M260" s="155"/>
      <c r="N260" s="160"/>
      <c r="X260" s="161"/>
      <c r="AT260" s="156" t="s">
        <v>230</v>
      </c>
      <c r="AU260" s="156" t="s">
        <v>87</v>
      </c>
      <c r="AV260" s="12" t="s">
        <v>87</v>
      </c>
      <c r="AW260" s="12" t="s">
        <v>5</v>
      </c>
      <c r="AX260" s="12" t="s">
        <v>77</v>
      </c>
      <c r="AY260" s="156" t="s">
        <v>128</v>
      </c>
    </row>
    <row r="261" spans="2:51" s="12" customFormat="1" ht="12">
      <c r="B261" s="155"/>
      <c r="D261" s="148" t="s">
        <v>230</v>
      </c>
      <c r="E261" s="156" t="s">
        <v>1</v>
      </c>
      <c r="F261" s="157" t="s">
        <v>396</v>
      </c>
      <c r="H261" s="158">
        <v>9.673</v>
      </c>
      <c r="I261" s="159"/>
      <c r="J261" s="159"/>
      <c r="M261" s="155"/>
      <c r="N261" s="160"/>
      <c r="X261" s="161"/>
      <c r="AT261" s="156" t="s">
        <v>230</v>
      </c>
      <c r="AU261" s="156" t="s">
        <v>87</v>
      </c>
      <c r="AV261" s="12" t="s">
        <v>87</v>
      </c>
      <c r="AW261" s="12" t="s">
        <v>5</v>
      </c>
      <c r="AX261" s="12" t="s">
        <v>77</v>
      </c>
      <c r="AY261" s="156" t="s">
        <v>128</v>
      </c>
    </row>
    <row r="262" spans="2:51" s="12" customFormat="1" ht="12">
      <c r="B262" s="155"/>
      <c r="D262" s="148" t="s">
        <v>230</v>
      </c>
      <c r="E262" s="156" t="s">
        <v>1</v>
      </c>
      <c r="F262" s="157" t="s">
        <v>397</v>
      </c>
      <c r="H262" s="158">
        <v>4.505</v>
      </c>
      <c r="I262" s="159"/>
      <c r="J262" s="159"/>
      <c r="M262" s="155"/>
      <c r="N262" s="160"/>
      <c r="X262" s="161"/>
      <c r="AT262" s="156" t="s">
        <v>230</v>
      </c>
      <c r="AU262" s="156" t="s">
        <v>87</v>
      </c>
      <c r="AV262" s="12" t="s">
        <v>87</v>
      </c>
      <c r="AW262" s="12" t="s">
        <v>5</v>
      </c>
      <c r="AX262" s="12" t="s">
        <v>77</v>
      </c>
      <c r="AY262" s="156" t="s">
        <v>128</v>
      </c>
    </row>
    <row r="263" spans="2:51" s="12" customFormat="1" ht="12">
      <c r="B263" s="155"/>
      <c r="D263" s="148" t="s">
        <v>230</v>
      </c>
      <c r="E263" s="156" t="s">
        <v>1</v>
      </c>
      <c r="F263" s="157" t="s">
        <v>398</v>
      </c>
      <c r="H263" s="158">
        <v>7.023</v>
      </c>
      <c r="I263" s="159"/>
      <c r="J263" s="159"/>
      <c r="M263" s="155"/>
      <c r="N263" s="160"/>
      <c r="X263" s="161"/>
      <c r="AT263" s="156" t="s">
        <v>230</v>
      </c>
      <c r="AU263" s="156" t="s">
        <v>87</v>
      </c>
      <c r="AV263" s="12" t="s">
        <v>87</v>
      </c>
      <c r="AW263" s="12" t="s">
        <v>5</v>
      </c>
      <c r="AX263" s="12" t="s">
        <v>77</v>
      </c>
      <c r="AY263" s="156" t="s">
        <v>128</v>
      </c>
    </row>
    <row r="264" spans="2:51" s="13" customFormat="1" ht="12">
      <c r="B264" s="162"/>
      <c r="D264" s="148" t="s">
        <v>230</v>
      </c>
      <c r="E264" s="163" t="s">
        <v>1</v>
      </c>
      <c r="F264" s="164" t="s">
        <v>265</v>
      </c>
      <c r="H264" s="165">
        <v>28.223999999999997</v>
      </c>
      <c r="I264" s="166"/>
      <c r="J264" s="166"/>
      <c r="M264" s="162"/>
      <c r="N264" s="167"/>
      <c r="X264" s="168"/>
      <c r="AT264" s="163" t="s">
        <v>230</v>
      </c>
      <c r="AU264" s="163" t="s">
        <v>87</v>
      </c>
      <c r="AV264" s="13" t="s">
        <v>137</v>
      </c>
      <c r="AW264" s="13" t="s">
        <v>5</v>
      </c>
      <c r="AX264" s="13" t="s">
        <v>85</v>
      </c>
      <c r="AY264" s="163" t="s">
        <v>128</v>
      </c>
    </row>
    <row r="265" spans="2:65" s="1" customFormat="1" ht="24.2" customHeight="1">
      <c r="B265" s="31"/>
      <c r="C265" s="134" t="s">
        <v>399</v>
      </c>
      <c r="D265" s="134" t="s">
        <v>132</v>
      </c>
      <c r="E265" s="135" t="s">
        <v>400</v>
      </c>
      <c r="F265" s="136" t="s">
        <v>401</v>
      </c>
      <c r="G265" s="137" t="s">
        <v>402</v>
      </c>
      <c r="H265" s="138">
        <v>10.131</v>
      </c>
      <c r="I265" s="139"/>
      <c r="J265" s="139"/>
      <c r="K265" s="140">
        <f>ROUND(P265*H265,2)</f>
        <v>0</v>
      </c>
      <c r="L265" s="136" t="s">
        <v>134</v>
      </c>
      <c r="M265" s="31"/>
      <c r="N265" s="141" t="s">
        <v>1</v>
      </c>
      <c r="O265" s="142" t="s">
        <v>40</v>
      </c>
      <c r="P265" s="143">
        <f>I265+J265</f>
        <v>0</v>
      </c>
      <c r="Q265" s="143">
        <f>ROUND(I265*H265,2)</f>
        <v>0</v>
      </c>
      <c r="R265" s="143">
        <f>ROUND(J265*H265,2)</f>
        <v>0</v>
      </c>
      <c r="T265" s="144">
        <f>S265*H265</f>
        <v>0</v>
      </c>
      <c r="U265" s="144">
        <v>8E-05</v>
      </c>
      <c r="V265" s="144">
        <f>U265*H265</f>
        <v>0.00081048</v>
      </c>
      <c r="W265" s="144">
        <v>0</v>
      </c>
      <c r="X265" s="145">
        <f>W265*H265</f>
        <v>0</v>
      </c>
      <c r="AR265" s="146" t="s">
        <v>137</v>
      </c>
      <c r="AT265" s="146" t="s">
        <v>132</v>
      </c>
      <c r="AU265" s="146" t="s">
        <v>87</v>
      </c>
      <c r="AY265" s="16" t="s">
        <v>128</v>
      </c>
      <c r="BE265" s="147">
        <f>IF(O265="základní",K265,0)</f>
        <v>0</v>
      </c>
      <c r="BF265" s="147">
        <f>IF(O265="snížená",K265,0)</f>
        <v>0</v>
      </c>
      <c r="BG265" s="147">
        <f>IF(O265="zákl. přenesená",K265,0)</f>
        <v>0</v>
      </c>
      <c r="BH265" s="147">
        <f>IF(O265="sníž. přenesená",K265,0)</f>
        <v>0</v>
      </c>
      <c r="BI265" s="147">
        <f>IF(O265="nulová",K265,0)</f>
        <v>0</v>
      </c>
      <c r="BJ265" s="16" t="s">
        <v>85</v>
      </c>
      <c r="BK265" s="147">
        <f>ROUND(P265*H265,2)</f>
        <v>0</v>
      </c>
      <c r="BL265" s="16" t="s">
        <v>137</v>
      </c>
      <c r="BM265" s="146" t="s">
        <v>403</v>
      </c>
    </row>
    <row r="266" spans="2:47" s="1" customFormat="1" ht="12">
      <c r="B266" s="31"/>
      <c r="D266" s="148" t="s">
        <v>136</v>
      </c>
      <c r="F266" s="149" t="s">
        <v>404</v>
      </c>
      <c r="I266" s="150"/>
      <c r="J266" s="150"/>
      <c r="M266" s="31"/>
      <c r="N266" s="151"/>
      <c r="X266" s="53"/>
      <c r="AT266" s="16" t="s">
        <v>136</v>
      </c>
      <c r="AU266" s="16" t="s">
        <v>87</v>
      </c>
    </row>
    <row r="267" spans="2:51" s="12" customFormat="1" ht="12">
      <c r="B267" s="155"/>
      <c r="D267" s="148" t="s">
        <v>230</v>
      </c>
      <c r="E267" s="156" t="s">
        <v>1</v>
      </c>
      <c r="F267" s="157" t="s">
        <v>405</v>
      </c>
      <c r="H267" s="158">
        <v>10.131</v>
      </c>
      <c r="I267" s="159"/>
      <c r="J267" s="159"/>
      <c r="M267" s="155"/>
      <c r="N267" s="160"/>
      <c r="X267" s="161"/>
      <c r="AT267" s="156" t="s">
        <v>230</v>
      </c>
      <c r="AU267" s="156" t="s">
        <v>87</v>
      </c>
      <c r="AV267" s="12" t="s">
        <v>87</v>
      </c>
      <c r="AW267" s="12" t="s">
        <v>5</v>
      </c>
      <c r="AX267" s="12" t="s">
        <v>85</v>
      </c>
      <c r="AY267" s="156" t="s">
        <v>128</v>
      </c>
    </row>
    <row r="268" spans="2:65" s="1" customFormat="1" ht="24.2" customHeight="1">
      <c r="B268" s="31"/>
      <c r="C268" s="134" t="s">
        <v>406</v>
      </c>
      <c r="D268" s="134" t="s">
        <v>132</v>
      </c>
      <c r="E268" s="135" t="s">
        <v>407</v>
      </c>
      <c r="F268" s="136" t="s">
        <v>408</v>
      </c>
      <c r="G268" s="137" t="s">
        <v>402</v>
      </c>
      <c r="H268" s="138">
        <v>10.131</v>
      </c>
      <c r="I268" s="139"/>
      <c r="J268" s="139"/>
      <c r="K268" s="140">
        <f>ROUND(P268*H268,2)</f>
        <v>0</v>
      </c>
      <c r="L268" s="136" t="s">
        <v>134</v>
      </c>
      <c r="M268" s="31"/>
      <c r="N268" s="141" t="s">
        <v>1</v>
      </c>
      <c r="O268" s="142" t="s">
        <v>40</v>
      </c>
      <c r="P268" s="143">
        <f>I268+J268</f>
        <v>0</v>
      </c>
      <c r="Q268" s="143">
        <f>ROUND(I268*H268,2)</f>
        <v>0</v>
      </c>
      <c r="R268" s="143">
        <f>ROUND(J268*H268,2)</f>
        <v>0</v>
      </c>
      <c r="T268" s="144">
        <f>S268*H268</f>
        <v>0</v>
      </c>
      <c r="U268" s="144">
        <v>0.00013</v>
      </c>
      <c r="V268" s="144">
        <f>U268*H268</f>
        <v>0.0013170299999999999</v>
      </c>
      <c r="W268" s="144">
        <v>0</v>
      </c>
      <c r="X268" s="145">
        <f>W268*H268</f>
        <v>0</v>
      </c>
      <c r="AR268" s="146" t="s">
        <v>137</v>
      </c>
      <c r="AT268" s="146" t="s">
        <v>132</v>
      </c>
      <c r="AU268" s="146" t="s">
        <v>87</v>
      </c>
      <c r="AY268" s="16" t="s">
        <v>128</v>
      </c>
      <c r="BE268" s="147">
        <f>IF(O268="základní",K268,0)</f>
        <v>0</v>
      </c>
      <c r="BF268" s="147">
        <f>IF(O268="snížená",K268,0)</f>
        <v>0</v>
      </c>
      <c r="BG268" s="147">
        <f>IF(O268="zákl. přenesená",K268,0)</f>
        <v>0</v>
      </c>
      <c r="BH268" s="147">
        <f>IF(O268="sníž. přenesená",K268,0)</f>
        <v>0</v>
      </c>
      <c r="BI268" s="147">
        <f>IF(O268="nulová",K268,0)</f>
        <v>0</v>
      </c>
      <c r="BJ268" s="16" t="s">
        <v>85</v>
      </c>
      <c r="BK268" s="147">
        <f>ROUND(P268*H268,2)</f>
        <v>0</v>
      </c>
      <c r="BL268" s="16" t="s">
        <v>137</v>
      </c>
      <c r="BM268" s="146" t="s">
        <v>409</v>
      </c>
    </row>
    <row r="269" spans="2:47" s="1" customFormat="1" ht="12">
      <c r="B269" s="31"/>
      <c r="D269" s="148" t="s">
        <v>136</v>
      </c>
      <c r="F269" s="149" t="s">
        <v>410</v>
      </c>
      <c r="I269" s="150"/>
      <c r="J269" s="150"/>
      <c r="M269" s="31"/>
      <c r="N269" s="151"/>
      <c r="X269" s="53"/>
      <c r="AT269" s="16" t="s">
        <v>136</v>
      </c>
      <c r="AU269" s="16" t="s">
        <v>87</v>
      </c>
    </row>
    <row r="270" spans="2:63" s="11" customFormat="1" ht="22.9" customHeight="1">
      <c r="B270" s="121"/>
      <c r="D270" s="122" t="s">
        <v>76</v>
      </c>
      <c r="E270" s="132" t="s">
        <v>137</v>
      </c>
      <c r="F270" s="132" t="s">
        <v>411</v>
      </c>
      <c r="I270" s="124"/>
      <c r="J270" s="124"/>
      <c r="K270" s="133">
        <f>BK270</f>
        <v>0</v>
      </c>
      <c r="M270" s="121"/>
      <c r="N270" s="126"/>
      <c r="Q270" s="127">
        <f>SUM(Q271:Q354)</f>
        <v>0</v>
      </c>
      <c r="R270" s="127">
        <f>SUM(R271:R354)</f>
        <v>0</v>
      </c>
      <c r="T270" s="128">
        <f>SUM(T271:T354)</f>
        <v>0</v>
      </c>
      <c r="V270" s="128">
        <f>SUM(V271:V354)</f>
        <v>15.22127336</v>
      </c>
      <c r="X270" s="129">
        <f>SUM(X271:X354)</f>
        <v>0</v>
      </c>
      <c r="AR270" s="122" t="s">
        <v>85</v>
      </c>
      <c r="AT270" s="130" t="s">
        <v>76</v>
      </c>
      <c r="AU270" s="130" t="s">
        <v>85</v>
      </c>
      <c r="AY270" s="122" t="s">
        <v>128</v>
      </c>
      <c r="BK270" s="131">
        <f>SUM(BK271:BK354)</f>
        <v>0</v>
      </c>
    </row>
    <row r="271" spans="2:65" s="1" customFormat="1" ht="33" customHeight="1">
      <c r="B271" s="31"/>
      <c r="C271" s="134" t="s">
        <v>412</v>
      </c>
      <c r="D271" s="134" t="s">
        <v>132</v>
      </c>
      <c r="E271" s="135" t="s">
        <v>413</v>
      </c>
      <c r="F271" s="136" t="s">
        <v>414</v>
      </c>
      <c r="G271" s="137" t="s">
        <v>313</v>
      </c>
      <c r="H271" s="138">
        <v>1</v>
      </c>
      <c r="I271" s="139"/>
      <c r="J271" s="139"/>
      <c r="K271" s="140">
        <f>ROUND(P271*H271,2)</f>
        <v>0</v>
      </c>
      <c r="L271" s="136" t="s">
        <v>134</v>
      </c>
      <c r="M271" s="31"/>
      <c r="N271" s="141" t="s">
        <v>1</v>
      </c>
      <c r="O271" s="142" t="s">
        <v>40</v>
      </c>
      <c r="P271" s="143">
        <f>I271+J271</f>
        <v>0</v>
      </c>
      <c r="Q271" s="143">
        <f>ROUND(I271*H271,2)</f>
        <v>0</v>
      </c>
      <c r="R271" s="143">
        <f>ROUND(J271*H271,2)</f>
        <v>0</v>
      </c>
      <c r="T271" s="144">
        <f>S271*H271</f>
        <v>0</v>
      </c>
      <c r="U271" s="144">
        <v>0.01221</v>
      </c>
      <c r="V271" s="144">
        <f>U271*H271</f>
        <v>0.01221</v>
      </c>
      <c r="W271" s="144">
        <v>0</v>
      </c>
      <c r="X271" s="145">
        <f>W271*H271</f>
        <v>0</v>
      </c>
      <c r="AR271" s="146" t="s">
        <v>137</v>
      </c>
      <c r="AT271" s="146" t="s">
        <v>132</v>
      </c>
      <c r="AU271" s="146" t="s">
        <v>87</v>
      </c>
      <c r="AY271" s="16" t="s">
        <v>128</v>
      </c>
      <c r="BE271" s="147">
        <f>IF(O271="základní",K271,0)</f>
        <v>0</v>
      </c>
      <c r="BF271" s="147">
        <f>IF(O271="snížená",K271,0)</f>
        <v>0</v>
      </c>
      <c r="BG271" s="147">
        <f>IF(O271="zákl. přenesená",K271,0)</f>
        <v>0</v>
      </c>
      <c r="BH271" s="147">
        <f>IF(O271="sníž. přenesená",K271,0)</f>
        <v>0</v>
      </c>
      <c r="BI271" s="147">
        <f>IF(O271="nulová",K271,0)</f>
        <v>0</v>
      </c>
      <c r="BJ271" s="16" t="s">
        <v>85</v>
      </c>
      <c r="BK271" s="147">
        <f>ROUND(P271*H271,2)</f>
        <v>0</v>
      </c>
      <c r="BL271" s="16" t="s">
        <v>137</v>
      </c>
      <c r="BM271" s="146" t="s">
        <v>415</v>
      </c>
    </row>
    <row r="272" spans="2:47" s="1" customFormat="1" ht="19.5">
      <c r="B272" s="31"/>
      <c r="D272" s="148" t="s">
        <v>136</v>
      </c>
      <c r="F272" s="149" t="s">
        <v>416</v>
      </c>
      <c r="I272" s="150"/>
      <c r="J272" s="150"/>
      <c r="M272" s="31"/>
      <c r="N272" s="151"/>
      <c r="X272" s="53"/>
      <c r="AT272" s="16" t="s">
        <v>136</v>
      </c>
      <c r="AU272" s="16" t="s">
        <v>87</v>
      </c>
    </row>
    <row r="273" spans="2:51" s="12" customFormat="1" ht="12">
      <c r="B273" s="155"/>
      <c r="D273" s="148" t="s">
        <v>230</v>
      </c>
      <c r="E273" s="156" t="s">
        <v>1</v>
      </c>
      <c r="F273" s="157" t="s">
        <v>417</v>
      </c>
      <c r="H273" s="158">
        <v>1</v>
      </c>
      <c r="I273" s="159"/>
      <c r="J273" s="159"/>
      <c r="M273" s="155"/>
      <c r="N273" s="160"/>
      <c r="X273" s="161"/>
      <c r="AT273" s="156" t="s">
        <v>230</v>
      </c>
      <c r="AU273" s="156" t="s">
        <v>87</v>
      </c>
      <c r="AV273" s="12" t="s">
        <v>87</v>
      </c>
      <c r="AW273" s="12" t="s">
        <v>5</v>
      </c>
      <c r="AX273" s="12" t="s">
        <v>85</v>
      </c>
      <c r="AY273" s="156" t="s">
        <v>128</v>
      </c>
    </row>
    <row r="274" spans="2:65" s="1" customFormat="1" ht="24.2" customHeight="1">
      <c r="B274" s="31"/>
      <c r="C274" s="169" t="s">
        <v>418</v>
      </c>
      <c r="D274" s="169" t="s">
        <v>356</v>
      </c>
      <c r="E274" s="170" t="s">
        <v>419</v>
      </c>
      <c r="F274" s="171" t="s">
        <v>420</v>
      </c>
      <c r="G274" s="172" t="s">
        <v>313</v>
      </c>
      <c r="H274" s="173">
        <v>1</v>
      </c>
      <c r="I274" s="174"/>
      <c r="J274" s="175"/>
      <c r="K274" s="176">
        <f>ROUND(P274*H274,2)</f>
        <v>0</v>
      </c>
      <c r="L274" s="171" t="s">
        <v>134</v>
      </c>
      <c r="M274" s="177"/>
      <c r="N274" s="178" t="s">
        <v>1</v>
      </c>
      <c r="O274" s="142" t="s">
        <v>40</v>
      </c>
      <c r="P274" s="143">
        <f>I274+J274</f>
        <v>0</v>
      </c>
      <c r="Q274" s="143">
        <f>ROUND(I274*H274,2)</f>
        <v>0</v>
      </c>
      <c r="R274" s="143">
        <f>ROUND(J274*H274,2)</f>
        <v>0</v>
      </c>
      <c r="T274" s="144">
        <f>S274*H274</f>
        <v>0</v>
      </c>
      <c r="U274" s="144">
        <v>1</v>
      </c>
      <c r="V274" s="144">
        <f>U274*H274</f>
        <v>1</v>
      </c>
      <c r="W274" s="144">
        <v>0</v>
      </c>
      <c r="X274" s="145">
        <f>W274*H274</f>
        <v>0</v>
      </c>
      <c r="AR274" s="146" t="s">
        <v>359</v>
      </c>
      <c r="AT274" s="146" t="s">
        <v>356</v>
      </c>
      <c r="AU274" s="146" t="s">
        <v>87</v>
      </c>
      <c r="AY274" s="16" t="s">
        <v>128</v>
      </c>
      <c r="BE274" s="147">
        <f>IF(O274="základní",K274,0)</f>
        <v>0</v>
      </c>
      <c r="BF274" s="147">
        <f>IF(O274="snížená",K274,0)</f>
        <v>0</v>
      </c>
      <c r="BG274" s="147">
        <f>IF(O274="zákl. přenesená",K274,0)</f>
        <v>0</v>
      </c>
      <c r="BH274" s="147">
        <f>IF(O274="sníž. přenesená",K274,0)</f>
        <v>0</v>
      </c>
      <c r="BI274" s="147">
        <f>IF(O274="nulová",K274,0)</f>
        <v>0</v>
      </c>
      <c r="BJ274" s="16" t="s">
        <v>85</v>
      </c>
      <c r="BK274" s="147">
        <f>ROUND(P274*H274,2)</f>
        <v>0</v>
      </c>
      <c r="BL274" s="16" t="s">
        <v>137</v>
      </c>
      <c r="BM274" s="146" t="s">
        <v>421</v>
      </c>
    </row>
    <row r="275" spans="2:47" s="1" customFormat="1" ht="12">
      <c r="B275" s="31"/>
      <c r="D275" s="148" t="s">
        <v>136</v>
      </c>
      <c r="F275" s="149" t="s">
        <v>420</v>
      </c>
      <c r="I275" s="150"/>
      <c r="J275" s="150"/>
      <c r="M275" s="31"/>
      <c r="N275" s="151"/>
      <c r="X275" s="53"/>
      <c r="AT275" s="16" t="s">
        <v>136</v>
      </c>
      <c r="AU275" s="16" t="s">
        <v>87</v>
      </c>
    </row>
    <row r="276" spans="2:65" s="1" customFormat="1" ht="24.2" customHeight="1">
      <c r="B276" s="31"/>
      <c r="C276" s="134" t="s">
        <v>422</v>
      </c>
      <c r="D276" s="134" t="s">
        <v>132</v>
      </c>
      <c r="E276" s="135" t="s">
        <v>423</v>
      </c>
      <c r="F276" s="136" t="s">
        <v>424</v>
      </c>
      <c r="G276" s="137" t="s">
        <v>247</v>
      </c>
      <c r="H276" s="138">
        <v>0.03</v>
      </c>
      <c r="I276" s="139"/>
      <c r="J276" s="139"/>
      <c r="K276" s="140">
        <f>ROUND(P276*H276,2)</f>
        <v>0</v>
      </c>
      <c r="L276" s="136" t="s">
        <v>134</v>
      </c>
      <c r="M276" s="31"/>
      <c r="N276" s="141" t="s">
        <v>1</v>
      </c>
      <c r="O276" s="142" t="s">
        <v>40</v>
      </c>
      <c r="P276" s="143">
        <f>I276+J276</f>
        <v>0</v>
      </c>
      <c r="Q276" s="143">
        <f>ROUND(I276*H276,2)</f>
        <v>0</v>
      </c>
      <c r="R276" s="143">
        <f>ROUND(J276*H276,2)</f>
        <v>0</v>
      </c>
      <c r="T276" s="144">
        <f>S276*H276</f>
        <v>0</v>
      </c>
      <c r="U276" s="144">
        <v>2.50198</v>
      </c>
      <c r="V276" s="144">
        <f>U276*H276</f>
        <v>0.0750594</v>
      </c>
      <c r="W276" s="144">
        <v>0</v>
      </c>
      <c r="X276" s="145">
        <f>W276*H276</f>
        <v>0</v>
      </c>
      <c r="AR276" s="146" t="s">
        <v>137</v>
      </c>
      <c r="AT276" s="146" t="s">
        <v>132</v>
      </c>
      <c r="AU276" s="146" t="s">
        <v>87</v>
      </c>
      <c r="AY276" s="16" t="s">
        <v>128</v>
      </c>
      <c r="BE276" s="147">
        <f>IF(O276="základní",K276,0)</f>
        <v>0</v>
      </c>
      <c r="BF276" s="147">
        <f>IF(O276="snížená",K276,0)</f>
        <v>0</v>
      </c>
      <c r="BG276" s="147">
        <f>IF(O276="zákl. přenesená",K276,0)</f>
        <v>0</v>
      </c>
      <c r="BH276" s="147">
        <f>IF(O276="sníž. přenesená",K276,0)</f>
        <v>0</v>
      </c>
      <c r="BI276" s="147">
        <f>IF(O276="nulová",K276,0)</f>
        <v>0</v>
      </c>
      <c r="BJ276" s="16" t="s">
        <v>85</v>
      </c>
      <c r="BK276" s="147">
        <f>ROUND(P276*H276,2)</f>
        <v>0</v>
      </c>
      <c r="BL276" s="16" t="s">
        <v>137</v>
      </c>
      <c r="BM276" s="146" t="s">
        <v>425</v>
      </c>
    </row>
    <row r="277" spans="2:47" s="1" customFormat="1" ht="12">
      <c r="B277" s="31"/>
      <c r="D277" s="148" t="s">
        <v>136</v>
      </c>
      <c r="F277" s="149" t="s">
        <v>426</v>
      </c>
      <c r="I277" s="150"/>
      <c r="J277" s="150"/>
      <c r="M277" s="31"/>
      <c r="N277" s="151"/>
      <c r="X277" s="53"/>
      <c r="AT277" s="16" t="s">
        <v>136</v>
      </c>
      <c r="AU277" s="16" t="s">
        <v>87</v>
      </c>
    </row>
    <row r="278" spans="2:51" s="14" customFormat="1" ht="12">
      <c r="B278" s="179"/>
      <c r="D278" s="148" t="s">
        <v>230</v>
      </c>
      <c r="E278" s="180" t="s">
        <v>1</v>
      </c>
      <c r="F278" s="181" t="s">
        <v>427</v>
      </c>
      <c r="H278" s="180" t="s">
        <v>1</v>
      </c>
      <c r="I278" s="182"/>
      <c r="J278" s="182"/>
      <c r="M278" s="179"/>
      <c r="N278" s="183"/>
      <c r="X278" s="184"/>
      <c r="AT278" s="180" t="s">
        <v>230</v>
      </c>
      <c r="AU278" s="180" t="s">
        <v>87</v>
      </c>
      <c r="AV278" s="14" t="s">
        <v>85</v>
      </c>
      <c r="AW278" s="14" t="s">
        <v>5</v>
      </c>
      <c r="AX278" s="14" t="s">
        <v>77</v>
      </c>
      <c r="AY278" s="180" t="s">
        <v>128</v>
      </c>
    </row>
    <row r="279" spans="2:51" s="12" customFormat="1" ht="12">
      <c r="B279" s="155"/>
      <c r="D279" s="148" t="s">
        <v>230</v>
      </c>
      <c r="E279" s="156" t="s">
        <v>1</v>
      </c>
      <c r="F279" s="157" t="s">
        <v>428</v>
      </c>
      <c r="H279" s="158">
        <v>0.03</v>
      </c>
      <c r="I279" s="159"/>
      <c r="J279" s="159"/>
      <c r="M279" s="155"/>
      <c r="N279" s="160"/>
      <c r="X279" s="161"/>
      <c r="AT279" s="156" t="s">
        <v>230</v>
      </c>
      <c r="AU279" s="156" t="s">
        <v>87</v>
      </c>
      <c r="AV279" s="12" t="s">
        <v>87</v>
      </c>
      <c r="AW279" s="12" t="s">
        <v>5</v>
      </c>
      <c r="AX279" s="12" t="s">
        <v>85</v>
      </c>
      <c r="AY279" s="156" t="s">
        <v>128</v>
      </c>
    </row>
    <row r="280" spans="2:65" s="1" customFormat="1" ht="24.2" customHeight="1">
      <c r="B280" s="31"/>
      <c r="C280" s="134" t="s">
        <v>429</v>
      </c>
      <c r="D280" s="134" t="s">
        <v>132</v>
      </c>
      <c r="E280" s="135" t="s">
        <v>430</v>
      </c>
      <c r="F280" s="136" t="s">
        <v>431</v>
      </c>
      <c r="G280" s="137" t="s">
        <v>222</v>
      </c>
      <c r="H280" s="138">
        <v>1.2</v>
      </c>
      <c r="I280" s="139"/>
      <c r="J280" s="139"/>
      <c r="K280" s="140">
        <f>ROUND(P280*H280,2)</f>
        <v>0</v>
      </c>
      <c r="L280" s="136" t="s">
        <v>134</v>
      </c>
      <c r="M280" s="31"/>
      <c r="N280" s="141" t="s">
        <v>1</v>
      </c>
      <c r="O280" s="142" t="s">
        <v>40</v>
      </c>
      <c r="P280" s="143">
        <f>I280+J280</f>
        <v>0</v>
      </c>
      <c r="Q280" s="143">
        <f>ROUND(I280*H280,2)</f>
        <v>0</v>
      </c>
      <c r="R280" s="143">
        <f>ROUND(J280*H280,2)</f>
        <v>0</v>
      </c>
      <c r="T280" s="144">
        <f>S280*H280</f>
        <v>0</v>
      </c>
      <c r="U280" s="144">
        <v>0.00842</v>
      </c>
      <c r="V280" s="144">
        <f>U280*H280</f>
        <v>0.010104</v>
      </c>
      <c r="W280" s="144">
        <v>0</v>
      </c>
      <c r="X280" s="145">
        <f>W280*H280</f>
        <v>0</v>
      </c>
      <c r="AR280" s="146" t="s">
        <v>137</v>
      </c>
      <c r="AT280" s="146" t="s">
        <v>132</v>
      </c>
      <c r="AU280" s="146" t="s">
        <v>87</v>
      </c>
      <c r="AY280" s="16" t="s">
        <v>128</v>
      </c>
      <c r="BE280" s="147">
        <f>IF(O280="základní",K280,0)</f>
        <v>0</v>
      </c>
      <c r="BF280" s="147">
        <f>IF(O280="snížená",K280,0)</f>
        <v>0</v>
      </c>
      <c r="BG280" s="147">
        <f>IF(O280="zákl. přenesená",K280,0)</f>
        <v>0</v>
      </c>
      <c r="BH280" s="147">
        <f>IF(O280="sníž. přenesená",K280,0)</f>
        <v>0</v>
      </c>
      <c r="BI280" s="147">
        <f>IF(O280="nulová",K280,0)</f>
        <v>0</v>
      </c>
      <c r="BJ280" s="16" t="s">
        <v>85</v>
      </c>
      <c r="BK280" s="147">
        <f>ROUND(P280*H280,2)</f>
        <v>0</v>
      </c>
      <c r="BL280" s="16" t="s">
        <v>137</v>
      </c>
      <c r="BM280" s="146" t="s">
        <v>432</v>
      </c>
    </row>
    <row r="281" spans="2:47" s="1" customFormat="1" ht="12">
      <c r="B281" s="31"/>
      <c r="D281" s="148" t="s">
        <v>136</v>
      </c>
      <c r="F281" s="149" t="s">
        <v>433</v>
      </c>
      <c r="I281" s="150"/>
      <c r="J281" s="150"/>
      <c r="M281" s="31"/>
      <c r="N281" s="151"/>
      <c r="X281" s="53"/>
      <c r="AT281" s="16" t="s">
        <v>136</v>
      </c>
      <c r="AU281" s="16" t="s">
        <v>87</v>
      </c>
    </row>
    <row r="282" spans="2:51" s="12" customFormat="1" ht="12">
      <c r="B282" s="155"/>
      <c r="D282" s="148" t="s">
        <v>230</v>
      </c>
      <c r="E282" s="156" t="s">
        <v>1</v>
      </c>
      <c r="F282" s="157" t="s">
        <v>434</v>
      </c>
      <c r="H282" s="158">
        <v>1.2</v>
      </c>
      <c r="I282" s="159"/>
      <c r="J282" s="159"/>
      <c r="M282" s="155"/>
      <c r="N282" s="160"/>
      <c r="X282" s="161"/>
      <c r="AT282" s="156" t="s">
        <v>230</v>
      </c>
      <c r="AU282" s="156" t="s">
        <v>87</v>
      </c>
      <c r="AV282" s="12" t="s">
        <v>87</v>
      </c>
      <c r="AW282" s="12" t="s">
        <v>5</v>
      </c>
      <c r="AX282" s="12" t="s">
        <v>85</v>
      </c>
      <c r="AY282" s="156" t="s">
        <v>128</v>
      </c>
    </row>
    <row r="283" spans="2:65" s="1" customFormat="1" ht="24.2" customHeight="1">
      <c r="B283" s="31"/>
      <c r="C283" s="134" t="s">
        <v>435</v>
      </c>
      <c r="D283" s="134" t="s">
        <v>132</v>
      </c>
      <c r="E283" s="135" t="s">
        <v>436</v>
      </c>
      <c r="F283" s="136" t="s">
        <v>437</v>
      </c>
      <c r="G283" s="137" t="s">
        <v>222</v>
      </c>
      <c r="H283" s="138">
        <v>1.2</v>
      </c>
      <c r="I283" s="139"/>
      <c r="J283" s="139"/>
      <c r="K283" s="140">
        <f>ROUND(P283*H283,2)</f>
        <v>0</v>
      </c>
      <c r="L283" s="136" t="s">
        <v>134</v>
      </c>
      <c r="M283" s="31"/>
      <c r="N283" s="141" t="s">
        <v>1</v>
      </c>
      <c r="O283" s="142" t="s">
        <v>40</v>
      </c>
      <c r="P283" s="143">
        <f>I283+J283</f>
        <v>0</v>
      </c>
      <c r="Q283" s="143">
        <f>ROUND(I283*H283,2)</f>
        <v>0</v>
      </c>
      <c r="R283" s="143">
        <f>ROUND(J283*H283,2)</f>
        <v>0</v>
      </c>
      <c r="T283" s="144">
        <f>S283*H283</f>
        <v>0</v>
      </c>
      <c r="U283" s="144">
        <v>0</v>
      </c>
      <c r="V283" s="144">
        <f>U283*H283</f>
        <v>0</v>
      </c>
      <c r="W283" s="144">
        <v>0</v>
      </c>
      <c r="X283" s="145">
        <f>W283*H283</f>
        <v>0</v>
      </c>
      <c r="AR283" s="146" t="s">
        <v>137</v>
      </c>
      <c r="AT283" s="146" t="s">
        <v>132</v>
      </c>
      <c r="AU283" s="146" t="s">
        <v>87</v>
      </c>
      <c r="AY283" s="16" t="s">
        <v>128</v>
      </c>
      <c r="BE283" s="147">
        <f>IF(O283="základní",K283,0)</f>
        <v>0</v>
      </c>
      <c r="BF283" s="147">
        <f>IF(O283="snížená",K283,0)</f>
        <v>0</v>
      </c>
      <c r="BG283" s="147">
        <f>IF(O283="zákl. přenesená",K283,0)</f>
        <v>0</v>
      </c>
      <c r="BH283" s="147">
        <f>IF(O283="sníž. přenesená",K283,0)</f>
        <v>0</v>
      </c>
      <c r="BI283" s="147">
        <f>IF(O283="nulová",K283,0)</f>
        <v>0</v>
      </c>
      <c r="BJ283" s="16" t="s">
        <v>85</v>
      </c>
      <c r="BK283" s="147">
        <f>ROUND(P283*H283,2)</f>
        <v>0</v>
      </c>
      <c r="BL283" s="16" t="s">
        <v>137</v>
      </c>
      <c r="BM283" s="146" t="s">
        <v>438</v>
      </c>
    </row>
    <row r="284" spans="2:47" s="1" customFormat="1" ht="12">
      <c r="B284" s="31"/>
      <c r="D284" s="148" t="s">
        <v>136</v>
      </c>
      <c r="F284" s="149" t="s">
        <v>439</v>
      </c>
      <c r="I284" s="150"/>
      <c r="J284" s="150"/>
      <c r="M284" s="31"/>
      <c r="N284" s="151"/>
      <c r="X284" s="53"/>
      <c r="AT284" s="16" t="s">
        <v>136</v>
      </c>
      <c r="AU284" s="16" t="s">
        <v>87</v>
      </c>
    </row>
    <row r="285" spans="2:65" s="1" customFormat="1" ht="24.2" customHeight="1">
      <c r="B285" s="31"/>
      <c r="C285" s="134" t="s">
        <v>440</v>
      </c>
      <c r="D285" s="134" t="s">
        <v>132</v>
      </c>
      <c r="E285" s="135" t="s">
        <v>441</v>
      </c>
      <c r="F285" s="136" t="s">
        <v>442</v>
      </c>
      <c r="G285" s="137" t="s">
        <v>313</v>
      </c>
      <c r="H285" s="138">
        <v>0.004</v>
      </c>
      <c r="I285" s="139"/>
      <c r="J285" s="139"/>
      <c r="K285" s="140">
        <f>ROUND(P285*H285,2)</f>
        <v>0</v>
      </c>
      <c r="L285" s="136" t="s">
        <v>134</v>
      </c>
      <c r="M285" s="31"/>
      <c r="N285" s="141" t="s">
        <v>1</v>
      </c>
      <c r="O285" s="142" t="s">
        <v>40</v>
      </c>
      <c r="P285" s="143">
        <f>I285+J285</f>
        <v>0</v>
      </c>
      <c r="Q285" s="143">
        <f>ROUND(I285*H285,2)</f>
        <v>0</v>
      </c>
      <c r="R285" s="143">
        <f>ROUND(J285*H285,2)</f>
        <v>0</v>
      </c>
      <c r="T285" s="144">
        <f>S285*H285</f>
        <v>0</v>
      </c>
      <c r="U285" s="144">
        <v>1.05191</v>
      </c>
      <c r="V285" s="144">
        <f>U285*H285</f>
        <v>0.0042076399999999995</v>
      </c>
      <c r="W285" s="144">
        <v>0</v>
      </c>
      <c r="X285" s="145">
        <f>W285*H285</f>
        <v>0</v>
      </c>
      <c r="AR285" s="146" t="s">
        <v>137</v>
      </c>
      <c r="AT285" s="146" t="s">
        <v>132</v>
      </c>
      <c r="AU285" s="146" t="s">
        <v>87</v>
      </c>
      <c r="AY285" s="16" t="s">
        <v>128</v>
      </c>
      <c r="BE285" s="147">
        <f>IF(O285="základní",K285,0)</f>
        <v>0</v>
      </c>
      <c r="BF285" s="147">
        <f>IF(O285="snížená",K285,0)</f>
        <v>0</v>
      </c>
      <c r="BG285" s="147">
        <f>IF(O285="zákl. přenesená",K285,0)</f>
        <v>0</v>
      </c>
      <c r="BH285" s="147">
        <f>IF(O285="sníž. přenesená",K285,0)</f>
        <v>0</v>
      </c>
      <c r="BI285" s="147">
        <f>IF(O285="nulová",K285,0)</f>
        <v>0</v>
      </c>
      <c r="BJ285" s="16" t="s">
        <v>85</v>
      </c>
      <c r="BK285" s="147">
        <f>ROUND(P285*H285,2)</f>
        <v>0</v>
      </c>
      <c r="BL285" s="16" t="s">
        <v>137</v>
      </c>
      <c r="BM285" s="146" t="s">
        <v>443</v>
      </c>
    </row>
    <row r="286" spans="2:47" s="1" customFormat="1" ht="12">
      <c r="B286" s="31"/>
      <c r="D286" s="148" t="s">
        <v>136</v>
      </c>
      <c r="F286" s="149" t="s">
        <v>444</v>
      </c>
      <c r="I286" s="150"/>
      <c r="J286" s="150"/>
      <c r="M286" s="31"/>
      <c r="N286" s="151"/>
      <c r="X286" s="53"/>
      <c r="AT286" s="16" t="s">
        <v>136</v>
      </c>
      <c r="AU286" s="16" t="s">
        <v>87</v>
      </c>
    </row>
    <row r="287" spans="2:51" s="12" customFormat="1" ht="12">
      <c r="B287" s="155"/>
      <c r="D287" s="148" t="s">
        <v>230</v>
      </c>
      <c r="E287" s="156" t="s">
        <v>1</v>
      </c>
      <c r="F287" s="157" t="s">
        <v>445</v>
      </c>
      <c r="H287" s="158">
        <v>0.004</v>
      </c>
      <c r="I287" s="159"/>
      <c r="J287" s="159"/>
      <c r="M287" s="155"/>
      <c r="N287" s="160"/>
      <c r="X287" s="161"/>
      <c r="AT287" s="156" t="s">
        <v>230</v>
      </c>
      <c r="AU287" s="156" t="s">
        <v>87</v>
      </c>
      <c r="AV287" s="12" t="s">
        <v>87</v>
      </c>
      <c r="AW287" s="12" t="s">
        <v>5</v>
      </c>
      <c r="AX287" s="12" t="s">
        <v>85</v>
      </c>
      <c r="AY287" s="156" t="s">
        <v>128</v>
      </c>
    </row>
    <row r="288" spans="2:65" s="1" customFormat="1" ht="24.2" customHeight="1">
      <c r="B288" s="31"/>
      <c r="C288" s="134" t="s">
        <v>446</v>
      </c>
      <c r="D288" s="134" t="s">
        <v>132</v>
      </c>
      <c r="E288" s="135" t="s">
        <v>447</v>
      </c>
      <c r="F288" s="136" t="s">
        <v>448</v>
      </c>
      <c r="G288" s="137" t="s">
        <v>313</v>
      </c>
      <c r="H288" s="138">
        <v>0.008</v>
      </c>
      <c r="I288" s="139"/>
      <c r="J288" s="139"/>
      <c r="K288" s="140">
        <f>ROUND(P288*H288,2)</f>
        <v>0</v>
      </c>
      <c r="L288" s="136" t="s">
        <v>134</v>
      </c>
      <c r="M288" s="31"/>
      <c r="N288" s="141" t="s">
        <v>1</v>
      </c>
      <c r="O288" s="142" t="s">
        <v>40</v>
      </c>
      <c r="P288" s="143">
        <f>I288+J288</f>
        <v>0</v>
      </c>
      <c r="Q288" s="143">
        <f>ROUND(I288*H288,2)</f>
        <v>0</v>
      </c>
      <c r="R288" s="143">
        <f>ROUND(J288*H288,2)</f>
        <v>0</v>
      </c>
      <c r="T288" s="144">
        <f>S288*H288</f>
        <v>0</v>
      </c>
      <c r="U288" s="144">
        <v>1.05291</v>
      </c>
      <c r="V288" s="144">
        <f>U288*H288</f>
        <v>0.00842328</v>
      </c>
      <c r="W288" s="144">
        <v>0</v>
      </c>
      <c r="X288" s="145">
        <f>W288*H288</f>
        <v>0</v>
      </c>
      <c r="AR288" s="146" t="s">
        <v>137</v>
      </c>
      <c r="AT288" s="146" t="s">
        <v>132</v>
      </c>
      <c r="AU288" s="146" t="s">
        <v>87</v>
      </c>
      <c r="AY288" s="16" t="s">
        <v>128</v>
      </c>
      <c r="BE288" s="147">
        <f>IF(O288="základní",K288,0)</f>
        <v>0</v>
      </c>
      <c r="BF288" s="147">
        <f>IF(O288="snížená",K288,0)</f>
        <v>0</v>
      </c>
      <c r="BG288" s="147">
        <f>IF(O288="zákl. přenesená",K288,0)</f>
        <v>0</v>
      </c>
      <c r="BH288" s="147">
        <f>IF(O288="sníž. přenesená",K288,0)</f>
        <v>0</v>
      </c>
      <c r="BI288" s="147">
        <f>IF(O288="nulová",K288,0)</f>
        <v>0</v>
      </c>
      <c r="BJ288" s="16" t="s">
        <v>85</v>
      </c>
      <c r="BK288" s="147">
        <f>ROUND(P288*H288,2)</f>
        <v>0</v>
      </c>
      <c r="BL288" s="16" t="s">
        <v>137</v>
      </c>
      <c r="BM288" s="146" t="s">
        <v>449</v>
      </c>
    </row>
    <row r="289" spans="2:47" s="1" customFormat="1" ht="19.5">
      <c r="B289" s="31"/>
      <c r="D289" s="148" t="s">
        <v>136</v>
      </c>
      <c r="F289" s="149" t="s">
        <v>450</v>
      </c>
      <c r="I289" s="150"/>
      <c r="J289" s="150"/>
      <c r="M289" s="31"/>
      <c r="N289" s="151"/>
      <c r="X289" s="53"/>
      <c r="AT289" s="16" t="s">
        <v>136</v>
      </c>
      <c r="AU289" s="16" t="s">
        <v>87</v>
      </c>
    </row>
    <row r="290" spans="2:51" s="12" customFormat="1" ht="12">
      <c r="B290" s="155"/>
      <c r="D290" s="148" t="s">
        <v>230</v>
      </c>
      <c r="E290" s="156" t="s">
        <v>1</v>
      </c>
      <c r="F290" s="157" t="s">
        <v>451</v>
      </c>
      <c r="H290" s="158">
        <v>0.008</v>
      </c>
      <c r="I290" s="159"/>
      <c r="J290" s="159"/>
      <c r="M290" s="155"/>
      <c r="N290" s="160"/>
      <c r="X290" s="161"/>
      <c r="AT290" s="156" t="s">
        <v>230</v>
      </c>
      <c r="AU290" s="156" t="s">
        <v>87</v>
      </c>
      <c r="AV290" s="12" t="s">
        <v>87</v>
      </c>
      <c r="AW290" s="12" t="s">
        <v>5</v>
      </c>
      <c r="AX290" s="12" t="s">
        <v>85</v>
      </c>
      <c r="AY290" s="156" t="s">
        <v>128</v>
      </c>
    </row>
    <row r="291" spans="2:65" s="1" customFormat="1" ht="24">
      <c r="B291" s="31"/>
      <c r="C291" s="134" t="s">
        <v>452</v>
      </c>
      <c r="D291" s="134" t="s">
        <v>132</v>
      </c>
      <c r="E291" s="135" t="s">
        <v>453</v>
      </c>
      <c r="F291" s="136" t="s">
        <v>454</v>
      </c>
      <c r="G291" s="137" t="s">
        <v>247</v>
      </c>
      <c r="H291" s="138">
        <v>0.917</v>
      </c>
      <c r="I291" s="139"/>
      <c r="J291" s="139"/>
      <c r="K291" s="140">
        <f>ROUND(P291*H291,2)</f>
        <v>0</v>
      </c>
      <c r="L291" s="136" t="s">
        <v>134</v>
      </c>
      <c r="M291" s="31"/>
      <c r="N291" s="141" t="s">
        <v>1</v>
      </c>
      <c r="O291" s="142" t="s">
        <v>40</v>
      </c>
      <c r="P291" s="143">
        <f>I291+J291</f>
        <v>0</v>
      </c>
      <c r="Q291" s="143">
        <f>ROUND(I291*H291,2)</f>
        <v>0</v>
      </c>
      <c r="R291" s="143">
        <f>ROUND(J291*H291,2)</f>
        <v>0</v>
      </c>
      <c r="T291" s="144">
        <f>S291*H291</f>
        <v>0</v>
      </c>
      <c r="U291" s="144">
        <v>2.50195</v>
      </c>
      <c r="V291" s="144">
        <f>U291*H291</f>
        <v>2.29428815</v>
      </c>
      <c r="W291" s="144">
        <v>0</v>
      </c>
      <c r="X291" s="145">
        <f>W291*H291</f>
        <v>0</v>
      </c>
      <c r="AR291" s="146" t="s">
        <v>137</v>
      </c>
      <c r="AT291" s="146" t="s">
        <v>132</v>
      </c>
      <c r="AU291" s="146" t="s">
        <v>87</v>
      </c>
      <c r="AY291" s="16" t="s">
        <v>128</v>
      </c>
      <c r="BE291" s="147">
        <f>IF(O291="základní",K291,0)</f>
        <v>0</v>
      </c>
      <c r="BF291" s="147">
        <f>IF(O291="snížená",K291,0)</f>
        <v>0</v>
      </c>
      <c r="BG291" s="147">
        <f>IF(O291="zákl. přenesená",K291,0)</f>
        <v>0</v>
      </c>
      <c r="BH291" s="147">
        <f>IF(O291="sníž. přenesená",K291,0)</f>
        <v>0</v>
      </c>
      <c r="BI291" s="147">
        <f>IF(O291="nulová",K291,0)</f>
        <v>0</v>
      </c>
      <c r="BJ291" s="16" t="s">
        <v>85</v>
      </c>
      <c r="BK291" s="147">
        <f>ROUND(P291*H291,2)</f>
        <v>0</v>
      </c>
      <c r="BL291" s="16" t="s">
        <v>137</v>
      </c>
      <c r="BM291" s="146" t="s">
        <v>455</v>
      </c>
    </row>
    <row r="292" spans="2:47" s="1" customFormat="1" ht="19.5">
      <c r="B292" s="31"/>
      <c r="D292" s="148" t="s">
        <v>136</v>
      </c>
      <c r="F292" s="149" t="s">
        <v>456</v>
      </c>
      <c r="I292" s="150"/>
      <c r="J292" s="150"/>
      <c r="M292" s="31"/>
      <c r="N292" s="151"/>
      <c r="X292" s="53"/>
      <c r="AT292" s="16" t="s">
        <v>136</v>
      </c>
      <c r="AU292" s="16" t="s">
        <v>87</v>
      </c>
    </row>
    <row r="293" spans="2:51" s="12" customFormat="1" ht="12">
      <c r="B293" s="155"/>
      <c r="D293" s="148" t="s">
        <v>230</v>
      </c>
      <c r="E293" s="156" t="s">
        <v>1</v>
      </c>
      <c r="F293" s="157" t="s">
        <v>457</v>
      </c>
      <c r="H293" s="158">
        <v>0.39</v>
      </c>
      <c r="I293" s="159"/>
      <c r="J293" s="159"/>
      <c r="M293" s="155"/>
      <c r="N293" s="160"/>
      <c r="X293" s="161"/>
      <c r="AT293" s="156" t="s">
        <v>230</v>
      </c>
      <c r="AU293" s="156" t="s">
        <v>87</v>
      </c>
      <c r="AV293" s="12" t="s">
        <v>87</v>
      </c>
      <c r="AW293" s="12" t="s">
        <v>5</v>
      </c>
      <c r="AX293" s="12" t="s">
        <v>77</v>
      </c>
      <c r="AY293" s="156" t="s">
        <v>128</v>
      </c>
    </row>
    <row r="294" spans="2:51" s="12" customFormat="1" ht="12">
      <c r="B294" s="155"/>
      <c r="D294" s="148" t="s">
        <v>230</v>
      </c>
      <c r="E294" s="156" t="s">
        <v>1</v>
      </c>
      <c r="F294" s="157" t="s">
        <v>458</v>
      </c>
      <c r="H294" s="158">
        <v>0.527</v>
      </c>
      <c r="I294" s="159"/>
      <c r="J294" s="159"/>
      <c r="M294" s="155"/>
      <c r="N294" s="160"/>
      <c r="X294" s="161"/>
      <c r="AT294" s="156" t="s">
        <v>230</v>
      </c>
      <c r="AU294" s="156" t="s">
        <v>87</v>
      </c>
      <c r="AV294" s="12" t="s">
        <v>87</v>
      </c>
      <c r="AW294" s="12" t="s">
        <v>5</v>
      </c>
      <c r="AX294" s="12" t="s">
        <v>77</v>
      </c>
      <c r="AY294" s="156" t="s">
        <v>128</v>
      </c>
    </row>
    <row r="295" spans="2:51" s="13" customFormat="1" ht="12">
      <c r="B295" s="162"/>
      <c r="D295" s="148" t="s">
        <v>230</v>
      </c>
      <c r="E295" s="163" t="s">
        <v>1</v>
      </c>
      <c r="F295" s="164" t="s">
        <v>265</v>
      </c>
      <c r="H295" s="165">
        <v>0.917</v>
      </c>
      <c r="I295" s="166"/>
      <c r="J295" s="166"/>
      <c r="M295" s="162"/>
      <c r="N295" s="167"/>
      <c r="X295" s="168"/>
      <c r="AT295" s="163" t="s">
        <v>230</v>
      </c>
      <c r="AU295" s="163" t="s">
        <v>87</v>
      </c>
      <c r="AV295" s="13" t="s">
        <v>137</v>
      </c>
      <c r="AW295" s="13" t="s">
        <v>5</v>
      </c>
      <c r="AX295" s="13" t="s">
        <v>85</v>
      </c>
      <c r="AY295" s="163" t="s">
        <v>128</v>
      </c>
    </row>
    <row r="296" spans="2:65" s="1" customFormat="1" ht="24">
      <c r="B296" s="31"/>
      <c r="C296" s="134" t="s">
        <v>459</v>
      </c>
      <c r="D296" s="134" t="s">
        <v>132</v>
      </c>
      <c r="E296" s="135" t="s">
        <v>460</v>
      </c>
      <c r="F296" s="136" t="s">
        <v>461</v>
      </c>
      <c r="G296" s="137" t="s">
        <v>247</v>
      </c>
      <c r="H296" s="138">
        <v>2.996</v>
      </c>
      <c r="I296" s="139"/>
      <c r="J296" s="139"/>
      <c r="K296" s="140">
        <f>ROUND(P296*H296,2)</f>
        <v>0</v>
      </c>
      <c r="L296" s="136" t="s">
        <v>134</v>
      </c>
      <c r="M296" s="31"/>
      <c r="N296" s="141" t="s">
        <v>1</v>
      </c>
      <c r="O296" s="142" t="s">
        <v>40</v>
      </c>
      <c r="P296" s="143">
        <f>I296+J296</f>
        <v>0</v>
      </c>
      <c r="Q296" s="143">
        <f>ROUND(I296*H296,2)</f>
        <v>0</v>
      </c>
      <c r="R296" s="143">
        <f>ROUND(J296*H296,2)</f>
        <v>0</v>
      </c>
      <c r="T296" s="144">
        <f>S296*H296</f>
        <v>0</v>
      </c>
      <c r="U296" s="144">
        <v>2.50195</v>
      </c>
      <c r="V296" s="144">
        <f>U296*H296</f>
        <v>7.495842199999999</v>
      </c>
      <c r="W296" s="144">
        <v>0</v>
      </c>
      <c r="X296" s="145">
        <f>W296*H296</f>
        <v>0</v>
      </c>
      <c r="AR296" s="146" t="s">
        <v>137</v>
      </c>
      <c r="AT296" s="146" t="s">
        <v>132</v>
      </c>
      <c r="AU296" s="146" t="s">
        <v>87</v>
      </c>
      <c r="AY296" s="16" t="s">
        <v>128</v>
      </c>
      <c r="BE296" s="147">
        <f>IF(O296="základní",K296,0)</f>
        <v>0</v>
      </c>
      <c r="BF296" s="147">
        <f>IF(O296="snížená",K296,0)</f>
        <v>0</v>
      </c>
      <c r="BG296" s="147">
        <f>IF(O296="zákl. přenesená",K296,0)</f>
        <v>0</v>
      </c>
      <c r="BH296" s="147">
        <f>IF(O296="sníž. přenesená",K296,0)</f>
        <v>0</v>
      </c>
      <c r="BI296" s="147">
        <f>IF(O296="nulová",K296,0)</f>
        <v>0</v>
      </c>
      <c r="BJ296" s="16" t="s">
        <v>85</v>
      </c>
      <c r="BK296" s="147">
        <f>ROUND(P296*H296,2)</f>
        <v>0</v>
      </c>
      <c r="BL296" s="16" t="s">
        <v>137</v>
      </c>
      <c r="BM296" s="146" t="s">
        <v>462</v>
      </c>
    </row>
    <row r="297" spans="2:47" s="1" customFormat="1" ht="19.5">
      <c r="B297" s="31"/>
      <c r="D297" s="148" t="s">
        <v>136</v>
      </c>
      <c r="F297" s="149" t="s">
        <v>463</v>
      </c>
      <c r="I297" s="150"/>
      <c r="J297" s="150"/>
      <c r="M297" s="31"/>
      <c r="N297" s="151"/>
      <c r="X297" s="53"/>
      <c r="AT297" s="16" t="s">
        <v>136</v>
      </c>
      <c r="AU297" s="16" t="s">
        <v>87</v>
      </c>
    </row>
    <row r="298" spans="2:51" s="14" customFormat="1" ht="12">
      <c r="B298" s="179"/>
      <c r="D298" s="148" t="s">
        <v>230</v>
      </c>
      <c r="E298" s="180" t="s">
        <v>1</v>
      </c>
      <c r="F298" s="181" t="s">
        <v>464</v>
      </c>
      <c r="H298" s="180" t="s">
        <v>1</v>
      </c>
      <c r="I298" s="182"/>
      <c r="J298" s="182"/>
      <c r="M298" s="179"/>
      <c r="N298" s="183"/>
      <c r="X298" s="184"/>
      <c r="AT298" s="180" t="s">
        <v>230</v>
      </c>
      <c r="AU298" s="180" t="s">
        <v>87</v>
      </c>
      <c r="AV298" s="14" t="s">
        <v>85</v>
      </c>
      <c r="AW298" s="14" t="s">
        <v>5</v>
      </c>
      <c r="AX298" s="14" t="s">
        <v>77</v>
      </c>
      <c r="AY298" s="180" t="s">
        <v>128</v>
      </c>
    </row>
    <row r="299" spans="2:51" s="12" customFormat="1" ht="12">
      <c r="B299" s="155"/>
      <c r="D299" s="148" t="s">
        <v>230</v>
      </c>
      <c r="E299" s="156" t="s">
        <v>1</v>
      </c>
      <c r="F299" s="157" t="s">
        <v>465</v>
      </c>
      <c r="H299" s="158">
        <v>0.644</v>
      </c>
      <c r="I299" s="159"/>
      <c r="J299" s="159"/>
      <c r="M299" s="155"/>
      <c r="N299" s="160"/>
      <c r="X299" s="161"/>
      <c r="AT299" s="156" t="s">
        <v>230</v>
      </c>
      <c r="AU299" s="156" t="s">
        <v>87</v>
      </c>
      <c r="AV299" s="12" t="s">
        <v>87</v>
      </c>
      <c r="AW299" s="12" t="s">
        <v>5</v>
      </c>
      <c r="AX299" s="12" t="s">
        <v>77</v>
      </c>
      <c r="AY299" s="156" t="s">
        <v>128</v>
      </c>
    </row>
    <row r="300" spans="2:51" s="12" customFormat="1" ht="12">
      <c r="B300" s="155"/>
      <c r="D300" s="148" t="s">
        <v>230</v>
      </c>
      <c r="E300" s="156" t="s">
        <v>1</v>
      </c>
      <c r="F300" s="157" t="s">
        <v>466</v>
      </c>
      <c r="H300" s="158">
        <v>2.352</v>
      </c>
      <c r="I300" s="159"/>
      <c r="J300" s="159"/>
      <c r="M300" s="155"/>
      <c r="N300" s="160"/>
      <c r="X300" s="161"/>
      <c r="AT300" s="156" t="s">
        <v>230</v>
      </c>
      <c r="AU300" s="156" t="s">
        <v>87</v>
      </c>
      <c r="AV300" s="12" t="s">
        <v>87</v>
      </c>
      <c r="AW300" s="12" t="s">
        <v>5</v>
      </c>
      <c r="AX300" s="12" t="s">
        <v>77</v>
      </c>
      <c r="AY300" s="156" t="s">
        <v>128</v>
      </c>
    </row>
    <row r="301" spans="2:51" s="13" customFormat="1" ht="12">
      <c r="B301" s="162"/>
      <c r="D301" s="148" t="s">
        <v>230</v>
      </c>
      <c r="E301" s="163" t="s">
        <v>1</v>
      </c>
      <c r="F301" s="164" t="s">
        <v>265</v>
      </c>
      <c r="H301" s="165">
        <v>2.996</v>
      </c>
      <c r="I301" s="166"/>
      <c r="J301" s="166"/>
      <c r="M301" s="162"/>
      <c r="N301" s="167"/>
      <c r="X301" s="168"/>
      <c r="AT301" s="163" t="s">
        <v>230</v>
      </c>
      <c r="AU301" s="163" t="s">
        <v>87</v>
      </c>
      <c r="AV301" s="13" t="s">
        <v>137</v>
      </c>
      <c r="AW301" s="13" t="s">
        <v>5</v>
      </c>
      <c r="AX301" s="13" t="s">
        <v>85</v>
      </c>
      <c r="AY301" s="163" t="s">
        <v>128</v>
      </c>
    </row>
    <row r="302" spans="2:65" s="1" customFormat="1" ht="24.2" customHeight="1">
      <c r="B302" s="31"/>
      <c r="C302" s="134" t="s">
        <v>467</v>
      </c>
      <c r="D302" s="134" t="s">
        <v>132</v>
      </c>
      <c r="E302" s="135" t="s">
        <v>468</v>
      </c>
      <c r="F302" s="136" t="s">
        <v>469</v>
      </c>
      <c r="G302" s="137" t="s">
        <v>313</v>
      </c>
      <c r="H302" s="138">
        <v>0.453</v>
      </c>
      <c r="I302" s="139"/>
      <c r="J302" s="139"/>
      <c r="K302" s="140">
        <f>ROUND(P302*H302,2)</f>
        <v>0</v>
      </c>
      <c r="L302" s="136" t="s">
        <v>134</v>
      </c>
      <c r="M302" s="31"/>
      <c r="N302" s="141" t="s">
        <v>1</v>
      </c>
      <c r="O302" s="142" t="s">
        <v>40</v>
      </c>
      <c r="P302" s="143">
        <f>I302+J302</f>
        <v>0</v>
      </c>
      <c r="Q302" s="143">
        <f>ROUND(I302*H302,2)</f>
        <v>0</v>
      </c>
      <c r="R302" s="143">
        <f>ROUND(J302*H302,2)</f>
        <v>0</v>
      </c>
      <c r="T302" s="144">
        <f>S302*H302</f>
        <v>0</v>
      </c>
      <c r="U302" s="144">
        <v>1.04927</v>
      </c>
      <c r="V302" s="144">
        <f>U302*H302</f>
        <v>0.47531931</v>
      </c>
      <c r="W302" s="144">
        <v>0</v>
      </c>
      <c r="X302" s="145">
        <f>W302*H302</f>
        <v>0</v>
      </c>
      <c r="AR302" s="146" t="s">
        <v>137</v>
      </c>
      <c r="AT302" s="146" t="s">
        <v>132</v>
      </c>
      <c r="AU302" s="146" t="s">
        <v>87</v>
      </c>
      <c r="AY302" s="16" t="s">
        <v>128</v>
      </c>
      <c r="BE302" s="147">
        <f>IF(O302="základní",K302,0)</f>
        <v>0</v>
      </c>
      <c r="BF302" s="147">
        <f>IF(O302="snížená",K302,0)</f>
        <v>0</v>
      </c>
      <c r="BG302" s="147">
        <f>IF(O302="zákl. přenesená",K302,0)</f>
        <v>0</v>
      </c>
      <c r="BH302" s="147">
        <f>IF(O302="sníž. přenesená",K302,0)</f>
        <v>0</v>
      </c>
      <c r="BI302" s="147">
        <f>IF(O302="nulová",K302,0)</f>
        <v>0</v>
      </c>
      <c r="BJ302" s="16" t="s">
        <v>85</v>
      </c>
      <c r="BK302" s="147">
        <f>ROUND(P302*H302,2)</f>
        <v>0</v>
      </c>
      <c r="BL302" s="16" t="s">
        <v>137</v>
      </c>
      <c r="BM302" s="146" t="s">
        <v>470</v>
      </c>
    </row>
    <row r="303" spans="2:47" s="1" customFormat="1" ht="19.5">
      <c r="B303" s="31"/>
      <c r="D303" s="148" t="s">
        <v>136</v>
      </c>
      <c r="F303" s="149" t="s">
        <v>471</v>
      </c>
      <c r="I303" s="150"/>
      <c r="J303" s="150"/>
      <c r="M303" s="31"/>
      <c r="N303" s="151"/>
      <c r="X303" s="53"/>
      <c r="AT303" s="16" t="s">
        <v>136</v>
      </c>
      <c r="AU303" s="16" t="s">
        <v>87</v>
      </c>
    </row>
    <row r="304" spans="2:51" s="14" customFormat="1" ht="12">
      <c r="B304" s="179"/>
      <c r="D304" s="148" t="s">
        <v>230</v>
      </c>
      <c r="E304" s="180" t="s">
        <v>1</v>
      </c>
      <c r="F304" s="181" t="s">
        <v>472</v>
      </c>
      <c r="H304" s="180" t="s">
        <v>1</v>
      </c>
      <c r="I304" s="182"/>
      <c r="J304" s="182"/>
      <c r="M304" s="179"/>
      <c r="N304" s="183"/>
      <c r="X304" s="184"/>
      <c r="AT304" s="180" t="s">
        <v>230</v>
      </c>
      <c r="AU304" s="180" t="s">
        <v>87</v>
      </c>
      <c r="AV304" s="14" t="s">
        <v>85</v>
      </c>
      <c r="AW304" s="14" t="s">
        <v>5</v>
      </c>
      <c r="AX304" s="14" t="s">
        <v>77</v>
      </c>
      <c r="AY304" s="180" t="s">
        <v>128</v>
      </c>
    </row>
    <row r="305" spans="2:51" s="12" customFormat="1" ht="12">
      <c r="B305" s="155"/>
      <c r="D305" s="148" t="s">
        <v>230</v>
      </c>
      <c r="E305" s="156" t="s">
        <v>1</v>
      </c>
      <c r="F305" s="157" t="s">
        <v>473</v>
      </c>
      <c r="H305" s="158">
        <v>0.154</v>
      </c>
      <c r="I305" s="159"/>
      <c r="J305" s="159"/>
      <c r="M305" s="155"/>
      <c r="N305" s="160"/>
      <c r="X305" s="161"/>
      <c r="AT305" s="156" t="s">
        <v>230</v>
      </c>
      <c r="AU305" s="156" t="s">
        <v>87</v>
      </c>
      <c r="AV305" s="12" t="s">
        <v>87</v>
      </c>
      <c r="AW305" s="12" t="s">
        <v>5</v>
      </c>
      <c r="AX305" s="12" t="s">
        <v>77</v>
      </c>
      <c r="AY305" s="156" t="s">
        <v>128</v>
      </c>
    </row>
    <row r="306" spans="2:51" s="12" customFormat="1" ht="12">
      <c r="B306" s="155"/>
      <c r="D306" s="148" t="s">
        <v>230</v>
      </c>
      <c r="E306" s="156" t="s">
        <v>1</v>
      </c>
      <c r="F306" s="157" t="s">
        <v>474</v>
      </c>
      <c r="H306" s="158">
        <v>0.12</v>
      </c>
      <c r="I306" s="159"/>
      <c r="J306" s="159"/>
      <c r="M306" s="155"/>
      <c r="N306" s="160"/>
      <c r="X306" s="161"/>
      <c r="AT306" s="156" t="s">
        <v>230</v>
      </c>
      <c r="AU306" s="156" t="s">
        <v>87</v>
      </c>
      <c r="AV306" s="12" t="s">
        <v>87</v>
      </c>
      <c r="AW306" s="12" t="s">
        <v>5</v>
      </c>
      <c r="AX306" s="12" t="s">
        <v>77</v>
      </c>
      <c r="AY306" s="156" t="s">
        <v>128</v>
      </c>
    </row>
    <row r="307" spans="2:51" s="12" customFormat="1" ht="12">
      <c r="B307" s="155"/>
      <c r="D307" s="148" t="s">
        <v>230</v>
      </c>
      <c r="E307" s="156" t="s">
        <v>1</v>
      </c>
      <c r="F307" s="157" t="s">
        <v>475</v>
      </c>
      <c r="H307" s="158">
        <v>0.03</v>
      </c>
      <c r="I307" s="159"/>
      <c r="J307" s="159"/>
      <c r="M307" s="155"/>
      <c r="N307" s="160"/>
      <c r="X307" s="161"/>
      <c r="AT307" s="156" t="s">
        <v>230</v>
      </c>
      <c r="AU307" s="156" t="s">
        <v>87</v>
      </c>
      <c r="AV307" s="12" t="s">
        <v>87</v>
      </c>
      <c r="AW307" s="12" t="s">
        <v>5</v>
      </c>
      <c r="AX307" s="12" t="s">
        <v>77</v>
      </c>
      <c r="AY307" s="156" t="s">
        <v>128</v>
      </c>
    </row>
    <row r="308" spans="2:51" s="12" customFormat="1" ht="12">
      <c r="B308" s="155"/>
      <c r="D308" s="148" t="s">
        <v>230</v>
      </c>
      <c r="E308" s="156" t="s">
        <v>1</v>
      </c>
      <c r="F308" s="157" t="s">
        <v>476</v>
      </c>
      <c r="H308" s="158">
        <v>0.149</v>
      </c>
      <c r="I308" s="159"/>
      <c r="J308" s="159"/>
      <c r="M308" s="155"/>
      <c r="N308" s="160"/>
      <c r="X308" s="161"/>
      <c r="AT308" s="156" t="s">
        <v>230</v>
      </c>
      <c r="AU308" s="156" t="s">
        <v>87</v>
      </c>
      <c r="AV308" s="12" t="s">
        <v>87</v>
      </c>
      <c r="AW308" s="12" t="s">
        <v>5</v>
      </c>
      <c r="AX308" s="12" t="s">
        <v>77</v>
      </c>
      <c r="AY308" s="156" t="s">
        <v>128</v>
      </c>
    </row>
    <row r="309" spans="2:51" s="13" customFormat="1" ht="12">
      <c r="B309" s="162"/>
      <c r="D309" s="148" t="s">
        <v>230</v>
      </c>
      <c r="E309" s="163" t="s">
        <v>1</v>
      </c>
      <c r="F309" s="164" t="s">
        <v>265</v>
      </c>
      <c r="H309" s="165">
        <v>0.45300000000000007</v>
      </c>
      <c r="I309" s="166"/>
      <c r="J309" s="166"/>
      <c r="M309" s="162"/>
      <c r="N309" s="167"/>
      <c r="X309" s="168"/>
      <c r="AT309" s="163" t="s">
        <v>230</v>
      </c>
      <c r="AU309" s="163" t="s">
        <v>87</v>
      </c>
      <c r="AV309" s="13" t="s">
        <v>137</v>
      </c>
      <c r="AW309" s="13" t="s">
        <v>5</v>
      </c>
      <c r="AX309" s="13" t="s">
        <v>85</v>
      </c>
      <c r="AY309" s="163" t="s">
        <v>128</v>
      </c>
    </row>
    <row r="310" spans="2:65" s="1" customFormat="1" ht="24.2" customHeight="1">
      <c r="B310" s="31"/>
      <c r="C310" s="134" t="s">
        <v>477</v>
      </c>
      <c r="D310" s="134" t="s">
        <v>132</v>
      </c>
      <c r="E310" s="135" t="s">
        <v>478</v>
      </c>
      <c r="F310" s="136" t="s">
        <v>479</v>
      </c>
      <c r="G310" s="137" t="s">
        <v>313</v>
      </c>
      <c r="H310" s="138">
        <v>0.84</v>
      </c>
      <c r="I310" s="139"/>
      <c r="J310" s="139"/>
      <c r="K310" s="140">
        <f>ROUND(P310*H310,2)</f>
        <v>0</v>
      </c>
      <c r="L310" s="136" t="s">
        <v>134</v>
      </c>
      <c r="M310" s="31"/>
      <c r="N310" s="141" t="s">
        <v>1</v>
      </c>
      <c r="O310" s="142" t="s">
        <v>40</v>
      </c>
      <c r="P310" s="143">
        <f>I310+J310</f>
        <v>0</v>
      </c>
      <c r="Q310" s="143">
        <f>ROUND(I310*H310,2)</f>
        <v>0</v>
      </c>
      <c r="R310" s="143">
        <f>ROUND(J310*H310,2)</f>
        <v>0</v>
      </c>
      <c r="T310" s="144">
        <f>S310*H310</f>
        <v>0</v>
      </c>
      <c r="U310" s="144">
        <v>1.06277</v>
      </c>
      <c r="V310" s="144">
        <f>U310*H310</f>
        <v>0.8927267999999999</v>
      </c>
      <c r="W310" s="144">
        <v>0</v>
      </c>
      <c r="X310" s="145">
        <f>W310*H310</f>
        <v>0</v>
      </c>
      <c r="AR310" s="146" t="s">
        <v>137</v>
      </c>
      <c r="AT310" s="146" t="s">
        <v>132</v>
      </c>
      <c r="AU310" s="146" t="s">
        <v>87</v>
      </c>
      <c r="AY310" s="16" t="s">
        <v>128</v>
      </c>
      <c r="BE310" s="147">
        <f>IF(O310="základní",K310,0)</f>
        <v>0</v>
      </c>
      <c r="BF310" s="147">
        <f>IF(O310="snížená",K310,0)</f>
        <v>0</v>
      </c>
      <c r="BG310" s="147">
        <f>IF(O310="zákl. přenesená",K310,0)</f>
        <v>0</v>
      </c>
      <c r="BH310" s="147">
        <f>IF(O310="sníž. přenesená",K310,0)</f>
        <v>0</v>
      </c>
      <c r="BI310" s="147">
        <f>IF(O310="nulová",K310,0)</f>
        <v>0</v>
      </c>
      <c r="BJ310" s="16" t="s">
        <v>85</v>
      </c>
      <c r="BK310" s="147">
        <f>ROUND(P310*H310,2)</f>
        <v>0</v>
      </c>
      <c r="BL310" s="16" t="s">
        <v>137</v>
      </c>
      <c r="BM310" s="146" t="s">
        <v>480</v>
      </c>
    </row>
    <row r="311" spans="2:47" s="1" customFormat="1" ht="19.5">
      <c r="B311" s="31"/>
      <c r="D311" s="148" t="s">
        <v>136</v>
      </c>
      <c r="F311" s="149" t="s">
        <v>481</v>
      </c>
      <c r="I311" s="150"/>
      <c r="J311" s="150"/>
      <c r="M311" s="31"/>
      <c r="N311" s="151"/>
      <c r="X311" s="53"/>
      <c r="AT311" s="16" t="s">
        <v>136</v>
      </c>
      <c r="AU311" s="16" t="s">
        <v>87</v>
      </c>
    </row>
    <row r="312" spans="2:51" s="12" customFormat="1" ht="12">
      <c r="B312" s="155"/>
      <c r="D312" s="148" t="s">
        <v>230</v>
      </c>
      <c r="E312" s="156" t="s">
        <v>1</v>
      </c>
      <c r="F312" s="157" t="s">
        <v>482</v>
      </c>
      <c r="H312" s="158">
        <v>0.84</v>
      </c>
      <c r="I312" s="159"/>
      <c r="J312" s="159"/>
      <c r="M312" s="155"/>
      <c r="N312" s="160"/>
      <c r="X312" s="161"/>
      <c r="AT312" s="156" t="s">
        <v>230</v>
      </c>
      <c r="AU312" s="156" t="s">
        <v>87</v>
      </c>
      <c r="AV312" s="12" t="s">
        <v>87</v>
      </c>
      <c r="AW312" s="12" t="s">
        <v>5</v>
      </c>
      <c r="AX312" s="12" t="s">
        <v>85</v>
      </c>
      <c r="AY312" s="156" t="s">
        <v>128</v>
      </c>
    </row>
    <row r="313" spans="2:65" s="1" customFormat="1" ht="24.2" customHeight="1">
      <c r="B313" s="31"/>
      <c r="C313" s="134" t="s">
        <v>483</v>
      </c>
      <c r="D313" s="134" t="s">
        <v>132</v>
      </c>
      <c r="E313" s="135" t="s">
        <v>484</v>
      </c>
      <c r="F313" s="136" t="s">
        <v>485</v>
      </c>
      <c r="G313" s="137" t="s">
        <v>222</v>
      </c>
      <c r="H313" s="138">
        <v>7.47</v>
      </c>
      <c r="I313" s="139"/>
      <c r="J313" s="139"/>
      <c r="K313" s="140">
        <f>ROUND(P313*H313,2)</f>
        <v>0</v>
      </c>
      <c r="L313" s="136" t="s">
        <v>134</v>
      </c>
      <c r="M313" s="31"/>
      <c r="N313" s="141" t="s">
        <v>1</v>
      </c>
      <c r="O313" s="142" t="s">
        <v>40</v>
      </c>
      <c r="P313" s="143">
        <f>I313+J313</f>
        <v>0</v>
      </c>
      <c r="Q313" s="143">
        <f>ROUND(I313*H313,2)</f>
        <v>0</v>
      </c>
      <c r="R313" s="143">
        <f>ROUND(J313*H313,2)</f>
        <v>0</v>
      </c>
      <c r="T313" s="144">
        <f>S313*H313</f>
        <v>0</v>
      </c>
      <c r="U313" s="144">
        <v>0.01296</v>
      </c>
      <c r="V313" s="144">
        <f>U313*H313</f>
        <v>0.09681119999999999</v>
      </c>
      <c r="W313" s="144">
        <v>0</v>
      </c>
      <c r="X313" s="145">
        <f>W313*H313</f>
        <v>0</v>
      </c>
      <c r="AR313" s="146" t="s">
        <v>137</v>
      </c>
      <c r="AT313" s="146" t="s">
        <v>132</v>
      </c>
      <c r="AU313" s="146" t="s">
        <v>87</v>
      </c>
      <c r="AY313" s="16" t="s">
        <v>128</v>
      </c>
      <c r="BE313" s="147">
        <f>IF(O313="základní",K313,0)</f>
        <v>0</v>
      </c>
      <c r="BF313" s="147">
        <f>IF(O313="snížená",K313,0)</f>
        <v>0</v>
      </c>
      <c r="BG313" s="147">
        <f>IF(O313="zákl. přenesená",K313,0)</f>
        <v>0</v>
      </c>
      <c r="BH313" s="147">
        <f>IF(O313="sníž. přenesená",K313,0)</f>
        <v>0</v>
      </c>
      <c r="BI313" s="147">
        <f>IF(O313="nulová",K313,0)</f>
        <v>0</v>
      </c>
      <c r="BJ313" s="16" t="s">
        <v>85</v>
      </c>
      <c r="BK313" s="147">
        <f>ROUND(P313*H313,2)</f>
        <v>0</v>
      </c>
      <c r="BL313" s="16" t="s">
        <v>137</v>
      </c>
      <c r="BM313" s="146" t="s">
        <v>486</v>
      </c>
    </row>
    <row r="314" spans="2:47" s="1" customFormat="1" ht="19.5">
      <c r="B314" s="31"/>
      <c r="D314" s="148" t="s">
        <v>136</v>
      </c>
      <c r="F314" s="149" t="s">
        <v>487</v>
      </c>
      <c r="I314" s="150"/>
      <c r="J314" s="150"/>
      <c r="M314" s="31"/>
      <c r="N314" s="151"/>
      <c r="X314" s="53"/>
      <c r="AT314" s="16" t="s">
        <v>136</v>
      </c>
      <c r="AU314" s="16" t="s">
        <v>87</v>
      </c>
    </row>
    <row r="315" spans="2:51" s="12" customFormat="1" ht="12">
      <c r="B315" s="155"/>
      <c r="D315" s="148" t="s">
        <v>230</v>
      </c>
      <c r="E315" s="156" t="s">
        <v>1</v>
      </c>
      <c r="F315" s="157" t="s">
        <v>488</v>
      </c>
      <c r="H315" s="158">
        <v>1.86</v>
      </c>
      <c r="I315" s="159"/>
      <c r="J315" s="159"/>
      <c r="M315" s="155"/>
      <c r="N315" s="160"/>
      <c r="X315" s="161"/>
      <c r="AT315" s="156" t="s">
        <v>230</v>
      </c>
      <c r="AU315" s="156" t="s">
        <v>87</v>
      </c>
      <c r="AV315" s="12" t="s">
        <v>87</v>
      </c>
      <c r="AW315" s="12" t="s">
        <v>5</v>
      </c>
      <c r="AX315" s="12" t="s">
        <v>77</v>
      </c>
      <c r="AY315" s="156" t="s">
        <v>128</v>
      </c>
    </row>
    <row r="316" spans="2:51" s="12" customFormat="1" ht="12">
      <c r="B316" s="155"/>
      <c r="D316" s="148" t="s">
        <v>230</v>
      </c>
      <c r="E316" s="156" t="s">
        <v>1</v>
      </c>
      <c r="F316" s="157" t="s">
        <v>489</v>
      </c>
      <c r="H316" s="158">
        <v>5.61</v>
      </c>
      <c r="I316" s="159"/>
      <c r="J316" s="159"/>
      <c r="M316" s="155"/>
      <c r="N316" s="160"/>
      <c r="X316" s="161"/>
      <c r="AT316" s="156" t="s">
        <v>230</v>
      </c>
      <c r="AU316" s="156" t="s">
        <v>87</v>
      </c>
      <c r="AV316" s="12" t="s">
        <v>87</v>
      </c>
      <c r="AW316" s="12" t="s">
        <v>5</v>
      </c>
      <c r="AX316" s="12" t="s">
        <v>77</v>
      </c>
      <c r="AY316" s="156" t="s">
        <v>128</v>
      </c>
    </row>
    <row r="317" spans="2:51" s="13" customFormat="1" ht="12">
      <c r="B317" s="162"/>
      <c r="D317" s="148" t="s">
        <v>230</v>
      </c>
      <c r="E317" s="163" t="s">
        <v>1</v>
      </c>
      <c r="F317" s="164" t="s">
        <v>265</v>
      </c>
      <c r="H317" s="165">
        <v>7.470000000000001</v>
      </c>
      <c r="I317" s="166"/>
      <c r="J317" s="166"/>
      <c r="M317" s="162"/>
      <c r="N317" s="167"/>
      <c r="X317" s="168"/>
      <c r="AT317" s="163" t="s">
        <v>230</v>
      </c>
      <c r="AU317" s="163" t="s">
        <v>87</v>
      </c>
      <c r="AV317" s="13" t="s">
        <v>137</v>
      </c>
      <c r="AW317" s="13" t="s">
        <v>5</v>
      </c>
      <c r="AX317" s="13" t="s">
        <v>85</v>
      </c>
      <c r="AY317" s="163" t="s">
        <v>128</v>
      </c>
    </row>
    <row r="318" spans="2:65" s="1" customFormat="1" ht="24.2" customHeight="1">
      <c r="B318" s="31"/>
      <c r="C318" s="134" t="s">
        <v>490</v>
      </c>
      <c r="D318" s="134" t="s">
        <v>132</v>
      </c>
      <c r="E318" s="135" t="s">
        <v>491</v>
      </c>
      <c r="F318" s="136" t="s">
        <v>492</v>
      </c>
      <c r="G318" s="137" t="s">
        <v>222</v>
      </c>
      <c r="H318" s="138">
        <v>7.47</v>
      </c>
      <c r="I318" s="139"/>
      <c r="J318" s="139"/>
      <c r="K318" s="140">
        <f>ROUND(P318*H318,2)</f>
        <v>0</v>
      </c>
      <c r="L318" s="136" t="s">
        <v>134</v>
      </c>
      <c r="M318" s="31"/>
      <c r="N318" s="141" t="s">
        <v>1</v>
      </c>
      <c r="O318" s="142" t="s">
        <v>40</v>
      </c>
      <c r="P318" s="143">
        <f>I318+J318</f>
        <v>0</v>
      </c>
      <c r="Q318" s="143">
        <f>ROUND(I318*H318,2)</f>
        <v>0</v>
      </c>
      <c r="R318" s="143">
        <f>ROUND(J318*H318,2)</f>
        <v>0</v>
      </c>
      <c r="T318" s="144">
        <f>S318*H318</f>
        <v>0</v>
      </c>
      <c r="U318" s="144">
        <v>0</v>
      </c>
      <c r="V318" s="144">
        <f>U318*H318</f>
        <v>0</v>
      </c>
      <c r="W318" s="144">
        <v>0</v>
      </c>
      <c r="X318" s="145">
        <f>W318*H318</f>
        <v>0</v>
      </c>
      <c r="AR318" s="146" t="s">
        <v>137</v>
      </c>
      <c r="AT318" s="146" t="s">
        <v>132</v>
      </c>
      <c r="AU318" s="146" t="s">
        <v>87</v>
      </c>
      <c r="AY318" s="16" t="s">
        <v>128</v>
      </c>
      <c r="BE318" s="147">
        <f>IF(O318="základní",K318,0)</f>
        <v>0</v>
      </c>
      <c r="BF318" s="147">
        <f>IF(O318="snížená",K318,0)</f>
        <v>0</v>
      </c>
      <c r="BG318" s="147">
        <f>IF(O318="zákl. přenesená",K318,0)</f>
        <v>0</v>
      </c>
      <c r="BH318" s="147">
        <f>IF(O318="sníž. přenesená",K318,0)</f>
        <v>0</v>
      </c>
      <c r="BI318" s="147">
        <f>IF(O318="nulová",K318,0)</f>
        <v>0</v>
      </c>
      <c r="BJ318" s="16" t="s">
        <v>85</v>
      </c>
      <c r="BK318" s="147">
        <f>ROUND(P318*H318,2)</f>
        <v>0</v>
      </c>
      <c r="BL318" s="16" t="s">
        <v>137</v>
      </c>
      <c r="BM318" s="146" t="s">
        <v>493</v>
      </c>
    </row>
    <row r="319" spans="2:47" s="1" customFormat="1" ht="19.5">
      <c r="B319" s="31"/>
      <c r="D319" s="148" t="s">
        <v>136</v>
      </c>
      <c r="F319" s="149" t="s">
        <v>494</v>
      </c>
      <c r="I319" s="150"/>
      <c r="J319" s="150"/>
      <c r="M319" s="31"/>
      <c r="N319" s="151"/>
      <c r="X319" s="53"/>
      <c r="AT319" s="16" t="s">
        <v>136</v>
      </c>
      <c r="AU319" s="16" t="s">
        <v>87</v>
      </c>
    </row>
    <row r="320" spans="2:65" s="1" customFormat="1" ht="24.2" customHeight="1">
      <c r="B320" s="31"/>
      <c r="C320" s="134" t="s">
        <v>495</v>
      </c>
      <c r="D320" s="134" t="s">
        <v>132</v>
      </c>
      <c r="E320" s="135" t="s">
        <v>496</v>
      </c>
      <c r="F320" s="136" t="s">
        <v>497</v>
      </c>
      <c r="G320" s="137" t="s">
        <v>222</v>
      </c>
      <c r="H320" s="138">
        <v>16</v>
      </c>
      <c r="I320" s="139"/>
      <c r="J320" s="139"/>
      <c r="K320" s="140">
        <f>ROUND(P320*H320,2)</f>
        <v>0</v>
      </c>
      <c r="L320" s="136" t="s">
        <v>134</v>
      </c>
      <c r="M320" s="31"/>
      <c r="N320" s="141" t="s">
        <v>1</v>
      </c>
      <c r="O320" s="142" t="s">
        <v>40</v>
      </c>
      <c r="P320" s="143">
        <f>I320+J320</f>
        <v>0</v>
      </c>
      <c r="Q320" s="143">
        <f>ROUND(I320*H320,2)</f>
        <v>0</v>
      </c>
      <c r="R320" s="143">
        <f>ROUND(J320*H320,2)</f>
        <v>0</v>
      </c>
      <c r="T320" s="144">
        <f>S320*H320</f>
        <v>0</v>
      </c>
      <c r="U320" s="144">
        <v>0.01412</v>
      </c>
      <c r="V320" s="144">
        <f>U320*H320</f>
        <v>0.22592</v>
      </c>
      <c r="W320" s="144">
        <v>0</v>
      </c>
      <c r="X320" s="145">
        <f>W320*H320</f>
        <v>0</v>
      </c>
      <c r="AR320" s="146" t="s">
        <v>137</v>
      </c>
      <c r="AT320" s="146" t="s">
        <v>132</v>
      </c>
      <c r="AU320" s="146" t="s">
        <v>87</v>
      </c>
      <c r="AY320" s="16" t="s">
        <v>128</v>
      </c>
      <c r="BE320" s="147">
        <f>IF(O320="základní",K320,0)</f>
        <v>0</v>
      </c>
      <c r="BF320" s="147">
        <f>IF(O320="snížená",K320,0)</f>
        <v>0</v>
      </c>
      <c r="BG320" s="147">
        <f>IF(O320="zákl. přenesená",K320,0)</f>
        <v>0</v>
      </c>
      <c r="BH320" s="147">
        <f>IF(O320="sníž. přenesená",K320,0)</f>
        <v>0</v>
      </c>
      <c r="BI320" s="147">
        <f>IF(O320="nulová",K320,0)</f>
        <v>0</v>
      </c>
      <c r="BJ320" s="16" t="s">
        <v>85</v>
      </c>
      <c r="BK320" s="147">
        <f>ROUND(P320*H320,2)</f>
        <v>0</v>
      </c>
      <c r="BL320" s="16" t="s">
        <v>137</v>
      </c>
      <c r="BM320" s="146" t="s">
        <v>498</v>
      </c>
    </row>
    <row r="321" spans="2:47" s="1" customFormat="1" ht="19.5">
      <c r="B321" s="31"/>
      <c r="D321" s="148" t="s">
        <v>136</v>
      </c>
      <c r="F321" s="149" t="s">
        <v>499</v>
      </c>
      <c r="I321" s="150"/>
      <c r="J321" s="150"/>
      <c r="M321" s="31"/>
      <c r="N321" s="151"/>
      <c r="X321" s="53"/>
      <c r="AT321" s="16" t="s">
        <v>136</v>
      </c>
      <c r="AU321" s="16" t="s">
        <v>87</v>
      </c>
    </row>
    <row r="322" spans="2:51" s="12" customFormat="1" ht="12">
      <c r="B322" s="155"/>
      <c r="D322" s="148" t="s">
        <v>230</v>
      </c>
      <c r="E322" s="156" t="s">
        <v>1</v>
      </c>
      <c r="F322" s="157" t="s">
        <v>319</v>
      </c>
      <c r="H322" s="158">
        <v>16</v>
      </c>
      <c r="I322" s="159"/>
      <c r="J322" s="159"/>
      <c r="M322" s="155"/>
      <c r="N322" s="160"/>
      <c r="X322" s="161"/>
      <c r="AT322" s="156" t="s">
        <v>230</v>
      </c>
      <c r="AU322" s="156" t="s">
        <v>87</v>
      </c>
      <c r="AV322" s="12" t="s">
        <v>87</v>
      </c>
      <c r="AW322" s="12" t="s">
        <v>5</v>
      </c>
      <c r="AX322" s="12" t="s">
        <v>85</v>
      </c>
      <c r="AY322" s="156" t="s">
        <v>128</v>
      </c>
    </row>
    <row r="323" spans="2:65" s="1" customFormat="1" ht="24.2" customHeight="1">
      <c r="B323" s="31"/>
      <c r="C323" s="134" t="s">
        <v>500</v>
      </c>
      <c r="D323" s="134" t="s">
        <v>132</v>
      </c>
      <c r="E323" s="135" t="s">
        <v>501</v>
      </c>
      <c r="F323" s="136" t="s">
        <v>502</v>
      </c>
      <c r="G323" s="137" t="s">
        <v>222</v>
      </c>
      <c r="H323" s="138">
        <v>16</v>
      </c>
      <c r="I323" s="139"/>
      <c r="J323" s="139"/>
      <c r="K323" s="140">
        <f>ROUND(P323*H323,2)</f>
        <v>0</v>
      </c>
      <c r="L323" s="136" t="s">
        <v>134</v>
      </c>
      <c r="M323" s="31"/>
      <c r="N323" s="141" t="s">
        <v>1</v>
      </c>
      <c r="O323" s="142" t="s">
        <v>40</v>
      </c>
      <c r="P323" s="143">
        <f>I323+J323</f>
        <v>0</v>
      </c>
      <c r="Q323" s="143">
        <f>ROUND(I323*H323,2)</f>
        <v>0</v>
      </c>
      <c r="R323" s="143">
        <f>ROUND(J323*H323,2)</f>
        <v>0</v>
      </c>
      <c r="T323" s="144">
        <f>S323*H323</f>
        <v>0</v>
      </c>
      <c r="U323" s="144">
        <v>0</v>
      </c>
      <c r="V323" s="144">
        <f>U323*H323</f>
        <v>0</v>
      </c>
      <c r="W323" s="144">
        <v>0</v>
      </c>
      <c r="X323" s="145">
        <f>W323*H323</f>
        <v>0</v>
      </c>
      <c r="AR323" s="146" t="s">
        <v>137</v>
      </c>
      <c r="AT323" s="146" t="s">
        <v>132</v>
      </c>
      <c r="AU323" s="146" t="s">
        <v>87</v>
      </c>
      <c r="AY323" s="16" t="s">
        <v>128</v>
      </c>
      <c r="BE323" s="147">
        <f>IF(O323="základní",K323,0)</f>
        <v>0</v>
      </c>
      <c r="BF323" s="147">
        <f>IF(O323="snížená",K323,0)</f>
        <v>0</v>
      </c>
      <c r="BG323" s="147">
        <f>IF(O323="zákl. přenesená",K323,0)</f>
        <v>0</v>
      </c>
      <c r="BH323" s="147">
        <f>IF(O323="sníž. přenesená",K323,0)</f>
        <v>0</v>
      </c>
      <c r="BI323" s="147">
        <f>IF(O323="nulová",K323,0)</f>
        <v>0</v>
      </c>
      <c r="BJ323" s="16" t="s">
        <v>85</v>
      </c>
      <c r="BK323" s="147">
        <f>ROUND(P323*H323,2)</f>
        <v>0</v>
      </c>
      <c r="BL323" s="16" t="s">
        <v>137</v>
      </c>
      <c r="BM323" s="146" t="s">
        <v>503</v>
      </c>
    </row>
    <row r="324" spans="2:47" s="1" customFormat="1" ht="19.5">
      <c r="B324" s="31"/>
      <c r="D324" s="148" t="s">
        <v>136</v>
      </c>
      <c r="F324" s="149" t="s">
        <v>504</v>
      </c>
      <c r="I324" s="150"/>
      <c r="J324" s="150"/>
      <c r="M324" s="31"/>
      <c r="N324" s="151"/>
      <c r="X324" s="53"/>
      <c r="AT324" s="16" t="s">
        <v>136</v>
      </c>
      <c r="AU324" s="16" t="s">
        <v>87</v>
      </c>
    </row>
    <row r="325" spans="2:65" s="1" customFormat="1" ht="24.2" customHeight="1">
      <c r="B325" s="31"/>
      <c r="C325" s="134" t="s">
        <v>505</v>
      </c>
      <c r="D325" s="134" t="s">
        <v>132</v>
      </c>
      <c r="E325" s="135" t="s">
        <v>506</v>
      </c>
      <c r="F325" s="136" t="s">
        <v>507</v>
      </c>
      <c r="G325" s="137" t="s">
        <v>222</v>
      </c>
      <c r="H325" s="138">
        <v>16</v>
      </c>
      <c r="I325" s="139"/>
      <c r="J325" s="139"/>
      <c r="K325" s="140">
        <f>ROUND(P325*H325,2)</f>
        <v>0</v>
      </c>
      <c r="L325" s="136" t="s">
        <v>134</v>
      </c>
      <c r="M325" s="31"/>
      <c r="N325" s="141" t="s">
        <v>1</v>
      </c>
      <c r="O325" s="142" t="s">
        <v>40</v>
      </c>
      <c r="P325" s="143">
        <f>I325+J325</f>
        <v>0</v>
      </c>
      <c r="Q325" s="143">
        <f>ROUND(I325*H325,2)</f>
        <v>0</v>
      </c>
      <c r="R325" s="143">
        <f>ROUND(J325*H325,2)</f>
        <v>0</v>
      </c>
      <c r="T325" s="144">
        <f>S325*H325</f>
        <v>0</v>
      </c>
      <c r="U325" s="144">
        <v>0.00281</v>
      </c>
      <c r="V325" s="144">
        <f>U325*H325</f>
        <v>0.04496</v>
      </c>
      <c r="W325" s="144">
        <v>0</v>
      </c>
      <c r="X325" s="145">
        <f>W325*H325</f>
        <v>0</v>
      </c>
      <c r="AR325" s="146" t="s">
        <v>137</v>
      </c>
      <c r="AT325" s="146" t="s">
        <v>132</v>
      </c>
      <c r="AU325" s="146" t="s">
        <v>87</v>
      </c>
      <c r="AY325" s="16" t="s">
        <v>128</v>
      </c>
      <c r="BE325" s="147">
        <f>IF(O325="základní",K325,0)</f>
        <v>0</v>
      </c>
      <c r="BF325" s="147">
        <f>IF(O325="snížená",K325,0)</f>
        <v>0</v>
      </c>
      <c r="BG325" s="147">
        <f>IF(O325="zákl. přenesená",K325,0)</f>
        <v>0</v>
      </c>
      <c r="BH325" s="147">
        <f>IF(O325="sníž. přenesená",K325,0)</f>
        <v>0</v>
      </c>
      <c r="BI325" s="147">
        <f>IF(O325="nulová",K325,0)</f>
        <v>0</v>
      </c>
      <c r="BJ325" s="16" t="s">
        <v>85</v>
      </c>
      <c r="BK325" s="147">
        <f>ROUND(P325*H325,2)</f>
        <v>0</v>
      </c>
      <c r="BL325" s="16" t="s">
        <v>137</v>
      </c>
      <c r="BM325" s="146" t="s">
        <v>508</v>
      </c>
    </row>
    <row r="326" spans="2:47" s="1" customFormat="1" ht="29.25">
      <c r="B326" s="31"/>
      <c r="D326" s="148" t="s">
        <v>136</v>
      </c>
      <c r="F326" s="149" t="s">
        <v>509</v>
      </c>
      <c r="I326" s="150"/>
      <c r="J326" s="150"/>
      <c r="M326" s="31"/>
      <c r="N326" s="151"/>
      <c r="X326" s="53"/>
      <c r="AT326" s="16" t="s">
        <v>136</v>
      </c>
      <c r="AU326" s="16" t="s">
        <v>87</v>
      </c>
    </row>
    <row r="327" spans="2:65" s="1" customFormat="1" ht="24.2" customHeight="1">
      <c r="B327" s="31"/>
      <c r="C327" s="134" t="s">
        <v>510</v>
      </c>
      <c r="D327" s="134" t="s">
        <v>132</v>
      </c>
      <c r="E327" s="135" t="s">
        <v>511</v>
      </c>
      <c r="F327" s="136" t="s">
        <v>512</v>
      </c>
      <c r="G327" s="137" t="s">
        <v>222</v>
      </c>
      <c r="H327" s="138">
        <v>16</v>
      </c>
      <c r="I327" s="139"/>
      <c r="J327" s="139"/>
      <c r="K327" s="140">
        <f>ROUND(P327*H327,2)</f>
        <v>0</v>
      </c>
      <c r="L327" s="136" t="s">
        <v>134</v>
      </c>
      <c r="M327" s="31"/>
      <c r="N327" s="141" t="s">
        <v>1</v>
      </c>
      <c r="O327" s="142" t="s">
        <v>40</v>
      </c>
      <c r="P327" s="143">
        <f>I327+J327</f>
        <v>0</v>
      </c>
      <c r="Q327" s="143">
        <f>ROUND(I327*H327,2)</f>
        <v>0</v>
      </c>
      <c r="R327" s="143">
        <f>ROUND(J327*H327,2)</f>
        <v>0</v>
      </c>
      <c r="T327" s="144">
        <f>S327*H327</f>
        <v>0</v>
      </c>
      <c r="U327" s="144">
        <v>0</v>
      </c>
      <c r="V327" s="144">
        <f>U327*H327</f>
        <v>0</v>
      </c>
      <c r="W327" s="144">
        <v>0</v>
      </c>
      <c r="X327" s="145">
        <f>W327*H327</f>
        <v>0</v>
      </c>
      <c r="AR327" s="146" t="s">
        <v>137</v>
      </c>
      <c r="AT327" s="146" t="s">
        <v>132</v>
      </c>
      <c r="AU327" s="146" t="s">
        <v>87</v>
      </c>
      <c r="AY327" s="16" t="s">
        <v>128</v>
      </c>
      <c r="BE327" s="147">
        <f>IF(O327="základní",K327,0)</f>
        <v>0</v>
      </c>
      <c r="BF327" s="147">
        <f>IF(O327="snížená",K327,0)</f>
        <v>0</v>
      </c>
      <c r="BG327" s="147">
        <f>IF(O327="zákl. přenesená",K327,0)</f>
        <v>0</v>
      </c>
      <c r="BH327" s="147">
        <f>IF(O327="sníž. přenesená",K327,0)</f>
        <v>0</v>
      </c>
      <c r="BI327" s="147">
        <f>IF(O327="nulová",K327,0)</f>
        <v>0</v>
      </c>
      <c r="BJ327" s="16" t="s">
        <v>85</v>
      </c>
      <c r="BK327" s="147">
        <f>ROUND(P327*H327,2)</f>
        <v>0</v>
      </c>
      <c r="BL327" s="16" t="s">
        <v>137</v>
      </c>
      <c r="BM327" s="146" t="s">
        <v>513</v>
      </c>
    </row>
    <row r="328" spans="2:47" s="1" customFormat="1" ht="29.25">
      <c r="B328" s="31"/>
      <c r="D328" s="148" t="s">
        <v>136</v>
      </c>
      <c r="F328" s="149" t="s">
        <v>514</v>
      </c>
      <c r="I328" s="150"/>
      <c r="J328" s="150"/>
      <c r="M328" s="31"/>
      <c r="N328" s="151"/>
      <c r="X328" s="53"/>
      <c r="AT328" s="16" t="s">
        <v>136</v>
      </c>
      <c r="AU328" s="16" t="s">
        <v>87</v>
      </c>
    </row>
    <row r="329" spans="2:65" s="1" customFormat="1" ht="24.2" customHeight="1">
      <c r="B329" s="31"/>
      <c r="C329" s="134" t="s">
        <v>515</v>
      </c>
      <c r="D329" s="134" t="s">
        <v>132</v>
      </c>
      <c r="E329" s="135" t="s">
        <v>516</v>
      </c>
      <c r="F329" s="136" t="s">
        <v>517</v>
      </c>
      <c r="G329" s="137" t="s">
        <v>222</v>
      </c>
      <c r="H329" s="138">
        <v>10.56</v>
      </c>
      <c r="I329" s="139"/>
      <c r="J329" s="139"/>
      <c r="K329" s="140">
        <f>ROUND(P329*H329,2)</f>
        <v>0</v>
      </c>
      <c r="L329" s="136" t="s">
        <v>134</v>
      </c>
      <c r="M329" s="31"/>
      <c r="N329" s="141" t="s">
        <v>1</v>
      </c>
      <c r="O329" s="142" t="s">
        <v>40</v>
      </c>
      <c r="P329" s="143">
        <f>I329+J329</f>
        <v>0</v>
      </c>
      <c r="Q329" s="143">
        <f>ROUND(I329*H329,2)</f>
        <v>0</v>
      </c>
      <c r="R329" s="143">
        <f>ROUND(J329*H329,2)</f>
        <v>0</v>
      </c>
      <c r="T329" s="144">
        <f>S329*H329</f>
        <v>0</v>
      </c>
      <c r="U329" s="144">
        <v>0.00792</v>
      </c>
      <c r="V329" s="144">
        <f>U329*H329</f>
        <v>0.0836352</v>
      </c>
      <c r="W329" s="144">
        <v>0</v>
      </c>
      <c r="X329" s="145">
        <f>W329*H329</f>
        <v>0</v>
      </c>
      <c r="AR329" s="146" t="s">
        <v>137</v>
      </c>
      <c r="AT329" s="146" t="s">
        <v>132</v>
      </c>
      <c r="AU329" s="146" t="s">
        <v>87</v>
      </c>
      <c r="AY329" s="16" t="s">
        <v>128</v>
      </c>
      <c r="BE329" s="147">
        <f>IF(O329="základní",K329,0)</f>
        <v>0</v>
      </c>
      <c r="BF329" s="147">
        <f>IF(O329="snížená",K329,0)</f>
        <v>0</v>
      </c>
      <c r="BG329" s="147">
        <f>IF(O329="zákl. přenesená",K329,0)</f>
        <v>0</v>
      </c>
      <c r="BH329" s="147">
        <f>IF(O329="sníž. přenesená",K329,0)</f>
        <v>0</v>
      </c>
      <c r="BI329" s="147">
        <f>IF(O329="nulová",K329,0)</f>
        <v>0</v>
      </c>
      <c r="BJ329" s="16" t="s">
        <v>85</v>
      </c>
      <c r="BK329" s="147">
        <f>ROUND(P329*H329,2)</f>
        <v>0</v>
      </c>
      <c r="BL329" s="16" t="s">
        <v>137</v>
      </c>
      <c r="BM329" s="146" t="s">
        <v>518</v>
      </c>
    </row>
    <row r="330" spans="2:47" s="1" customFormat="1" ht="19.5">
      <c r="B330" s="31"/>
      <c r="D330" s="148" t="s">
        <v>136</v>
      </c>
      <c r="F330" s="149" t="s">
        <v>519</v>
      </c>
      <c r="I330" s="150"/>
      <c r="J330" s="150"/>
      <c r="M330" s="31"/>
      <c r="N330" s="151"/>
      <c r="X330" s="53"/>
      <c r="AT330" s="16" t="s">
        <v>136</v>
      </c>
      <c r="AU330" s="16" t="s">
        <v>87</v>
      </c>
    </row>
    <row r="331" spans="2:51" s="14" customFormat="1" ht="12">
      <c r="B331" s="179"/>
      <c r="D331" s="148" t="s">
        <v>230</v>
      </c>
      <c r="E331" s="180" t="s">
        <v>1</v>
      </c>
      <c r="F331" s="181" t="s">
        <v>520</v>
      </c>
      <c r="H331" s="180" t="s">
        <v>1</v>
      </c>
      <c r="I331" s="182"/>
      <c r="J331" s="182"/>
      <c r="M331" s="179"/>
      <c r="N331" s="183"/>
      <c r="X331" s="184"/>
      <c r="AT331" s="180" t="s">
        <v>230</v>
      </c>
      <c r="AU331" s="180" t="s">
        <v>87</v>
      </c>
      <c r="AV331" s="14" t="s">
        <v>85</v>
      </c>
      <c r="AW331" s="14" t="s">
        <v>5</v>
      </c>
      <c r="AX331" s="14" t="s">
        <v>77</v>
      </c>
      <c r="AY331" s="180" t="s">
        <v>128</v>
      </c>
    </row>
    <row r="332" spans="2:51" s="12" customFormat="1" ht="12">
      <c r="B332" s="155"/>
      <c r="D332" s="148" t="s">
        <v>230</v>
      </c>
      <c r="E332" s="156" t="s">
        <v>1</v>
      </c>
      <c r="F332" s="157" t="s">
        <v>489</v>
      </c>
      <c r="H332" s="158">
        <v>5.61</v>
      </c>
      <c r="I332" s="159"/>
      <c r="J332" s="159"/>
      <c r="M332" s="155"/>
      <c r="N332" s="160"/>
      <c r="X332" s="161"/>
      <c r="AT332" s="156" t="s">
        <v>230</v>
      </c>
      <c r="AU332" s="156" t="s">
        <v>87</v>
      </c>
      <c r="AV332" s="12" t="s">
        <v>87</v>
      </c>
      <c r="AW332" s="12" t="s">
        <v>5</v>
      </c>
      <c r="AX332" s="12" t="s">
        <v>77</v>
      </c>
      <c r="AY332" s="156" t="s">
        <v>128</v>
      </c>
    </row>
    <row r="333" spans="2:51" s="14" customFormat="1" ht="12">
      <c r="B333" s="179"/>
      <c r="D333" s="148" t="s">
        <v>230</v>
      </c>
      <c r="E333" s="180" t="s">
        <v>1</v>
      </c>
      <c r="F333" s="181" t="s">
        <v>521</v>
      </c>
      <c r="H333" s="180" t="s">
        <v>1</v>
      </c>
      <c r="I333" s="182"/>
      <c r="J333" s="182"/>
      <c r="M333" s="179"/>
      <c r="N333" s="183"/>
      <c r="X333" s="184"/>
      <c r="AT333" s="180" t="s">
        <v>230</v>
      </c>
      <c r="AU333" s="180" t="s">
        <v>87</v>
      </c>
      <c r="AV333" s="14" t="s">
        <v>85</v>
      </c>
      <c r="AW333" s="14" t="s">
        <v>5</v>
      </c>
      <c r="AX333" s="14" t="s">
        <v>77</v>
      </c>
      <c r="AY333" s="180" t="s">
        <v>128</v>
      </c>
    </row>
    <row r="334" spans="2:51" s="12" customFormat="1" ht="12">
      <c r="B334" s="155"/>
      <c r="D334" s="148" t="s">
        <v>230</v>
      </c>
      <c r="E334" s="156" t="s">
        <v>1</v>
      </c>
      <c r="F334" s="157" t="s">
        <v>522</v>
      </c>
      <c r="H334" s="158">
        <v>4.95</v>
      </c>
      <c r="I334" s="159"/>
      <c r="J334" s="159"/>
      <c r="M334" s="155"/>
      <c r="N334" s="160"/>
      <c r="X334" s="161"/>
      <c r="AT334" s="156" t="s">
        <v>230</v>
      </c>
      <c r="AU334" s="156" t="s">
        <v>87</v>
      </c>
      <c r="AV334" s="12" t="s">
        <v>87</v>
      </c>
      <c r="AW334" s="12" t="s">
        <v>5</v>
      </c>
      <c r="AX334" s="12" t="s">
        <v>77</v>
      </c>
      <c r="AY334" s="156" t="s">
        <v>128</v>
      </c>
    </row>
    <row r="335" spans="2:51" s="13" customFormat="1" ht="12">
      <c r="B335" s="162"/>
      <c r="D335" s="148" t="s">
        <v>230</v>
      </c>
      <c r="E335" s="163" t="s">
        <v>1</v>
      </c>
      <c r="F335" s="164" t="s">
        <v>265</v>
      </c>
      <c r="H335" s="165">
        <v>10.56</v>
      </c>
      <c r="I335" s="166"/>
      <c r="J335" s="166"/>
      <c r="M335" s="162"/>
      <c r="N335" s="167"/>
      <c r="X335" s="168"/>
      <c r="AT335" s="163" t="s">
        <v>230</v>
      </c>
      <c r="AU335" s="163" t="s">
        <v>87</v>
      </c>
      <c r="AV335" s="13" t="s">
        <v>137</v>
      </c>
      <c r="AW335" s="13" t="s">
        <v>5</v>
      </c>
      <c r="AX335" s="13" t="s">
        <v>85</v>
      </c>
      <c r="AY335" s="163" t="s">
        <v>128</v>
      </c>
    </row>
    <row r="336" spans="2:65" s="1" customFormat="1" ht="24.2" customHeight="1">
      <c r="B336" s="31"/>
      <c r="C336" s="134" t="s">
        <v>523</v>
      </c>
      <c r="D336" s="134" t="s">
        <v>132</v>
      </c>
      <c r="E336" s="135" t="s">
        <v>524</v>
      </c>
      <c r="F336" s="136" t="s">
        <v>525</v>
      </c>
      <c r="G336" s="137" t="s">
        <v>222</v>
      </c>
      <c r="H336" s="138">
        <v>10.56</v>
      </c>
      <c r="I336" s="139"/>
      <c r="J336" s="139"/>
      <c r="K336" s="140">
        <f>ROUND(P336*H336,2)</f>
        <v>0</v>
      </c>
      <c r="L336" s="136" t="s">
        <v>134</v>
      </c>
      <c r="M336" s="31"/>
      <c r="N336" s="141" t="s">
        <v>1</v>
      </c>
      <c r="O336" s="142" t="s">
        <v>40</v>
      </c>
      <c r="P336" s="143">
        <f>I336+J336</f>
        <v>0</v>
      </c>
      <c r="Q336" s="143">
        <f>ROUND(I336*H336,2)</f>
        <v>0</v>
      </c>
      <c r="R336" s="143">
        <f>ROUND(J336*H336,2)</f>
        <v>0</v>
      </c>
      <c r="T336" s="144">
        <f>S336*H336</f>
        <v>0</v>
      </c>
      <c r="U336" s="144">
        <v>0</v>
      </c>
      <c r="V336" s="144">
        <f>U336*H336</f>
        <v>0</v>
      </c>
      <c r="W336" s="144">
        <v>0</v>
      </c>
      <c r="X336" s="145">
        <f>W336*H336</f>
        <v>0</v>
      </c>
      <c r="AR336" s="146" t="s">
        <v>137</v>
      </c>
      <c r="AT336" s="146" t="s">
        <v>132</v>
      </c>
      <c r="AU336" s="146" t="s">
        <v>87</v>
      </c>
      <c r="AY336" s="16" t="s">
        <v>128</v>
      </c>
      <c r="BE336" s="147">
        <f>IF(O336="základní",K336,0)</f>
        <v>0</v>
      </c>
      <c r="BF336" s="147">
        <f>IF(O336="snížená",K336,0)</f>
        <v>0</v>
      </c>
      <c r="BG336" s="147">
        <f>IF(O336="zákl. přenesená",K336,0)</f>
        <v>0</v>
      </c>
      <c r="BH336" s="147">
        <f>IF(O336="sníž. přenesená",K336,0)</f>
        <v>0</v>
      </c>
      <c r="BI336" s="147">
        <f>IF(O336="nulová",K336,0)</f>
        <v>0</v>
      </c>
      <c r="BJ336" s="16" t="s">
        <v>85</v>
      </c>
      <c r="BK336" s="147">
        <f>ROUND(P336*H336,2)</f>
        <v>0</v>
      </c>
      <c r="BL336" s="16" t="s">
        <v>137</v>
      </c>
      <c r="BM336" s="146" t="s">
        <v>526</v>
      </c>
    </row>
    <row r="337" spans="2:47" s="1" customFormat="1" ht="19.5">
      <c r="B337" s="31"/>
      <c r="D337" s="148" t="s">
        <v>136</v>
      </c>
      <c r="F337" s="149" t="s">
        <v>527</v>
      </c>
      <c r="I337" s="150"/>
      <c r="J337" s="150"/>
      <c r="M337" s="31"/>
      <c r="N337" s="151"/>
      <c r="X337" s="53"/>
      <c r="AT337" s="16" t="s">
        <v>136</v>
      </c>
      <c r="AU337" s="16" t="s">
        <v>87</v>
      </c>
    </row>
    <row r="338" spans="2:65" s="1" customFormat="1" ht="24.2" customHeight="1">
      <c r="B338" s="31"/>
      <c r="C338" s="134" t="s">
        <v>528</v>
      </c>
      <c r="D338" s="134" t="s">
        <v>132</v>
      </c>
      <c r="E338" s="135" t="s">
        <v>529</v>
      </c>
      <c r="F338" s="136" t="s">
        <v>530</v>
      </c>
      <c r="G338" s="137" t="s">
        <v>247</v>
      </c>
      <c r="H338" s="138">
        <v>0.92</v>
      </c>
      <c r="I338" s="139"/>
      <c r="J338" s="139"/>
      <c r="K338" s="140">
        <f>ROUND(P338*H338,2)</f>
        <v>0</v>
      </c>
      <c r="L338" s="136" t="s">
        <v>134</v>
      </c>
      <c r="M338" s="31"/>
      <c r="N338" s="141" t="s">
        <v>1</v>
      </c>
      <c r="O338" s="142" t="s">
        <v>40</v>
      </c>
      <c r="P338" s="143">
        <f>I338+J338</f>
        <v>0</v>
      </c>
      <c r="Q338" s="143">
        <f>ROUND(I338*H338,2)</f>
        <v>0</v>
      </c>
      <c r="R338" s="143">
        <f>ROUND(J338*H338,2)</f>
        <v>0</v>
      </c>
      <c r="T338" s="144">
        <f>S338*H338</f>
        <v>0</v>
      </c>
      <c r="U338" s="144">
        <v>2.50194</v>
      </c>
      <c r="V338" s="144">
        <f>U338*H338</f>
        <v>2.3017848</v>
      </c>
      <c r="W338" s="144">
        <v>0</v>
      </c>
      <c r="X338" s="145">
        <f>W338*H338</f>
        <v>0</v>
      </c>
      <c r="AR338" s="146" t="s">
        <v>137</v>
      </c>
      <c r="AT338" s="146" t="s">
        <v>132</v>
      </c>
      <c r="AU338" s="146" t="s">
        <v>87</v>
      </c>
      <c r="AY338" s="16" t="s">
        <v>128</v>
      </c>
      <c r="BE338" s="147">
        <f>IF(O338="základní",K338,0)</f>
        <v>0</v>
      </c>
      <c r="BF338" s="147">
        <f>IF(O338="snížená",K338,0)</f>
        <v>0</v>
      </c>
      <c r="BG338" s="147">
        <f>IF(O338="zákl. přenesená",K338,0)</f>
        <v>0</v>
      </c>
      <c r="BH338" s="147">
        <f>IF(O338="sníž. přenesená",K338,0)</f>
        <v>0</v>
      </c>
      <c r="BI338" s="147">
        <f>IF(O338="nulová",K338,0)</f>
        <v>0</v>
      </c>
      <c r="BJ338" s="16" t="s">
        <v>85</v>
      </c>
      <c r="BK338" s="147">
        <f>ROUND(P338*H338,2)</f>
        <v>0</v>
      </c>
      <c r="BL338" s="16" t="s">
        <v>137</v>
      </c>
      <c r="BM338" s="146" t="s">
        <v>531</v>
      </c>
    </row>
    <row r="339" spans="2:47" s="1" customFormat="1" ht="19.5">
      <c r="B339" s="31"/>
      <c r="D339" s="148" t="s">
        <v>136</v>
      </c>
      <c r="F339" s="149" t="s">
        <v>532</v>
      </c>
      <c r="I339" s="150"/>
      <c r="J339" s="150"/>
      <c r="M339" s="31"/>
      <c r="N339" s="151"/>
      <c r="X339" s="53"/>
      <c r="AT339" s="16" t="s">
        <v>136</v>
      </c>
      <c r="AU339" s="16" t="s">
        <v>87</v>
      </c>
    </row>
    <row r="340" spans="2:51" s="14" customFormat="1" ht="12">
      <c r="B340" s="179"/>
      <c r="D340" s="148" t="s">
        <v>230</v>
      </c>
      <c r="E340" s="180" t="s">
        <v>1</v>
      </c>
      <c r="F340" s="181" t="s">
        <v>533</v>
      </c>
      <c r="H340" s="180" t="s">
        <v>1</v>
      </c>
      <c r="I340" s="182"/>
      <c r="J340" s="182"/>
      <c r="M340" s="179"/>
      <c r="N340" s="183"/>
      <c r="X340" s="184"/>
      <c r="AT340" s="180" t="s">
        <v>230</v>
      </c>
      <c r="AU340" s="180" t="s">
        <v>87</v>
      </c>
      <c r="AV340" s="14" t="s">
        <v>85</v>
      </c>
      <c r="AW340" s="14" t="s">
        <v>5</v>
      </c>
      <c r="AX340" s="14" t="s">
        <v>77</v>
      </c>
      <c r="AY340" s="180" t="s">
        <v>128</v>
      </c>
    </row>
    <row r="341" spans="2:51" s="12" customFormat="1" ht="12">
      <c r="B341" s="155"/>
      <c r="D341" s="148" t="s">
        <v>230</v>
      </c>
      <c r="E341" s="156" t="s">
        <v>1</v>
      </c>
      <c r="F341" s="157" t="s">
        <v>534</v>
      </c>
      <c r="H341" s="158">
        <v>0.92</v>
      </c>
      <c r="I341" s="159"/>
      <c r="J341" s="159"/>
      <c r="M341" s="155"/>
      <c r="N341" s="160"/>
      <c r="X341" s="161"/>
      <c r="AT341" s="156" t="s">
        <v>230</v>
      </c>
      <c r="AU341" s="156" t="s">
        <v>87</v>
      </c>
      <c r="AV341" s="12" t="s">
        <v>87</v>
      </c>
      <c r="AW341" s="12" t="s">
        <v>5</v>
      </c>
      <c r="AX341" s="12" t="s">
        <v>85</v>
      </c>
      <c r="AY341" s="156" t="s">
        <v>128</v>
      </c>
    </row>
    <row r="342" spans="2:65" s="1" customFormat="1" ht="24.2" customHeight="1">
      <c r="B342" s="31"/>
      <c r="C342" s="134" t="s">
        <v>535</v>
      </c>
      <c r="D342" s="134" t="s">
        <v>132</v>
      </c>
      <c r="E342" s="135" t="s">
        <v>536</v>
      </c>
      <c r="F342" s="136" t="s">
        <v>537</v>
      </c>
      <c r="G342" s="137" t="s">
        <v>222</v>
      </c>
      <c r="H342" s="138">
        <v>4.6</v>
      </c>
      <c r="I342" s="139"/>
      <c r="J342" s="139"/>
      <c r="K342" s="140">
        <f>ROUND(P342*H342,2)</f>
        <v>0</v>
      </c>
      <c r="L342" s="136" t="s">
        <v>134</v>
      </c>
      <c r="M342" s="31"/>
      <c r="N342" s="141" t="s">
        <v>1</v>
      </c>
      <c r="O342" s="142" t="s">
        <v>40</v>
      </c>
      <c r="P342" s="143">
        <f>I342+J342</f>
        <v>0</v>
      </c>
      <c r="Q342" s="143">
        <f>ROUND(I342*H342,2)</f>
        <v>0</v>
      </c>
      <c r="R342" s="143">
        <f>ROUND(J342*H342,2)</f>
        <v>0</v>
      </c>
      <c r="T342" s="144">
        <f>S342*H342</f>
        <v>0</v>
      </c>
      <c r="U342" s="144">
        <v>0.00663</v>
      </c>
      <c r="V342" s="144">
        <f>U342*H342</f>
        <v>0.030497999999999997</v>
      </c>
      <c r="W342" s="144">
        <v>0</v>
      </c>
      <c r="X342" s="145">
        <f>W342*H342</f>
        <v>0</v>
      </c>
      <c r="AR342" s="146" t="s">
        <v>137</v>
      </c>
      <c r="AT342" s="146" t="s">
        <v>132</v>
      </c>
      <c r="AU342" s="146" t="s">
        <v>87</v>
      </c>
      <c r="AY342" s="16" t="s">
        <v>128</v>
      </c>
      <c r="BE342" s="147">
        <f>IF(O342="základní",K342,0)</f>
        <v>0</v>
      </c>
      <c r="BF342" s="147">
        <f>IF(O342="snížená",K342,0)</f>
        <v>0</v>
      </c>
      <c r="BG342" s="147">
        <f>IF(O342="zákl. přenesená",K342,0)</f>
        <v>0</v>
      </c>
      <c r="BH342" s="147">
        <f>IF(O342="sníž. přenesená",K342,0)</f>
        <v>0</v>
      </c>
      <c r="BI342" s="147">
        <f>IF(O342="nulová",K342,0)</f>
        <v>0</v>
      </c>
      <c r="BJ342" s="16" t="s">
        <v>85</v>
      </c>
      <c r="BK342" s="147">
        <f>ROUND(P342*H342,2)</f>
        <v>0</v>
      </c>
      <c r="BL342" s="16" t="s">
        <v>137</v>
      </c>
      <c r="BM342" s="146" t="s">
        <v>538</v>
      </c>
    </row>
    <row r="343" spans="2:47" s="1" customFormat="1" ht="29.25">
      <c r="B343" s="31"/>
      <c r="D343" s="148" t="s">
        <v>136</v>
      </c>
      <c r="F343" s="149" t="s">
        <v>539</v>
      </c>
      <c r="I343" s="150"/>
      <c r="J343" s="150"/>
      <c r="M343" s="31"/>
      <c r="N343" s="151"/>
      <c r="X343" s="53"/>
      <c r="AT343" s="16" t="s">
        <v>136</v>
      </c>
      <c r="AU343" s="16" t="s">
        <v>87</v>
      </c>
    </row>
    <row r="344" spans="2:65" s="1" customFormat="1" ht="24">
      <c r="B344" s="31"/>
      <c r="C344" s="134" t="s">
        <v>540</v>
      </c>
      <c r="D344" s="134" t="s">
        <v>132</v>
      </c>
      <c r="E344" s="135" t="s">
        <v>541</v>
      </c>
      <c r="F344" s="136" t="s">
        <v>542</v>
      </c>
      <c r="G344" s="137" t="s">
        <v>222</v>
      </c>
      <c r="H344" s="138">
        <v>4.6</v>
      </c>
      <c r="I344" s="139"/>
      <c r="J344" s="139"/>
      <c r="K344" s="140">
        <f>ROUND(P344*H344,2)</f>
        <v>0</v>
      </c>
      <c r="L344" s="136" t="s">
        <v>134</v>
      </c>
      <c r="M344" s="31"/>
      <c r="N344" s="141" t="s">
        <v>1</v>
      </c>
      <c r="O344" s="142" t="s">
        <v>40</v>
      </c>
      <c r="P344" s="143">
        <f>I344+J344</f>
        <v>0</v>
      </c>
      <c r="Q344" s="143">
        <f>ROUND(I344*H344,2)</f>
        <v>0</v>
      </c>
      <c r="R344" s="143">
        <f>ROUND(J344*H344,2)</f>
        <v>0</v>
      </c>
      <c r="T344" s="144">
        <f>S344*H344</f>
        <v>0</v>
      </c>
      <c r="U344" s="144">
        <v>0</v>
      </c>
      <c r="V344" s="144">
        <f>U344*H344</f>
        <v>0</v>
      </c>
      <c r="W344" s="144">
        <v>0</v>
      </c>
      <c r="X344" s="145">
        <f>W344*H344</f>
        <v>0</v>
      </c>
      <c r="AR344" s="146" t="s">
        <v>137</v>
      </c>
      <c r="AT344" s="146" t="s">
        <v>132</v>
      </c>
      <c r="AU344" s="146" t="s">
        <v>87</v>
      </c>
      <c r="AY344" s="16" t="s">
        <v>128</v>
      </c>
      <c r="BE344" s="147">
        <f>IF(O344="základní",K344,0)</f>
        <v>0</v>
      </c>
      <c r="BF344" s="147">
        <f>IF(O344="snížená",K344,0)</f>
        <v>0</v>
      </c>
      <c r="BG344" s="147">
        <f>IF(O344="zákl. přenesená",K344,0)</f>
        <v>0</v>
      </c>
      <c r="BH344" s="147">
        <f>IF(O344="sníž. přenesená",K344,0)</f>
        <v>0</v>
      </c>
      <c r="BI344" s="147">
        <f>IF(O344="nulová",K344,0)</f>
        <v>0</v>
      </c>
      <c r="BJ344" s="16" t="s">
        <v>85</v>
      </c>
      <c r="BK344" s="147">
        <f>ROUND(P344*H344,2)</f>
        <v>0</v>
      </c>
      <c r="BL344" s="16" t="s">
        <v>137</v>
      </c>
      <c r="BM344" s="146" t="s">
        <v>543</v>
      </c>
    </row>
    <row r="345" spans="2:47" s="1" customFormat="1" ht="29.25">
      <c r="B345" s="31"/>
      <c r="D345" s="148" t="s">
        <v>136</v>
      </c>
      <c r="F345" s="149" t="s">
        <v>544</v>
      </c>
      <c r="I345" s="150"/>
      <c r="J345" s="150"/>
      <c r="M345" s="31"/>
      <c r="N345" s="151"/>
      <c r="X345" s="53"/>
      <c r="AT345" s="16" t="s">
        <v>136</v>
      </c>
      <c r="AU345" s="16" t="s">
        <v>87</v>
      </c>
    </row>
    <row r="346" spans="2:65" s="1" customFormat="1" ht="24.2" customHeight="1">
      <c r="B346" s="31"/>
      <c r="C346" s="134" t="s">
        <v>545</v>
      </c>
      <c r="D346" s="134" t="s">
        <v>132</v>
      </c>
      <c r="E346" s="135" t="s">
        <v>546</v>
      </c>
      <c r="F346" s="136" t="s">
        <v>547</v>
      </c>
      <c r="G346" s="137" t="s">
        <v>222</v>
      </c>
      <c r="H346" s="138">
        <v>4.6</v>
      </c>
      <c r="I346" s="139"/>
      <c r="J346" s="139"/>
      <c r="K346" s="140">
        <f>ROUND(P346*H346,2)</f>
        <v>0</v>
      </c>
      <c r="L346" s="136" t="s">
        <v>134</v>
      </c>
      <c r="M346" s="31"/>
      <c r="N346" s="141" t="s">
        <v>1</v>
      </c>
      <c r="O346" s="142" t="s">
        <v>40</v>
      </c>
      <c r="P346" s="143">
        <f>I346+J346</f>
        <v>0</v>
      </c>
      <c r="Q346" s="143">
        <f>ROUND(I346*H346,2)</f>
        <v>0</v>
      </c>
      <c r="R346" s="143">
        <f>ROUND(J346*H346,2)</f>
        <v>0</v>
      </c>
      <c r="T346" s="144">
        <f>S346*H346</f>
        <v>0</v>
      </c>
      <c r="U346" s="144">
        <v>0.00176</v>
      </c>
      <c r="V346" s="144">
        <f>U346*H346</f>
        <v>0.008095999999999999</v>
      </c>
      <c r="W346" s="144">
        <v>0</v>
      </c>
      <c r="X346" s="145">
        <f>W346*H346</f>
        <v>0</v>
      </c>
      <c r="AR346" s="146" t="s">
        <v>137</v>
      </c>
      <c r="AT346" s="146" t="s">
        <v>132</v>
      </c>
      <c r="AU346" s="146" t="s">
        <v>87</v>
      </c>
      <c r="AY346" s="16" t="s">
        <v>128</v>
      </c>
      <c r="BE346" s="147">
        <f>IF(O346="základní",K346,0)</f>
        <v>0</v>
      </c>
      <c r="BF346" s="147">
        <f>IF(O346="snížená",K346,0)</f>
        <v>0</v>
      </c>
      <c r="BG346" s="147">
        <f>IF(O346="zákl. přenesená",K346,0)</f>
        <v>0</v>
      </c>
      <c r="BH346" s="147">
        <f>IF(O346="sníž. přenesená",K346,0)</f>
        <v>0</v>
      </c>
      <c r="BI346" s="147">
        <f>IF(O346="nulová",K346,0)</f>
        <v>0</v>
      </c>
      <c r="BJ346" s="16" t="s">
        <v>85</v>
      </c>
      <c r="BK346" s="147">
        <f>ROUND(P346*H346,2)</f>
        <v>0</v>
      </c>
      <c r="BL346" s="16" t="s">
        <v>137</v>
      </c>
      <c r="BM346" s="146" t="s">
        <v>548</v>
      </c>
    </row>
    <row r="347" spans="2:47" s="1" customFormat="1" ht="29.25">
      <c r="B347" s="31"/>
      <c r="D347" s="148" t="s">
        <v>136</v>
      </c>
      <c r="F347" s="149" t="s">
        <v>549</v>
      </c>
      <c r="I347" s="150"/>
      <c r="J347" s="150"/>
      <c r="M347" s="31"/>
      <c r="N347" s="151"/>
      <c r="X347" s="53"/>
      <c r="AT347" s="16" t="s">
        <v>136</v>
      </c>
      <c r="AU347" s="16" t="s">
        <v>87</v>
      </c>
    </row>
    <row r="348" spans="2:65" s="1" customFormat="1" ht="24.2" customHeight="1">
      <c r="B348" s="31"/>
      <c r="C348" s="134" t="s">
        <v>550</v>
      </c>
      <c r="D348" s="134" t="s">
        <v>132</v>
      </c>
      <c r="E348" s="135" t="s">
        <v>551</v>
      </c>
      <c r="F348" s="136" t="s">
        <v>552</v>
      </c>
      <c r="G348" s="137" t="s">
        <v>222</v>
      </c>
      <c r="H348" s="138">
        <v>4.6</v>
      </c>
      <c r="I348" s="139"/>
      <c r="J348" s="139"/>
      <c r="K348" s="140">
        <f>ROUND(P348*H348,2)</f>
        <v>0</v>
      </c>
      <c r="L348" s="136" t="s">
        <v>134</v>
      </c>
      <c r="M348" s="31"/>
      <c r="N348" s="141" t="s">
        <v>1</v>
      </c>
      <c r="O348" s="142" t="s">
        <v>40</v>
      </c>
      <c r="P348" s="143">
        <f>I348+J348</f>
        <v>0</v>
      </c>
      <c r="Q348" s="143">
        <f>ROUND(I348*H348,2)</f>
        <v>0</v>
      </c>
      <c r="R348" s="143">
        <f>ROUND(J348*H348,2)</f>
        <v>0</v>
      </c>
      <c r="T348" s="144">
        <f>S348*H348</f>
        <v>0</v>
      </c>
      <c r="U348" s="144">
        <v>0</v>
      </c>
      <c r="V348" s="144">
        <f>U348*H348</f>
        <v>0</v>
      </c>
      <c r="W348" s="144">
        <v>0</v>
      </c>
      <c r="X348" s="145">
        <f>W348*H348</f>
        <v>0</v>
      </c>
      <c r="AR348" s="146" t="s">
        <v>137</v>
      </c>
      <c r="AT348" s="146" t="s">
        <v>132</v>
      </c>
      <c r="AU348" s="146" t="s">
        <v>87</v>
      </c>
      <c r="AY348" s="16" t="s">
        <v>128</v>
      </c>
      <c r="BE348" s="147">
        <f>IF(O348="základní",K348,0)</f>
        <v>0</v>
      </c>
      <c r="BF348" s="147">
        <f>IF(O348="snížená",K348,0)</f>
        <v>0</v>
      </c>
      <c r="BG348" s="147">
        <f>IF(O348="zákl. přenesená",K348,0)</f>
        <v>0</v>
      </c>
      <c r="BH348" s="147">
        <f>IF(O348="sníž. přenesená",K348,0)</f>
        <v>0</v>
      </c>
      <c r="BI348" s="147">
        <f>IF(O348="nulová",K348,0)</f>
        <v>0</v>
      </c>
      <c r="BJ348" s="16" t="s">
        <v>85</v>
      </c>
      <c r="BK348" s="147">
        <f>ROUND(P348*H348,2)</f>
        <v>0</v>
      </c>
      <c r="BL348" s="16" t="s">
        <v>137</v>
      </c>
      <c r="BM348" s="146" t="s">
        <v>553</v>
      </c>
    </row>
    <row r="349" spans="2:47" s="1" customFormat="1" ht="29.25">
      <c r="B349" s="31"/>
      <c r="D349" s="148" t="s">
        <v>136</v>
      </c>
      <c r="F349" s="149" t="s">
        <v>554</v>
      </c>
      <c r="I349" s="150"/>
      <c r="J349" s="150"/>
      <c r="M349" s="31"/>
      <c r="N349" s="151"/>
      <c r="X349" s="53"/>
      <c r="AT349" s="16" t="s">
        <v>136</v>
      </c>
      <c r="AU349" s="16" t="s">
        <v>87</v>
      </c>
    </row>
    <row r="350" spans="2:65" s="1" customFormat="1" ht="24">
      <c r="B350" s="31"/>
      <c r="C350" s="134" t="s">
        <v>555</v>
      </c>
      <c r="D350" s="134" t="s">
        <v>132</v>
      </c>
      <c r="E350" s="135" t="s">
        <v>556</v>
      </c>
      <c r="F350" s="136" t="s">
        <v>557</v>
      </c>
      <c r="G350" s="137" t="s">
        <v>313</v>
      </c>
      <c r="H350" s="138">
        <v>0.154</v>
      </c>
      <c r="I350" s="139"/>
      <c r="J350" s="139"/>
      <c r="K350" s="140">
        <f>ROUND(P350*H350,2)</f>
        <v>0</v>
      </c>
      <c r="L350" s="136" t="s">
        <v>134</v>
      </c>
      <c r="M350" s="31"/>
      <c r="N350" s="141" t="s">
        <v>1</v>
      </c>
      <c r="O350" s="142" t="s">
        <v>40</v>
      </c>
      <c r="P350" s="143">
        <f>I350+J350</f>
        <v>0</v>
      </c>
      <c r="Q350" s="143">
        <f>ROUND(I350*H350,2)</f>
        <v>0</v>
      </c>
      <c r="R350" s="143">
        <f>ROUND(J350*H350,2)</f>
        <v>0</v>
      </c>
      <c r="T350" s="144">
        <f>S350*H350</f>
        <v>0</v>
      </c>
      <c r="U350" s="144">
        <v>1.04797</v>
      </c>
      <c r="V350" s="144">
        <f>U350*H350</f>
        <v>0.16138738</v>
      </c>
      <c r="W350" s="144">
        <v>0</v>
      </c>
      <c r="X350" s="145">
        <f>W350*H350</f>
        <v>0</v>
      </c>
      <c r="AR350" s="146" t="s">
        <v>137</v>
      </c>
      <c r="AT350" s="146" t="s">
        <v>132</v>
      </c>
      <c r="AU350" s="146" t="s">
        <v>87</v>
      </c>
      <c r="AY350" s="16" t="s">
        <v>128</v>
      </c>
      <c r="BE350" s="147">
        <f>IF(O350="základní",K350,0)</f>
        <v>0</v>
      </c>
      <c r="BF350" s="147">
        <f>IF(O350="snížená",K350,0)</f>
        <v>0</v>
      </c>
      <c r="BG350" s="147">
        <f>IF(O350="zákl. přenesená",K350,0)</f>
        <v>0</v>
      </c>
      <c r="BH350" s="147">
        <f>IF(O350="sníž. přenesená",K350,0)</f>
        <v>0</v>
      </c>
      <c r="BI350" s="147">
        <f>IF(O350="nulová",K350,0)</f>
        <v>0</v>
      </c>
      <c r="BJ350" s="16" t="s">
        <v>85</v>
      </c>
      <c r="BK350" s="147">
        <f>ROUND(P350*H350,2)</f>
        <v>0</v>
      </c>
      <c r="BL350" s="16" t="s">
        <v>137</v>
      </c>
      <c r="BM350" s="146" t="s">
        <v>558</v>
      </c>
    </row>
    <row r="351" spans="2:47" s="1" customFormat="1" ht="29.25">
      <c r="B351" s="31"/>
      <c r="D351" s="148" t="s">
        <v>136</v>
      </c>
      <c r="F351" s="149" t="s">
        <v>559</v>
      </c>
      <c r="I351" s="150"/>
      <c r="J351" s="150"/>
      <c r="M351" s="31"/>
      <c r="N351" s="151"/>
      <c r="X351" s="53"/>
      <c r="AT351" s="16" t="s">
        <v>136</v>
      </c>
      <c r="AU351" s="16" t="s">
        <v>87</v>
      </c>
    </row>
    <row r="352" spans="2:51" s="12" customFormat="1" ht="12">
      <c r="B352" s="155"/>
      <c r="D352" s="148" t="s">
        <v>230</v>
      </c>
      <c r="E352" s="156" t="s">
        <v>1</v>
      </c>
      <c r="F352" s="157" t="s">
        <v>560</v>
      </c>
      <c r="H352" s="158">
        <v>0.077</v>
      </c>
      <c r="I352" s="159"/>
      <c r="J352" s="159"/>
      <c r="M352" s="155"/>
      <c r="N352" s="160"/>
      <c r="X352" s="161"/>
      <c r="AT352" s="156" t="s">
        <v>230</v>
      </c>
      <c r="AU352" s="156" t="s">
        <v>87</v>
      </c>
      <c r="AV352" s="12" t="s">
        <v>87</v>
      </c>
      <c r="AW352" s="12" t="s">
        <v>5</v>
      </c>
      <c r="AX352" s="12" t="s">
        <v>77</v>
      </c>
      <c r="AY352" s="156" t="s">
        <v>128</v>
      </c>
    </row>
    <row r="353" spans="2:51" s="12" customFormat="1" ht="12">
      <c r="B353" s="155"/>
      <c r="D353" s="148" t="s">
        <v>230</v>
      </c>
      <c r="E353" s="156" t="s">
        <v>1</v>
      </c>
      <c r="F353" s="157" t="s">
        <v>561</v>
      </c>
      <c r="H353" s="158">
        <v>0.077</v>
      </c>
      <c r="I353" s="159"/>
      <c r="J353" s="159"/>
      <c r="M353" s="155"/>
      <c r="N353" s="160"/>
      <c r="X353" s="161"/>
      <c r="AT353" s="156" t="s">
        <v>230</v>
      </c>
      <c r="AU353" s="156" t="s">
        <v>87</v>
      </c>
      <c r="AV353" s="12" t="s">
        <v>87</v>
      </c>
      <c r="AW353" s="12" t="s">
        <v>5</v>
      </c>
      <c r="AX353" s="12" t="s">
        <v>77</v>
      </c>
      <c r="AY353" s="156" t="s">
        <v>128</v>
      </c>
    </row>
    <row r="354" spans="2:51" s="13" customFormat="1" ht="12">
      <c r="B354" s="162"/>
      <c r="D354" s="148" t="s">
        <v>230</v>
      </c>
      <c r="E354" s="163" t="s">
        <v>1</v>
      </c>
      <c r="F354" s="164" t="s">
        <v>265</v>
      </c>
      <c r="H354" s="165">
        <v>0.154</v>
      </c>
      <c r="I354" s="166"/>
      <c r="J354" s="166"/>
      <c r="M354" s="162"/>
      <c r="N354" s="167"/>
      <c r="X354" s="168"/>
      <c r="AT354" s="163" t="s">
        <v>230</v>
      </c>
      <c r="AU354" s="163" t="s">
        <v>87</v>
      </c>
      <c r="AV354" s="13" t="s">
        <v>137</v>
      </c>
      <c r="AW354" s="13" t="s">
        <v>5</v>
      </c>
      <c r="AX354" s="13" t="s">
        <v>85</v>
      </c>
      <c r="AY354" s="163" t="s">
        <v>128</v>
      </c>
    </row>
    <row r="355" spans="2:63" s="11" customFormat="1" ht="22.9" customHeight="1">
      <c r="B355" s="121"/>
      <c r="D355" s="122" t="s">
        <v>76</v>
      </c>
      <c r="E355" s="132" t="s">
        <v>127</v>
      </c>
      <c r="F355" s="132" t="s">
        <v>562</v>
      </c>
      <c r="I355" s="124"/>
      <c r="J355" s="124"/>
      <c r="K355" s="133">
        <f>BK355</f>
        <v>0</v>
      </c>
      <c r="M355" s="121"/>
      <c r="N355" s="126"/>
      <c r="Q355" s="127">
        <f>SUM(Q356:Q369)</f>
        <v>0</v>
      </c>
      <c r="R355" s="127">
        <f>SUM(R356:R369)</f>
        <v>0</v>
      </c>
      <c r="T355" s="128">
        <f>SUM(T356:T369)</f>
        <v>0</v>
      </c>
      <c r="V355" s="128">
        <f>SUM(V356:V369)</f>
        <v>13.1139</v>
      </c>
      <c r="X355" s="129">
        <f>SUM(X356:X369)</f>
        <v>0</v>
      </c>
      <c r="AR355" s="122" t="s">
        <v>85</v>
      </c>
      <c r="AT355" s="130" t="s">
        <v>76</v>
      </c>
      <c r="AU355" s="130" t="s">
        <v>85</v>
      </c>
      <c r="AY355" s="122" t="s">
        <v>128</v>
      </c>
      <c r="BK355" s="131">
        <f>SUM(BK356:BK369)</f>
        <v>0</v>
      </c>
    </row>
    <row r="356" spans="2:65" s="1" customFormat="1" ht="24.2" customHeight="1">
      <c r="B356" s="31"/>
      <c r="C356" s="134" t="s">
        <v>563</v>
      </c>
      <c r="D356" s="134" t="s">
        <v>132</v>
      </c>
      <c r="E356" s="135" t="s">
        <v>564</v>
      </c>
      <c r="F356" s="136" t="s">
        <v>565</v>
      </c>
      <c r="G356" s="137" t="s">
        <v>222</v>
      </c>
      <c r="H356" s="138">
        <v>48.6</v>
      </c>
      <c r="I356" s="139"/>
      <c r="J356" s="139"/>
      <c r="K356" s="140">
        <f>ROUND(P356*H356,2)</f>
        <v>0</v>
      </c>
      <c r="L356" s="136" t="s">
        <v>134</v>
      </c>
      <c r="M356" s="31"/>
      <c r="N356" s="141" t="s">
        <v>1</v>
      </c>
      <c r="O356" s="142" t="s">
        <v>40</v>
      </c>
      <c r="P356" s="143">
        <f>I356+J356</f>
        <v>0</v>
      </c>
      <c r="Q356" s="143">
        <f>ROUND(I356*H356,2)</f>
        <v>0</v>
      </c>
      <c r="R356" s="143">
        <f>ROUND(J356*H356,2)</f>
        <v>0</v>
      </c>
      <c r="T356" s="144">
        <f>S356*H356</f>
        <v>0</v>
      </c>
      <c r="U356" s="144">
        <v>0</v>
      </c>
      <c r="V356" s="144">
        <f>U356*H356</f>
        <v>0</v>
      </c>
      <c r="W356" s="144">
        <v>0</v>
      </c>
      <c r="X356" s="145">
        <f>W356*H356</f>
        <v>0</v>
      </c>
      <c r="AR356" s="146" t="s">
        <v>137</v>
      </c>
      <c r="AT356" s="146" t="s">
        <v>132</v>
      </c>
      <c r="AU356" s="146" t="s">
        <v>87</v>
      </c>
      <c r="AY356" s="16" t="s">
        <v>128</v>
      </c>
      <c r="BE356" s="147">
        <f>IF(O356="základní",K356,0)</f>
        <v>0</v>
      </c>
      <c r="BF356" s="147">
        <f>IF(O356="snížená",K356,0)</f>
        <v>0</v>
      </c>
      <c r="BG356" s="147">
        <f>IF(O356="zákl. přenesená",K356,0)</f>
        <v>0</v>
      </c>
      <c r="BH356" s="147">
        <f>IF(O356="sníž. přenesená",K356,0)</f>
        <v>0</v>
      </c>
      <c r="BI356" s="147">
        <f>IF(O356="nulová",K356,0)</f>
        <v>0</v>
      </c>
      <c r="BJ356" s="16" t="s">
        <v>85</v>
      </c>
      <c r="BK356" s="147">
        <f>ROUND(P356*H356,2)</f>
        <v>0</v>
      </c>
      <c r="BL356" s="16" t="s">
        <v>137</v>
      </c>
      <c r="BM356" s="146" t="s">
        <v>566</v>
      </c>
    </row>
    <row r="357" spans="2:47" s="1" customFormat="1" ht="19.5">
      <c r="B357" s="31"/>
      <c r="D357" s="148" t="s">
        <v>136</v>
      </c>
      <c r="F357" s="149" t="s">
        <v>567</v>
      </c>
      <c r="I357" s="150"/>
      <c r="J357" s="150"/>
      <c r="M357" s="31"/>
      <c r="N357" s="151"/>
      <c r="X357" s="53"/>
      <c r="AT357" s="16" t="s">
        <v>136</v>
      </c>
      <c r="AU357" s="16" t="s">
        <v>87</v>
      </c>
    </row>
    <row r="358" spans="2:51" s="12" customFormat="1" ht="12">
      <c r="B358" s="155"/>
      <c r="D358" s="148" t="s">
        <v>230</v>
      </c>
      <c r="E358" s="156" t="s">
        <v>1</v>
      </c>
      <c r="F358" s="157" t="s">
        <v>568</v>
      </c>
      <c r="H358" s="158">
        <v>48.6</v>
      </c>
      <c r="I358" s="159"/>
      <c r="J358" s="159"/>
      <c r="M358" s="155"/>
      <c r="N358" s="160"/>
      <c r="X358" s="161"/>
      <c r="AT358" s="156" t="s">
        <v>230</v>
      </c>
      <c r="AU358" s="156" t="s">
        <v>87</v>
      </c>
      <c r="AV358" s="12" t="s">
        <v>87</v>
      </c>
      <c r="AW358" s="12" t="s">
        <v>5</v>
      </c>
      <c r="AX358" s="12" t="s">
        <v>85</v>
      </c>
      <c r="AY358" s="156" t="s">
        <v>128</v>
      </c>
    </row>
    <row r="359" spans="2:65" s="1" customFormat="1" ht="24">
      <c r="B359" s="31"/>
      <c r="C359" s="134" t="s">
        <v>569</v>
      </c>
      <c r="D359" s="134" t="s">
        <v>132</v>
      </c>
      <c r="E359" s="135" t="s">
        <v>570</v>
      </c>
      <c r="F359" s="136" t="s">
        <v>571</v>
      </c>
      <c r="G359" s="137" t="s">
        <v>222</v>
      </c>
      <c r="H359" s="138">
        <v>7.7</v>
      </c>
      <c r="I359" s="139"/>
      <c r="J359" s="139"/>
      <c r="K359" s="140">
        <f>ROUND(P359*H359,2)</f>
        <v>0</v>
      </c>
      <c r="L359" s="136" t="s">
        <v>134</v>
      </c>
      <c r="M359" s="31"/>
      <c r="N359" s="141" t="s">
        <v>1</v>
      </c>
      <c r="O359" s="142" t="s">
        <v>40</v>
      </c>
      <c r="P359" s="143">
        <f>I359+J359</f>
        <v>0</v>
      </c>
      <c r="Q359" s="143">
        <f>ROUND(I359*H359,2)</f>
        <v>0</v>
      </c>
      <c r="R359" s="143">
        <f>ROUND(J359*H359,2)</f>
        <v>0</v>
      </c>
      <c r="T359" s="144">
        <f>S359*H359</f>
        <v>0</v>
      </c>
      <c r="U359" s="144">
        <v>0</v>
      </c>
      <c r="V359" s="144">
        <f>U359*H359</f>
        <v>0</v>
      </c>
      <c r="W359" s="144">
        <v>0</v>
      </c>
      <c r="X359" s="145">
        <f>W359*H359</f>
        <v>0</v>
      </c>
      <c r="AR359" s="146" t="s">
        <v>137</v>
      </c>
      <c r="AT359" s="146" t="s">
        <v>132</v>
      </c>
      <c r="AU359" s="146" t="s">
        <v>87</v>
      </c>
      <c r="AY359" s="16" t="s">
        <v>128</v>
      </c>
      <c r="BE359" s="147">
        <f>IF(O359="základní",K359,0)</f>
        <v>0</v>
      </c>
      <c r="BF359" s="147">
        <f>IF(O359="snížená",K359,0)</f>
        <v>0</v>
      </c>
      <c r="BG359" s="147">
        <f>IF(O359="zákl. přenesená",K359,0)</f>
        <v>0</v>
      </c>
      <c r="BH359" s="147">
        <f>IF(O359="sníž. přenesená",K359,0)</f>
        <v>0</v>
      </c>
      <c r="BI359" s="147">
        <f>IF(O359="nulová",K359,0)</f>
        <v>0</v>
      </c>
      <c r="BJ359" s="16" t="s">
        <v>85</v>
      </c>
      <c r="BK359" s="147">
        <f>ROUND(P359*H359,2)</f>
        <v>0</v>
      </c>
      <c r="BL359" s="16" t="s">
        <v>137</v>
      </c>
      <c r="BM359" s="146" t="s">
        <v>572</v>
      </c>
    </row>
    <row r="360" spans="2:47" s="1" customFormat="1" ht="19.5">
      <c r="B360" s="31"/>
      <c r="D360" s="148" t="s">
        <v>136</v>
      </c>
      <c r="F360" s="149" t="s">
        <v>573</v>
      </c>
      <c r="I360" s="150"/>
      <c r="J360" s="150"/>
      <c r="M360" s="31"/>
      <c r="N360" s="151"/>
      <c r="X360" s="53"/>
      <c r="AT360" s="16" t="s">
        <v>136</v>
      </c>
      <c r="AU360" s="16" t="s">
        <v>87</v>
      </c>
    </row>
    <row r="361" spans="2:65" s="1" customFormat="1" ht="24.2" customHeight="1">
      <c r="B361" s="31"/>
      <c r="C361" s="134" t="s">
        <v>574</v>
      </c>
      <c r="D361" s="134" t="s">
        <v>132</v>
      </c>
      <c r="E361" s="135" t="s">
        <v>575</v>
      </c>
      <c r="F361" s="136" t="s">
        <v>576</v>
      </c>
      <c r="G361" s="137" t="s">
        <v>222</v>
      </c>
      <c r="H361" s="138">
        <v>41</v>
      </c>
      <c r="I361" s="139"/>
      <c r="J361" s="139"/>
      <c r="K361" s="140">
        <f>ROUND(P361*H361,2)</f>
        <v>0</v>
      </c>
      <c r="L361" s="136" t="s">
        <v>134</v>
      </c>
      <c r="M361" s="31"/>
      <c r="N361" s="141" t="s">
        <v>1</v>
      </c>
      <c r="O361" s="142" t="s">
        <v>40</v>
      </c>
      <c r="P361" s="143">
        <f>I361+J361</f>
        <v>0</v>
      </c>
      <c r="Q361" s="143">
        <f>ROUND(I361*H361,2)</f>
        <v>0</v>
      </c>
      <c r="R361" s="143">
        <f>ROUND(J361*H361,2)</f>
        <v>0</v>
      </c>
      <c r="T361" s="144">
        <f>S361*H361</f>
        <v>0</v>
      </c>
      <c r="U361" s="144">
        <v>0.11162</v>
      </c>
      <c r="V361" s="144">
        <f>U361*H361</f>
        <v>4.57642</v>
      </c>
      <c r="W361" s="144">
        <v>0</v>
      </c>
      <c r="X361" s="145">
        <f>W361*H361</f>
        <v>0</v>
      </c>
      <c r="AR361" s="146" t="s">
        <v>137</v>
      </c>
      <c r="AT361" s="146" t="s">
        <v>132</v>
      </c>
      <c r="AU361" s="146" t="s">
        <v>87</v>
      </c>
      <c r="AY361" s="16" t="s">
        <v>128</v>
      </c>
      <c r="BE361" s="147">
        <f>IF(O361="základní",K361,0)</f>
        <v>0</v>
      </c>
      <c r="BF361" s="147">
        <f>IF(O361="snížená",K361,0)</f>
        <v>0</v>
      </c>
      <c r="BG361" s="147">
        <f>IF(O361="zákl. přenesená",K361,0)</f>
        <v>0</v>
      </c>
      <c r="BH361" s="147">
        <f>IF(O361="sníž. přenesená",K361,0)</f>
        <v>0</v>
      </c>
      <c r="BI361" s="147">
        <f>IF(O361="nulová",K361,0)</f>
        <v>0</v>
      </c>
      <c r="BJ361" s="16" t="s">
        <v>85</v>
      </c>
      <c r="BK361" s="147">
        <f>ROUND(P361*H361,2)</f>
        <v>0</v>
      </c>
      <c r="BL361" s="16" t="s">
        <v>137</v>
      </c>
      <c r="BM361" s="146" t="s">
        <v>577</v>
      </c>
    </row>
    <row r="362" spans="2:47" s="1" customFormat="1" ht="48.75">
      <c r="B362" s="31"/>
      <c r="D362" s="148" t="s">
        <v>136</v>
      </c>
      <c r="F362" s="149" t="s">
        <v>578</v>
      </c>
      <c r="I362" s="150"/>
      <c r="J362" s="150"/>
      <c r="M362" s="31"/>
      <c r="N362" s="151"/>
      <c r="X362" s="53"/>
      <c r="AT362" s="16" t="s">
        <v>136</v>
      </c>
      <c r="AU362" s="16" t="s">
        <v>87</v>
      </c>
    </row>
    <row r="363" spans="2:65" s="1" customFormat="1" ht="24.2" customHeight="1">
      <c r="B363" s="31"/>
      <c r="C363" s="169" t="s">
        <v>579</v>
      </c>
      <c r="D363" s="169" t="s">
        <v>356</v>
      </c>
      <c r="E363" s="170" t="s">
        <v>580</v>
      </c>
      <c r="F363" s="171" t="s">
        <v>581</v>
      </c>
      <c r="G363" s="172" t="s">
        <v>222</v>
      </c>
      <c r="H363" s="173">
        <v>42.23</v>
      </c>
      <c r="I363" s="174"/>
      <c r="J363" s="175"/>
      <c r="K363" s="176">
        <f>ROUND(P363*H363,2)</f>
        <v>0</v>
      </c>
      <c r="L363" s="171" t="s">
        <v>134</v>
      </c>
      <c r="M363" s="177"/>
      <c r="N363" s="178" t="s">
        <v>1</v>
      </c>
      <c r="O363" s="142" t="s">
        <v>40</v>
      </c>
      <c r="P363" s="143">
        <f>I363+J363</f>
        <v>0</v>
      </c>
      <c r="Q363" s="143">
        <f>ROUND(I363*H363,2)</f>
        <v>0</v>
      </c>
      <c r="R363" s="143">
        <f>ROUND(J363*H363,2)</f>
        <v>0</v>
      </c>
      <c r="T363" s="144">
        <f>S363*H363</f>
        <v>0</v>
      </c>
      <c r="U363" s="144">
        <v>0.176</v>
      </c>
      <c r="V363" s="144">
        <f>U363*H363</f>
        <v>7.432479999999999</v>
      </c>
      <c r="W363" s="144">
        <v>0</v>
      </c>
      <c r="X363" s="145">
        <f>W363*H363</f>
        <v>0</v>
      </c>
      <c r="AR363" s="146" t="s">
        <v>359</v>
      </c>
      <c r="AT363" s="146" t="s">
        <v>356</v>
      </c>
      <c r="AU363" s="146" t="s">
        <v>87</v>
      </c>
      <c r="AY363" s="16" t="s">
        <v>128</v>
      </c>
      <c r="BE363" s="147">
        <f>IF(O363="základní",K363,0)</f>
        <v>0</v>
      </c>
      <c r="BF363" s="147">
        <f>IF(O363="snížená",K363,0)</f>
        <v>0</v>
      </c>
      <c r="BG363" s="147">
        <f>IF(O363="zákl. přenesená",K363,0)</f>
        <v>0</v>
      </c>
      <c r="BH363" s="147">
        <f>IF(O363="sníž. přenesená",K363,0)</f>
        <v>0</v>
      </c>
      <c r="BI363" s="147">
        <f>IF(O363="nulová",K363,0)</f>
        <v>0</v>
      </c>
      <c r="BJ363" s="16" t="s">
        <v>85</v>
      </c>
      <c r="BK363" s="147">
        <f>ROUND(P363*H363,2)</f>
        <v>0</v>
      </c>
      <c r="BL363" s="16" t="s">
        <v>137</v>
      </c>
      <c r="BM363" s="146" t="s">
        <v>582</v>
      </c>
    </row>
    <row r="364" spans="2:47" s="1" customFormat="1" ht="12">
      <c r="B364" s="31"/>
      <c r="D364" s="148" t="s">
        <v>136</v>
      </c>
      <c r="F364" s="149" t="s">
        <v>581</v>
      </c>
      <c r="I364" s="150"/>
      <c r="J364" s="150"/>
      <c r="M364" s="31"/>
      <c r="N364" s="151"/>
      <c r="X364" s="53"/>
      <c r="AT364" s="16" t="s">
        <v>136</v>
      </c>
      <c r="AU364" s="16" t="s">
        <v>87</v>
      </c>
    </row>
    <row r="365" spans="2:51" s="12" customFormat="1" ht="12">
      <c r="B365" s="155"/>
      <c r="D365" s="148" t="s">
        <v>230</v>
      </c>
      <c r="F365" s="157" t="s">
        <v>583</v>
      </c>
      <c r="H365" s="158">
        <v>42.23</v>
      </c>
      <c r="I365" s="159"/>
      <c r="J365" s="159"/>
      <c r="M365" s="155"/>
      <c r="N365" s="160"/>
      <c r="X365" s="161"/>
      <c r="AT365" s="156" t="s">
        <v>230</v>
      </c>
      <c r="AU365" s="156" t="s">
        <v>87</v>
      </c>
      <c r="AV365" s="12" t="s">
        <v>87</v>
      </c>
      <c r="AW365" s="12" t="s">
        <v>4</v>
      </c>
      <c r="AX365" s="12" t="s">
        <v>85</v>
      </c>
      <c r="AY365" s="156" t="s">
        <v>128</v>
      </c>
    </row>
    <row r="366" spans="2:65" s="1" customFormat="1" ht="37.9" customHeight="1">
      <c r="B366" s="31"/>
      <c r="C366" s="134" t="s">
        <v>584</v>
      </c>
      <c r="D366" s="134" t="s">
        <v>132</v>
      </c>
      <c r="E366" s="135" t="s">
        <v>585</v>
      </c>
      <c r="F366" s="136" t="s">
        <v>586</v>
      </c>
      <c r="G366" s="137" t="s">
        <v>222</v>
      </c>
      <c r="H366" s="138">
        <v>41</v>
      </c>
      <c r="I366" s="139"/>
      <c r="J366" s="139"/>
      <c r="K366" s="140">
        <f>ROUND(P366*H366,2)</f>
        <v>0</v>
      </c>
      <c r="L366" s="136" t="s">
        <v>134</v>
      </c>
      <c r="M366" s="31"/>
      <c r="N366" s="141" t="s">
        <v>1</v>
      </c>
      <c r="O366" s="142" t="s">
        <v>40</v>
      </c>
      <c r="P366" s="143">
        <f>I366+J366</f>
        <v>0</v>
      </c>
      <c r="Q366" s="143">
        <f>ROUND(I366*H366,2)</f>
        <v>0</v>
      </c>
      <c r="R366" s="143">
        <f>ROUND(J366*H366,2)</f>
        <v>0</v>
      </c>
      <c r="T366" s="144">
        <f>S366*H366</f>
        <v>0</v>
      </c>
      <c r="U366" s="144">
        <v>0</v>
      </c>
      <c r="V366" s="144">
        <f>U366*H366</f>
        <v>0</v>
      </c>
      <c r="W366" s="144">
        <v>0</v>
      </c>
      <c r="X366" s="145">
        <f>W366*H366</f>
        <v>0</v>
      </c>
      <c r="AR366" s="146" t="s">
        <v>137</v>
      </c>
      <c r="AT366" s="146" t="s">
        <v>132</v>
      </c>
      <c r="AU366" s="146" t="s">
        <v>87</v>
      </c>
      <c r="AY366" s="16" t="s">
        <v>128</v>
      </c>
      <c r="BE366" s="147">
        <f>IF(O366="základní",K366,0)</f>
        <v>0</v>
      </c>
      <c r="BF366" s="147">
        <f>IF(O366="snížená",K366,0)</f>
        <v>0</v>
      </c>
      <c r="BG366" s="147">
        <f>IF(O366="zákl. přenesená",K366,0)</f>
        <v>0</v>
      </c>
      <c r="BH366" s="147">
        <f>IF(O366="sníž. přenesená",K366,0)</f>
        <v>0</v>
      </c>
      <c r="BI366" s="147">
        <f>IF(O366="nulová",K366,0)</f>
        <v>0</v>
      </c>
      <c r="BJ366" s="16" t="s">
        <v>85</v>
      </c>
      <c r="BK366" s="147">
        <f>ROUND(P366*H366,2)</f>
        <v>0</v>
      </c>
      <c r="BL366" s="16" t="s">
        <v>137</v>
      </c>
      <c r="BM366" s="146" t="s">
        <v>587</v>
      </c>
    </row>
    <row r="367" spans="2:47" s="1" customFormat="1" ht="48.75">
      <c r="B367" s="31"/>
      <c r="D367" s="148" t="s">
        <v>136</v>
      </c>
      <c r="F367" s="149" t="s">
        <v>588</v>
      </c>
      <c r="I367" s="150"/>
      <c r="J367" s="150"/>
      <c r="M367" s="31"/>
      <c r="N367" s="151"/>
      <c r="X367" s="53"/>
      <c r="AT367" s="16" t="s">
        <v>136</v>
      </c>
      <c r="AU367" s="16" t="s">
        <v>87</v>
      </c>
    </row>
    <row r="368" spans="2:65" s="1" customFormat="1" ht="24.2" customHeight="1">
      <c r="B368" s="31"/>
      <c r="C368" s="169" t="s">
        <v>589</v>
      </c>
      <c r="D368" s="169" t="s">
        <v>356</v>
      </c>
      <c r="E368" s="170" t="s">
        <v>590</v>
      </c>
      <c r="F368" s="171" t="s">
        <v>591</v>
      </c>
      <c r="G368" s="172" t="s">
        <v>222</v>
      </c>
      <c r="H368" s="173">
        <v>8.5</v>
      </c>
      <c r="I368" s="174"/>
      <c r="J368" s="175"/>
      <c r="K368" s="176">
        <f>ROUND(P368*H368,2)</f>
        <v>0</v>
      </c>
      <c r="L368" s="171" t="s">
        <v>134</v>
      </c>
      <c r="M368" s="177"/>
      <c r="N368" s="178" t="s">
        <v>1</v>
      </c>
      <c r="O368" s="142" t="s">
        <v>40</v>
      </c>
      <c r="P368" s="143">
        <f>I368+J368</f>
        <v>0</v>
      </c>
      <c r="Q368" s="143">
        <f>ROUND(I368*H368,2)</f>
        <v>0</v>
      </c>
      <c r="R368" s="143">
        <f>ROUND(J368*H368,2)</f>
        <v>0</v>
      </c>
      <c r="T368" s="144">
        <f>S368*H368</f>
        <v>0</v>
      </c>
      <c r="U368" s="144">
        <v>0.13</v>
      </c>
      <c r="V368" s="144">
        <f>U368*H368</f>
        <v>1.105</v>
      </c>
      <c r="W368" s="144">
        <v>0</v>
      </c>
      <c r="X368" s="145">
        <f>W368*H368</f>
        <v>0</v>
      </c>
      <c r="AR368" s="146" t="s">
        <v>359</v>
      </c>
      <c r="AT368" s="146" t="s">
        <v>356</v>
      </c>
      <c r="AU368" s="146" t="s">
        <v>87</v>
      </c>
      <c r="AY368" s="16" t="s">
        <v>128</v>
      </c>
      <c r="BE368" s="147">
        <f>IF(O368="základní",K368,0)</f>
        <v>0</v>
      </c>
      <c r="BF368" s="147">
        <f>IF(O368="snížená",K368,0)</f>
        <v>0</v>
      </c>
      <c r="BG368" s="147">
        <f>IF(O368="zákl. přenesená",K368,0)</f>
        <v>0</v>
      </c>
      <c r="BH368" s="147">
        <f>IF(O368="sníž. přenesená",K368,0)</f>
        <v>0</v>
      </c>
      <c r="BI368" s="147">
        <f>IF(O368="nulová",K368,0)</f>
        <v>0</v>
      </c>
      <c r="BJ368" s="16" t="s">
        <v>85</v>
      </c>
      <c r="BK368" s="147">
        <f>ROUND(P368*H368,2)</f>
        <v>0</v>
      </c>
      <c r="BL368" s="16" t="s">
        <v>137</v>
      </c>
      <c r="BM368" s="146" t="s">
        <v>592</v>
      </c>
    </row>
    <row r="369" spans="2:47" s="1" customFormat="1" ht="19.5">
      <c r="B369" s="31"/>
      <c r="D369" s="148" t="s">
        <v>136</v>
      </c>
      <c r="F369" s="149" t="s">
        <v>591</v>
      </c>
      <c r="I369" s="150"/>
      <c r="J369" s="150"/>
      <c r="M369" s="31"/>
      <c r="N369" s="151"/>
      <c r="X369" s="53"/>
      <c r="AT369" s="16" t="s">
        <v>136</v>
      </c>
      <c r="AU369" s="16" t="s">
        <v>87</v>
      </c>
    </row>
    <row r="370" spans="2:63" s="11" customFormat="1" ht="22.9" customHeight="1">
      <c r="B370" s="121"/>
      <c r="D370" s="122" t="s">
        <v>76</v>
      </c>
      <c r="E370" s="132" t="s">
        <v>138</v>
      </c>
      <c r="F370" s="132" t="s">
        <v>593</v>
      </c>
      <c r="I370" s="124"/>
      <c r="J370" s="124"/>
      <c r="K370" s="133">
        <f>BK370</f>
        <v>0</v>
      </c>
      <c r="M370" s="121"/>
      <c r="N370" s="126"/>
      <c r="Q370" s="127">
        <f>SUM(Q371:Q493)</f>
        <v>0</v>
      </c>
      <c r="R370" s="127">
        <f>SUM(R371:R493)</f>
        <v>0</v>
      </c>
      <c r="T370" s="128">
        <f>SUM(T371:T493)</f>
        <v>0</v>
      </c>
      <c r="V370" s="128">
        <f>SUM(V371:V493)</f>
        <v>22.60899798199999</v>
      </c>
      <c r="X370" s="129">
        <f>SUM(X371:X493)</f>
        <v>0</v>
      </c>
      <c r="AR370" s="122" t="s">
        <v>85</v>
      </c>
      <c r="AT370" s="130" t="s">
        <v>76</v>
      </c>
      <c r="AU370" s="130" t="s">
        <v>85</v>
      </c>
      <c r="AY370" s="122" t="s">
        <v>128</v>
      </c>
      <c r="BK370" s="131">
        <f>SUM(BK371:BK493)</f>
        <v>0</v>
      </c>
    </row>
    <row r="371" spans="2:65" s="1" customFormat="1" ht="24">
      <c r="B371" s="31"/>
      <c r="C371" s="134" t="s">
        <v>594</v>
      </c>
      <c r="D371" s="134" t="s">
        <v>132</v>
      </c>
      <c r="E371" s="135" t="s">
        <v>595</v>
      </c>
      <c r="F371" s="136" t="s">
        <v>596</v>
      </c>
      <c r="G371" s="137" t="s">
        <v>222</v>
      </c>
      <c r="H371" s="138">
        <v>98.6</v>
      </c>
      <c r="I371" s="139"/>
      <c r="J371" s="139"/>
      <c r="K371" s="140">
        <f>ROUND(P371*H371,2)</f>
        <v>0</v>
      </c>
      <c r="L371" s="136" t="s">
        <v>134</v>
      </c>
      <c r="M371" s="31"/>
      <c r="N371" s="141" t="s">
        <v>1</v>
      </c>
      <c r="O371" s="142" t="s">
        <v>40</v>
      </c>
      <c r="P371" s="143">
        <f>I371+J371</f>
        <v>0</v>
      </c>
      <c r="Q371" s="143">
        <f>ROUND(I371*H371,2)</f>
        <v>0</v>
      </c>
      <c r="R371" s="143">
        <f>ROUND(J371*H371,2)</f>
        <v>0</v>
      </c>
      <c r="T371" s="144">
        <f>S371*H371</f>
        <v>0</v>
      </c>
      <c r="U371" s="144">
        <v>0.056</v>
      </c>
      <c r="V371" s="144">
        <f>U371*H371</f>
        <v>5.521599999999999</v>
      </c>
      <c r="W371" s="144">
        <v>0</v>
      </c>
      <c r="X371" s="145">
        <f>W371*H371</f>
        <v>0</v>
      </c>
      <c r="AR371" s="146" t="s">
        <v>137</v>
      </c>
      <c r="AT371" s="146" t="s">
        <v>132</v>
      </c>
      <c r="AU371" s="146" t="s">
        <v>87</v>
      </c>
      <c r="AY371" s="16" t="s">
        <v>128</v>
      </c>
      <c r="BE371" s="147">
        <f>IF(O371="základní",K371,0)</f>
        <v>0</v>
      </c>
      <c r="BF371" s="147">
        <f>IF(O371="snížená",K371,0)</f>
        <v>0</v>
      </c>
      <c r="BG371" s="147">
        <f>IF(O371="zákl. přenesená",K371,0)</f>
        <v>0</v>
      </c>
      <c r="BH371" s="147">
        <f>IF(O371="sníž. přenesená",K371,0)</f>
        <v>0</v>
      </c>
      <c r="BI371" s="147">
        <f>IF(O371="nulová",K371,0)</f>
        <v>0</v>
      </c>
      <c r="BJ371" s="16" t="s">
        <v>85</v>
      </c>
      <c r="BK371" s="147">
        <f>ROUND(P371*H371,2)</f>
        <v>0</v>
      </c>
      <c r="BL371" s="16" t="s">
        <v>137</v>
      </c>
      <c r="BM371" s="146" t="s">
        <v>597</v>
      </c>
    </row>
    <row r="372" spans="2:47" s="1" customFormat="1" ht="12">
      <c r="B372" s="31"/>
      <c r="D372" s="148" t="s">
        <v>136</v>
      </c>
      <c r="F372" s="149" t="s">
        <v>598</v>
      </c>
      <c r="I372" s="150"/>
      <c r="J372" s="150"/>
      <c r="M372" s="31"/>
      <c r="N372" s="151"/>
      <c r="X372" s="53"/>
      <c r="AT372" s="16" t="s">
        <v>136</v>
      </c>
      <c r="AU372" s="16" t="s">
        <v>87</v>
      </c>
    </row>
    <row r="373" spans="2:51" s="12" customFormat="1" ht="12">
      <c r="B373" s="155"/>
      <c r="D373" s="148" t="s">
        <v>230</v>
      </c>
      <c r="E373" s="156" t="s">
        <v>1</v>
      </c>
      <c r="F373" s="157" t="s">
        <v>599</v>
      </c>
      <c r="H373" s="158">
        <v>98.6</v>
      </c>
      <c r="I373" s="159"/>
      <c r="J373" s="159"/>
      <c r="M373" s="155"/>
      <c r="N373" s="160"/>
      <c r="X373" s="161"/>
      <c r="AT373" s="156" t="s">
        <v>230</v>
      </c>
      <c r="AU373" s="156" t="s">
        <v>87</v>
      </c>
      <c r="AV373" s="12" t="s">
        <v>87</v>
      </c>
      <c r="AW373" s="12" t="s">
        <v>5</v>
      </c>
      <c r="AX373" s="12" t="s">
        <v>85</v>
      </c>
      <c r="AY373" s="156" t="s">
        <v>128</v>
      </c>
    </row>
    <row r="374" spans="2:65" s="1" customFormat="1" ht="24.2" customHeight="1">
      <c r="B374" s="31"/>
      <c r="C374" s="134" t="s">
        <v>600</v>
      </c>
      <c r="D374" s="134" t="s">
        <v>132</v>
      </c>
      <c r="E374" s="135" t="s">
        <v>601</v>
      </c>
      <c r="F374" s="136" t="s">
        <v>602</v>
      </c>
      <c r="G374" s="137" t="s">
        <v>222</v>
      </c>
      <c r="H374" s="138">
        <f>1.2*88.722</f>
        <v>106.4664</v>
      </c>
      <c r="I374" s="139"/>
      <c r="J374" s="139"/>
      <c r="K374" s="140">
        <f>ROUND(P374*H374,2)</f>
        <v>0</v>
      </c>
      <c r="L374" s="136" t="s">
        <v>134</v>
      </c>
      <c r="M374" s="31"/>
      <c r="N374" s="141" t="s">
        <v>1</v>
      </c>
      <c r="O374" s="142" t="s">
        <v>40</v>
      </c>
      <c r="P374" s="143">
        <f>I374+J374</f>
        <v>0</v>
      </c>
      <c r="Q374" s="143">
        <f>ROUND(I374*H374,2)</f>
        <v>0</v>
      </c>
      <c r="R374" s="143">
        <f>ROUND(J374*H374,2)</f>
        <v>0</v>
      </c>
      <c r="T374" s="144">
        <f>S374*H374</f>
        <v>0</v>
      </c>
      <c r="U374" s="144">
        <v>0.00438</v>
      </c>
      <c r="V374" s="144">
        <f>U374*H374</f>
        <v>0.46632283199999996</v>
      </c>
      <c r="W374" s="144">
        <v>0</v>
      </c>
      <c r="X374" s="145">
        <f>W374*H374</f>
        <v>0</v>
      </c>
      <c r="AR374" s="146" t="s">
        <v>137</v>
      </c>
      <c r="AT374" s="146" t="s">
        <v>132</v>
      </c>
      <c r="AU374" s="146" t="s">
        <v>87</v>
      </c>
      <c r="AY374" s="16" t="s">
        <v>128</v>
      </c>
      <c r="BE374" s="147">
        <f>IF(O374="základní",K374,0)</f>
        <v>0</v>
      </c>
      <c r="BF374" s="147">
        <f>IF(O374="snížená",K374,0)</f>
        <v>0</v>
      </c>
      <c r="BG374" s="147">
        <f>IF(O374="zákl. přenesená",K374,0)</f>
        <v>0</v>
      </c>
      <c r="BH374" s="147">
        <f>IF(O374="sníž. přenesená",K374,0)</f>
        <v>0</v>
      </c>
      <c r="BI374" s="147">
        <f>IF(O374="nulová",K374,0)</f>
        <v>0</v>
      </c>
      <c r="BJ374" s="16" t="s">
        <v>85</v>
      </c>
      <c r="BK374" s="147">
        <f>ROUND(P374*H374,2)</f>
        <v>0</v>
      </c>
      <c r="BL374" s="16" t="s">
        <v>137</v>
      </c>
      <c r="BM374" s="146" t="s">
        <v>603</v>
      </c>
    </row>
    <row r="375" spans="2:47" s="1" customFormat="1" ht="19.5">
      <c r="B375" s="31"/>
      <c r="D375" s="148" t="s">
        <v>136</v>
      </c>
      <c r="F375" s="149" t="s">
        <v>604</v>
      </c>
      <c r="I375" s="150"/>
      <c r="J375" s="150"/>
      <c r="M375" s="31"/>
      <c r="N375" s="151"/>
      <c r="X375" s="53"/>
      <c r="AT375" s="16" t="s">
        <v>136</v>
      </c>
      <c r="AU375" s="16" t="s">
        <v>87</v>
      </c>
    </row>
    <row r="376" spans="2:51" s="12" customFormat="1" ht="12">
      <c r="B376" s="155"/>
      <c r="D376" s="148" t="s">
        <v>230</v>
      </c>
      <c r="E376" s="156" t="s">
        <v>1</v>
      </c>
      <c r="F376" s="157" t="s">
        <v>605</v>
      </c>
      <c r="H376" s="158">
        <v>6.89</v>
      </c>
      <c r="I376" s="159"/>
      <c r="J376" s="159"/>
      <c r="M376" s="155"/>
      <c r="N376" s="160"/>
      <c r="X376" s="161"/>
      <c r="AT376" s="156" t="s">
        <v>230</v>
      </c>
      <c r="AU376" s="156" t="s">
        <v>87</v>
      </c>
      <c r="AV376" s="12" t="s">
        <v>87</v>
      </c>
      <c r="AW376" s="12" t="s">
        <v>5</v>
      </c>
      <c r="AX376" s="12" t="s">
        <v>77</v>
      </c>
      <c r="AY376" s="156" t="s">
        <v>128</v>
      </c>
    </row>
    <row r="377" spans="2:51" s="12" customFormat="1" ht="12">
      <c r="B377" s="155"/>
      <c r="D377" s="148" t="s">
        <v>230</v>
      </c>
      <c r="E377" s="156" t="s">
        <v>1</v>
      </c>
      <c r="F377" s="157" t="s">
        <v>606</v>
      </c>
      <c r="H377" s="158">
        <v>10.706</v>
      </c>
      <c r="I377" s="159"/>
      <c r="J377" s="159"/>
      <c r="M377" s="155"/>
      <c r="N377" s="160"/>
      <c r="X377" s="161"/>
      <c r="AT377" s="156" t="s">
        <v>230</v>
      </c>
      <c r="AU377" s="156" t="s">
        <v>87</v>
      </c>
      <c r="AV377" s="12" t="s">
        <v>87</v>
      </c>
      <c r="AW377" s="12" t="s">
        <v>5</v>
      </c>
      <c r="AX377" s="12" t="s">
        <v>77</v>
      </c>
      <c r="AY377" s="156" t="s">
        <v>128</v>
      </c>
    </row>
    <row r="378" spans="2:51" s="12" customFormat="1" ht="12">
      <c r="B378" s="155"/>
      <c r="D378" s="148" t="s">
        <v>230</v>
      </c>
      <c r="E378" s="156" t="s">
        <v>1</v>
      </c>
      <c r="F378" s="157" t="s">
        <v>607</v>
      </c>
      <c r="H378" s="158">
        <v>12.72</v>
      </c>
      <c r="I378" s="159"/>
      <c r="J378" s="159"/>
      <c r="M378" s="155"/>
      <c r="N378" s="160"/>
      <c r="X378" s="161"/>
      <c r="AT378" s="156" t="s">
        <v>230</v>
      </c>
      <c r="AU378" s="156" t="s">
        <v>87</v>
      </c>
      <c r="AV378" s="12" t="s">
        <v>87</v>
      </c>
      <c r="AW378" s="12" t="s">
        <v>5</v>
      </c>
      <c r="AX378" s="12" t="s">
        <v>77</v>
      </c>
      <c r="AY378" s="156" t="s">
        <v>128</v>
      </c>
    </row>
    <row r="379" spans="2:51" s="12" customFormat="1" ht="12">
      <c r="B379" s="155"/>
      <c r="D379" s="148" t="s">
        <v>230</v>
      </c>
      <c r="E379" s="156" t="s">
        <v>1</v>
      </c>
      <c r="F379" s="157" t="s">
        <v>608</v>
      </c>
      <c r="H379" s="158">
        <v>14.045</v>
      </c>
      <c r="I379" s="159"/>
      <c r="J379" s="159"/>
      <c r="M379" s="155"/>
      <c r="N379" s="160"/>
      <c r="X379" s="161"/>
      <c r="AT379" s="156" t="s">
        <v>230</v>
      </c>
      <c r="AU379" s="156" t="s">
        <v>87</v>
      </c>
      <c r="AV379" s="12" t="s">
        <v>87</v>
      </c>
      <c r="AW379" s="12" t="s">
        <v>5</v>
      </c>
      <c r="AX379" s="12" t="s">
        <v>77</v>
      </c>
      <c r="AY379" s="156" t="s">
        <v>128</v>
      </c>
    </row>
    <row r="380" spans="2:51" s="12" customFormat="1" ht="12">
      <c r="B380" s="155"/>
      <c r="D380" s="148" t="s">
        <v>230</v>
      </c>
      <c r="E380" s="156" t="s">
        <v>1</v>
      </c>
      <c r="F380" s="157" t="s">
        <v>609</v>
      </c>
      <c r="H380" s="158">
        <v>19.345</v>
      </c>
      <c r="I380" s="159"/>
      <c r="J380" s="159"/>
      <c r="M380" s="155"/>
      <c r="N380" s="160"/>
      <c r="X380" s="161"/>
      <c r="AT380" s="156" t="s">
        <v>230</v>
      </c>
      <c r="AU380" s="156" t="s">
        <v>87</v>
      </c>
      <c r="AV380" s="12" t="s">
        <v>87</v>
      </c>
      <c r="AW380" s="12" t="s">
        <v>5</v>
      </c>
      <c r="AX380" s="12" t="s">
        <v>77</v>
      </c>
      <c r="AY380" s="156" t="s">
        <v>128</v>
      </c>
    </row>
    <row r="381" spans="2:51" s="12" customFormat="1" ht="12">
      <c r="B381" s="155"/>
      <c r="D381" s="148" t="s">
        <v>230</v>
      </c>
      <c r="E381" s="156" t="s">
        <v>1</v>
      </c>
      <c r="F381" s="157" t="s">
        <v>610</v>
      </c>
      <c r="H381" s="158">
        <v>9.01</v>
      </c>
      <c r="I381" s="159"/>
      <c r="J381" s="159"/>
      <c r="M381" s="155"/>
      <c r="N381" s="160"/>
      <c r="X381" s="161"/>
      <c r="AT381" s="156" t="s">
        <v>230</v>
      </c>
      <c r="AU381" s="156" t="s">
        <v>87</v>
      </c>
      <c r="AV381" s="12" t="s">
        <v>87</v>
      </c>
      <c r="AW381" s="12" t="s">
        <v>5</v>
      </c>
      <c r="AX381" s="12" t="s">
        <v>77</v>
      </c>
      <c r="AY381" s="156" t="s">
        <v>128</v>
      </c>
    </row>
    <row r="382" spans="2:51" s="12" customFormat="1" ht="12">
      <c r="B382" s="155"/>
      <c r="D382" s="148" t="s">
        <v>230</v>
      </c>
      <c r="E382" s="156" t="s">
        <v>1</v>
      </c>
      <c r="F382" s="157" t="s">
        <v>611</v>
      </c>
      <c r="H382" s="158">
        <v>16.006</v>
      </c>
      <c r="I382" s="159"/>
      <c r="J382" s="159"/>
      <c r="M382" s="155"/>
      <c r="N382" s="160"/>
      <c r="X382" s="161"/>
      <c r="AT382" s="156" t="s">
        <v>230</v>
      </c>
      <c r="AU382" s="156" t="s">
        <v>87</v>
      </c>
      <c r="AV382" s="12" t="s">
        <v>87</v>
      </c>
      <c r="AW382" s="12" t="s">
        <v>5</v>
      </c>
      <c r="AX382" s="12" t="s">
        <v>77</v>
      </c>
      <c r="AY382" s="156" t="s">
        <v>128</v>
      </c>
    </row>
    <row r="383" spans="2:51" s="13" customFormat="1" ht="12">
      <c r="B383" s="162"/>
      <c r="D383" s="148" t="s">
        <v>230</v>
      </c>
      <c r="E383" s="163" t="s">
        <v>1</v>
      </c>
      <c r="F383" s="164"/>
      <c r="H383" s="165"/>
      <c r="I383" s="166"/>
      <c r="J383" s="166"/>
      <c r="M383" s="162"/>
      <c r="N383" s="167"/>
      <c r="X383" s="168"/>
      <c r="AT383" s="163" t="s">
        <v>230</v>
      </c>
      <c r="AU383" s="163" t="s">
        <v>87</v>
      </c>
      <c r="AV383" s="13" t="s">
        <v>137</v>
      </c>
      <c r="AW383" s="13" t="s">
        <v>5</v>
      </c>
      <c r="AX383" s="13" t="s">
        <v>85</v>
      </c>
      <c r="AY383" s="163" t="s">
        <v>128</v>
      </c>
    </row>
    <row r="384" spans="2:65" s="1" customFormat="1" ht="24.2" customHeight="1">
      <c r="B384" s="31"/>
      <c r="C384" s="134" t="s">
        <v>612</v>
      </c>
      <c r="D384" s="134" t="s">
        <v>132</v>
      </c>
      <c r="E384" s="135" t="s">
        <v>613</v>
      </c>
      <c r="F384" s="136" t="s">
        <v>614</v>
      </c>
      <c r="G384" s="137" t="s">
        <v>222</v>
      </c>
      <c r="H384" s="138">
        <v>88.722</v>
      </c>
      <c r="I384" s="139"/>
      <c r="J384" s="139"/>
      <c r="K384" s="140">
        <f>ROUND(P384*H384,2)</f>
        <v>0</v>
      </c>
      <c r="L384" s="136" t="s">
        <v>134</v>
      </c>
      <c r="M384" s="31"/>
      <c r="N384" s="141" t="s">
        <v>1</v>
      </c>
      <c r="O384" s="142" t="s">
        <v>40</v>
      </c>
      <c r="P384" s="143">
        <f>I384+J384</f>
        <v>0</v>
      </c>
      <c r="Q384" s="143">
        <f>ROUND(I384*H384,2)</f>
        <v>0</v>
      </c>
      <c r="R384" s="143">
        <f>ROUND(J384*H384,2)</f>
        <v>0</v>
      </c>
      <c r="T384" s="144">
        <f>S384*H384</f>
        <v>0</v>
      </c>
      <c r="U384" s="144">
        <v>0.004</v>
      </c>
      <c r="V384" s="144">
        <f>U384*H384</f>
        <v>0.354888</v>
      </c>
      <c r="W384" s="144">
        <v>0</v>
      </c>
      <c r="X384" s="145">
        <f>W384*H384</f>
        <v>0</v>
      </c>
      <c r="AR384" s="146" t="s">
        <v>137</v>
      </c>
      <c r="AT384" s="146" t="s">
        <v>132</v>
      </c>
      <c r="AU384" s="146" t="s">
        <v>87</v>
      </c>
      <c r="AY384" s="16" t="s">
        <v>128</v>
      </c>
      <c r="BE384" s="147">
        <f>IF(O384="základní",K384,0)</f>
        <v>0</v>
      </c>
      <c r="BF384" s="147">
        <f>IF(O384="snížená",K384,0)</f>
        <v>0</v>
      </c>
      <c r="BG384" s="147">
        <f>IF(O384="zákl. přenesená",K384,0)</f>
        <v>0</v>
      </c>
      <c r="BH384" s="147">
        <f>IF(O384="sníž. přenesená",K384,0)</f>
        <v>0</v>
      </c>
      <c r="BI384" s="147">
        <f>IF(O384="nulová",K384,0)</f>
        <v>0</v>
      </c>
      <c r="BJ384" s="16" t="s">
        <v>85</v>
      </c>
      <c r="BK384" s="147">
        <f>ROUND(P384*H384,2)</f>
        <v>0</v>
      </c>
      <c r="BL384" s="16" t="s">
        <v>137</v>
      </c>
      <c r="BM384" s="146" t="s">
        <v>615</v>
      </c>
    </row>
    <row r="385" spans="2:47" s="1" customFormat="1" ht="19.5">
      <c r="B385" s="31"/>
      <c r="D385" s="148" t="s">
        <v>136</v>
      </c>
      <c r="F385" s="149" t="s">
        <v>616</v>
      </c>
      <c r="I385" s="150"/>
      <c r="J385" s="150"/>
      <c r="M385" s="31"/>
      <c r="N385" s="151"/>
      <c r="X385" s="53"/>
      <c r="AT385" s="16" t="s">
        <v>136</v>
      </c>
      <c r="AU385" s="16" t="s">
        <v>87</v>
      </c>
    </row>
    <row r="386" spans="2:51" s="12" customFormat="1" ht="12">
      <c r="B386" s="155"/>
      <c r="D386" s="148" t="s">
        <v>230</v>
      </c>
      <c r="E386" s="156" t="s">
        <v>1</v>
      </c>
      <c r="F386" s="157" t="s">
        <v>605</v>
      </c>
      <c r="H386" s="158">
        <v>6.89</v>
      </c>
      <c r="I386" s="159"/>
      <c r="J386" s="159"/>
      <c r="M386" s="155"/>
      <c r="N386" s="160"/>
      <c r="X386" s="161"/>
      <c r="AT386" s="156" t="s">
        <v>230</v>
      </c>
      <c r="AU386" s="156" t="s">
        <v>87</v>
      </c>
      <c r="AV386" s="12" t="s">
        <v>87</v>
      </c>
      <c r="AW386" s="12" t="s">
        <v>5</v>
      </c>
      <c r="AX386" s="12" t="s">
        <v>77</v>
      </c>
      <c r="AY386" s="156" t="s">
        <v>128</v>
      </c>
    </row>
    <row r="387" spans="2:51" s="12" customFormat="1" ht="12">
      <c r="B387" s="155"/>
      <c r="D387" s="148" t="s">
        <v>230</v>
      </c>
      <c r="E387" s="156" t="s">
        <v>1</v>
      </c>
      <c r="F387" s="157" t="s">
        <v>606</v>
      </c>
      <c r="H387" s="158">
        <v>10.706</v>
      </c>
      <c r="I387" s="159"/>
      <c r="J387" s="159"/>
      <c r="M387" s="155"/>
      <c r="N387" s="160"/>
      <c r="X387" s="161"/>
      <c r="AT387" s="156" t="s">
        <v>230</v>
      </c>
      <c r="AU387" s="156" t="s">
        <v>87</v>
      </c>
      <c r="AV387" s="12" t="s">
        <v>87</v>
      </c>
      <c r="AW387" s="12" t="s">
        <v>5</v>
      </c>
      <c r="AX387" s="12" t="s">
        <v>77</v>
      </c>
      <c r="AY387" s="156" t="s">
        <v>128</v>
      </c>
    </row>
    <row r="388" spans="2:51" s="12" customFormat="1" ht="12">
      <c r="B388" s="155"/>
      <c r="D388" s="148" t="s">
        <v>230</v>
      </c>
      <c r="E388" s="156" t="s">
        <v>1</v>
      </c>
      <c r="F388" s="157" t="s">
        <v>607</v>
      </c>
      <c r="H388" s="158">
        <v>12.72</v>
      </c>
      <c r="I388" s="159"/>
      <c r="J388" s="159"/>
      <c r="M388" s="155"/>
      <c r="N388" s="160"/>
      <c r="X388" s="161"/>
      <c r="AT388" s="156" t="s">
        <v>230</v>
      </c>
      <c r="AU388" s="156" t="s">
        <v>87</v>
      </c>
      <c r="AV388" s="12" t="s">
        <v>87</v>
      </c>
      <c r="AW388" s="12" t="s">
        <v>5</v>
      </c>
      <c r="AX388" s="12" t="s">
        <v>77</v>
      </c>
      <c r="AY388" s="156" t="s">
        <v>128</v>
      </c>
    </row>
    <row r="389" spans="2:51" s="12" customFormat="1" ht="12">
      <c r="B389" s="155"/>
      <c r="D389" s="148" t="s">
        <v>230</v>
      </c>
      <c r="E389" s="156" t="s">
        <v>1</v>
      </c>
      <c r="F389" s="157" t="s">
        <v>608</v>
      </c>
      <c r="H389" s="158">
        <v>14.045</v>
      </c>
      <c r="I389" s="159"/>
      <c r="J389" s="159"/>
      <c r="M389" s="155"/>
      <c r="N389" s="160"/>
      <c r="X389" s="161"/>
      <c r="AT389" s="156" t="s">
        <v>230</v>
      </c>
      <c r="AU389" s="156" t="s">
        <v>87</v>
      </c>
      <c r="AV389" s="12" t="s">
        <v>87</v>
      </c>
      <c r="AW389" s="12" t="s">
        <v>5</v>
      </c>
      <c r="AX389" s="12" t="s">
        <v>77</v>
      </c>
      <c r="AY389" s="156" t="s">
        <v>128</v>
      </c>
    </row>
    <row r="390" spans="2:51" s="12" customFormat="1" ht="12">
      <c r="B390" s="155"/>
      <c r="D390" s="148" t="s">
        <v>230</v>
      </c>
      <c r="E390" s="156" t="s">
        <v>1</v>
      </c>
      <c r="F390" s="157" t="s">
        <v>609</v>
      </c>
      <c r="H390" s="158">
        <v>19.345</v>
      </c>
      <c r="I390" s="159"/>
      <c r="J390" s="159"/>
      <c r="M390" s="155"/>
      <c r="N390" s="160"/>
      <c r="X390" s="161"/>
      <c r="AT390" s="156" t="s">
        <v>230</v>
      </c>
      <c r="AU390" s="156" t="s">
        <v>87</v>
      </c>
      <c r="AV390" s="12" t="s">
        <v>87</v>
      </c>
      <c r="AW390" s="12" t="s">
        <v>5</v>
      </c>
      <c r="AX390" s="12" t="s">
        <v>77</v>
      </c>
      <c r="AY390" s="156" t="s">
        <v>128</v>
      </c>
    </row>
    <row r="391" spans="2:51" s="12" customFormat="1" ht="12">
      <c r="B391" s="155"/>
      <c r="D391" s="148" t="s">
        <v>230</v>
      </c>
      <c r="E391" s="156" t="s">
        <v>1</v>
      </c>
      <c r="F391" s="157" t="s">
        <v>610</v>
      </c>
      <c r="H391" s="158">
        <v>9.01</v>
      </c>
      <c r="I391" s="159"/>
      <c r="J391" s="159"/>
      <c r="M391" s="155"/>
      <c r="N391" s="160"/>
      <c r="X391" s="161"/>
      <c r="AT391" s="156" t="s">
        <v>230</v>
      </c>
      <c r="AU391" s="156" t="s">
        <v>87</v>
      </c>
      <c r="AV391" s="12" t="s">
        <v>87</v>
      </c>
      <c r="AW391" s="12" t="s">
        <v>5</v>
      </c>
      <c r="AX391" s="12" t="s">
        <v>77</v>
      </c>
      <c r="AY391" s="156" t="s">
        <v>128</v>
      </c>
    </row>
    <row r="392" spans="2:51" s="12" customFormat="1" ht="12">
      <c r="B392" s="155"/>
      <c r="D392" s="148" t="s">
        <v>230</v>
      </c>
      <c r="E392" s="156" t="s">
        <v>1</v>
      </c>
      <c r="F392" s="157" t="s">
        <v>611</v>
      </c>
      <c r="H392" s="158">
        <v>16.006</v>
      </c>
      <c r="I392" s="159"/>
      <c r="J392" s="159"/>
      <c r="M392" s="155"/>
      <c r="N392" s="160"/>
      <c r="X392" s="161"/>
      <c r="AT392" s="156" t="s">
        <v>230</v>
      </c>
      <c r="AU392" s="156" t="s">
        <v>87</v>
      </c>
      <c r="AV392" s="12" t="s">
        <v>87</v>
      </c>
      <c r="AW392" s="12" t="s">
        <v>5</v>
      </c>
      <c r="AX392" s="12" t="s">
        <v>77</v>
      </c>
      <c r="AY392" s="156" t="s">
        <v>128</v>
      </c>
    </row>
    <row r="393" spans="2:51" s="13" customFormat="1" ht="12">
      <c r="B393" s="162"/>
      <c r="D393" s="148" t="s">
        <v>230</v>
      </c>
      <c r="E393" s="163" t="s">
        <v>1</v>
      </c>
      <c r="F393" s="164" t="s">
        <v>265</v>
      </c>
      <c r="H393" s="165">
        <v>88.72200000000001</v>
      </c>
      <c r="I393" s="166"/>
      <c r="J393" s="166"/>
      <c r="M393" s="162"/>
      <c r="N393" s="167"/>
      <c r="X393" s="168"/>
      <c r="AT393" s="163" t="s">
        <v>230</v>
      </c>
      <c r="AU393" s="163" t="s">
        <v>87</v>
      </c>
      <c r="AV393" s="13" t="s">
        <v>137</v>
      </c>
      <c r="AW393" s="13" t="s">
        <v>5</v>
      </c>
      <c r="AX393" s="13" t="s">
        <v>85</v>
      </c>
      <c r="AY393" s="163" t="s">
        <v>128</v>
      </c>
    </row>
    <row r="394" spans="2:65" s="1" customFormat="1" ht="24">
      <c r="B394" s="31"/>
      <c r="C394" s="134" t="s">
        <v>617</v>
      </c>
      <c r="D394" s="134" t="s">
        <v>132</v>
      </c>
      <c r="E394" s="135" t="s">
        <v>618</v>
      </c>
      <c r="F394" s="136" t="s">
        <v>619</v>
      </c>
      <c r="G394" s="137" t="s">
        <v>222</v>
      </c>
      <c r="H394" s="138">
        <v>98.6</v>
      </c>
      <c r="I394" s="139"/>
      <c r="J394" s="139"/>
      <c r="K394" s="140">
        <f>ROUND(P394*H394,2)</f>
        <v>0</v>
      </c>
      <c r="L394" s="136" t="s">
        <v>134</v>
      </c>
      <c r="M394" s="31"/>
      <c r="N394" s="141" t="s">
        <v>1</v>
      </c>
      <c r="O394" s="142" t="s">
        <v>40</v>
      </c>
      <c r="P394" s="143">
        <f>I394+J394</f>
        <v>0</v>
      </c>
      <c r="Q394" s="143">
        <f>ROUND(I394*H394,2)</f>
        <v>0</v>
      </c>
      <c r="R394" s="143">
        <f>ROUND(J394*H394,2)</f>
        <v>0</v>
      </c>
      <c r="T394" s="144">
        <f>S394*H394</f>
        <v>0</v>
      </c>
      <c r="U394" s="144">
        <v>0.04063</v>
      </c>
      <c r="V394" s="144">
        <f>U394*H394</f>
        <v>4.006118</v>
      </c>
      <c r="W394" s="144">
        <v>0</v>
      </c>
      <c r="X394" s="145">
        <f>W394*H394</f>
        <v>0</v>
      </c>
      <c r="AR394" s="146" t="s">
        <v>137</v>
      </c>
      <c r="AT394" s="146" t="s">
        <v>132</v>
      </c>
      <c r="AU394" s="146" t="s">
        <v>87</v>
      </c>
      <c r="AY394" s="16" t="s">
        <v>128</v>
      </c>
      <c r="BE394" s="147">
        <f>IF(O394="základní",K394,0)</f>
        <v>0</v>
      </c>
      <c r="BF394" s="147">
        <f>IF(O394="snížená",K394,0)</f>
        <v>0</v>
      </c>
      <c r="BG394" s="147">
        <f>IF(O394="zákl. přenesená",K394,0)</f>
        <v>0</v>
      </c>
      <c r="BH394" s="147">
        <f>IF(O394="sníž. přenesená",K394,0)</f>
        <v>0</v>
      </c>
      <c r="BI394" s="147">
        <f>IF(O394="nulová",K394,0)</f>
        <v>0</v>
      </c>
      <c r="BJ394" s="16" t="s">
        <v>85</v>
      </c>
      <c r="BK394" s="147">
        <f>ROUND(P394*H394,2)</f>
        <v>0</v>
      </c>
      <c r="BL394" s="16" t="s">
        <v>137</v>
      </c>
      <c r="BM394" s="146" t="s">
        <v>620</v>
      </c>
    </row>
    <row r="395" spans="2:47" s="1" customFormat="1" ht="12">
      <c r="B395" s="31"/>
      <c r="D395" s="148" t="s">
        <v>136</v>
      </c>
      <c r="F395" s="149" t="s">
        <v>621</v>
      </c>
      <c r="I395" s="150"/>
      <c r="J395" s="150"/>
      <c r="M395" s="31"/>
      <c r="N395" s="151"/>
      <c r="X395" s="53"/>
      <c r="AT395" s="16" t="s">
        <v>136</v>
      </c>
      <c r="AU395" s="16" t="s">
        <v>87</v>
      </c>
    </row>
    <row r="396" spans="2:65" s="1" customFormat="1" ht="24.2" customHeight="1">
      <c r="B396" s="31"/>
      <c r="C396" s="134" t="s">
        <v>622</v>
      </c>
      <c r="D396" s="134" t="s">
        <v>132</v>
      </c>
      <c r="E396" s="135" t="s">
        <v>623</v>
      </c>
      <c r="F396" s="136" t="s">
        <v>624</v>
      </c>
      <c r="G396" s="137" t="s">
        <v>222</v>
      </c>
      <c r="H396" s="138">
        <v>63.854</v>
      </c>
      <c r="I396" s="139"/>
      <c r="J396" s="139"/>
      <c r="K396" s="140">
        <f>ROUND(P396*H396,2)</f>
        <v>0</v>
      </c>
      <c r="L396" s="136" t="s">
        <v>134</v>
      </c>
      <c r="M396" s="31"/>
      <c r="N396" s="141" t="s">
        <v>1</v>
      </c>
      <c r="O396" s="142" t="s">
        <v>40</v>
      </c>
      <c r="P396" s="143">
        <f>I396+J396</f>
        <v>0</v>
      </c>
      <c r="Q396" s="143">
        <f>ROUND(I396*H396,2)</f>
        <v>0</v>
      </c>
      <c r="R396" s="143">
        <f>ROUND(J396*H396,2)</f>
        <v>0</v>
      </c>
      <c r="T396" s="144">
        <f>S396*H396</f>
        <v>0</v>
      </c>
      <c r="U396" s="144">
        <v>0.03273</v>
      </c>
      <c r="V396" s="144">
        <f>U396*H396</f>
        <v>2.08994142</v>
      </c>
      <c r="W396" s="144">
        <v>0</v>
      </c>
      <c r="X396" s="145">
        <f>W396*H396</f>
        <v>0</v>
      </c>
      <c r="AR396" s="146" t="s">
        <v>137</v>
      </c>
      <c r="AT396" s="146" t="s">
        <v>132</v>
      </c>
      <c r="AU396" s="146" t="s">
        <v>87</v>
      </c>
      <c r="AY396" s="16" t="s">
        <v>128</v>
      </c>
      <c r="BE396" s="147">
        <f>IF(O396="základní",K396,0)</f>
        <v>0</v>
      </c>
      <c r="BF396" s="147">
        <f>IF(O396="snížená",K396,0)</f>
        <v>0</v>
      </c>
      <c r="BG396" s="147">
        <f>IF(O396="zákl. přenesená",K396,0)</f>
        <v>0</v>
      </c>
      <c r="BH396" s="147">
        <f>IF(O396="sníž. přenesená",K396,0)</f>
        <v>0</v>
      </c>
      <c r="BI396" s="147">
        <f>IF(O396="nulová",K396,0)</f>
        <v>0</v>
      </c>
      <c r="BJ396" s="16" t="s">
        <v>85</v>
      </c>
      <c r="BK396" s="147">
        <f>ROUND(P396*H396,2)</f>
        <v>0</v>
      </c>
      <c r="BL396" s="16" t="s">
        <v>137</v>
      </c>
      <c r="BM396" s="146" t="s">
        <v>625</v>
      </c>
    </row>
    <row r="397" spans="2:47" s="1" customFormat="1" ht="12">
      <c r="B397" s="31"/>
      <c r="D397" s="148" t="s">
        <v>136</v>
      </c>
      <c r="F397" s="149" t="s">
        <v>626</v>
      </c>
      <c r="I397" s="150"/>
      <c r="J397" s="150"/>
      <c r="M397" s="31"/>
      <c r="N397" s="151"/>
      <c r="X397" s="53"/>
      <c r="AT397" s="16" t="s">
        <v>136</v>
      </c>
      <c r="AU397" s="16" t="s">
        <v>87</v>
      </c>
    </row>
    <row r="398" spans="2:51" s="12" customFormat="1" ht="12">
      <c r="B398" s="155"/>
      <c r="D398" s="148" t="s">
        <v>230</v>
      </c>
      <c r="E398" s="156" t="s">
        <v>1</v>
      </c>
      <c r="F398" s="157" t="s">
        <v>627</v>
      </c>
      <c r="H398" s="158">
        <v>10.2</v>
      </c>
      <c r="I398" s="159"/>
      <c r="J398" s="159"/>
      <c r="M398" s="155"/>
      <c r="N398" s="160"/>
      <c r="X398" s="161"/>
      <c r="AT398" s="156" t="s">
        <v>230</v>
      </c>
      <c r="AU398" s="156" t="s">
        <v>87</v>
      </c>
      <c r="AV398" s="12" t="s">
        <v>87</v>
      </c>
      <c r="AW398" s="12" t="s">
        <v>5</v>
      </c>
      <c r="AX398" s="12" t="s">
        <v>77</v>
      </c>
      <c r="AY398" s="156" t="s">
        <v>128</v>
      </c>
    </row>
    <row r="399" spans="2:51" s="12" customFormat="1" ht="12">
      <c r="B399" s="155"/>
      <c r="D399" s="148" t="s">
        <v>230</v>
      </c>
      <c r="E399" s="156" t="s">
        <v>1</v>
      </c>
      <c r="F399" s="157" t="s">
        <v>628</v>
      </c>
      <c r="H399" s="158">
        <v>9.55</v>
      </c>
      <c r="I399" s="159"/>
      <c r="J399" s="159"/>
      <c r="M399" s="155"/>
      <c r="N399" s="160"/>
      <c r="X399" s="161"/>
      <c r="AT399" s="156" t="s">
        <v>230</v>
      </c>
      <c r="AU399" s="156" t="s">
        <v>87</v>
      </c>
      <c r="AV399" s="12" t="s">
        <v>87</v>
      </c>
      <c r="AW399" s="12" t="s">
        <v>5</v>
      </c>
      <c r="AX399" s="12" t="s">
        <v>77</v>
      </c>
      <c r="AY399" s="156" t="s">
        <v>128</v>
      </c>
    </row>
    <row r="400" spans="2:51" s="12" customFormat="1" ht="12">
      <c r="B400" s="155"/>
      <c r="D400" s="148" t="s">
        <v>230</v>
      </c>
      <c r="E400" s="156" t="s">
        <v>1</v>
      </c>
      <c r="F400" s="157" t="s">
        <v>629</v>
      </c>
      <c r="H400" s="158">
        <v>2.024</v>
      </c>
      <c r="I400" s="159"/>
      <c r="J400" s="159"/>
      <c r="M400" s="155"/>
      <c r="N400" s="160"/>
      <c r="X400" s="161"/>
      <c r="AT400" s="156" t="s">
        <v>230</v>
      </c>
      <c r="AU400" s="156" t="s">
        <v>87</v>
      </c>
      <c r="AV400" s="12" t="s">
        <v>87</v>
      </c>
      <c r="AW400" s="12" t="s">
        <v>5</v>
      </c>
      <c r="AX400" s="12" t="s">
        <v>77</v>
      </c>
      <c r="AY400" s="156" t="s">
        <v>128</v>
      </c>
    </row>
    <row r="401" spans="2:51" s="12" customFormat="1" ht="12">
      <c r="B401" s="155"/>
      <c r="D401" s="148" t="s">
        <v>230</v>
      </c>
      <c r="E401" s="156" t="s">
        <v>1</v>
      </c>
      <c r="F401" s="157" t="s">
        <v>630</v>
      </c>
      <c r="H401" s="158">
        <v>10.08</v>
      </c>
      <c r="I401" s="159"/>
      <c r="J401" s="159"/>
      <c r="M401" s="155"/>
      <c r="N401" s="160"/>
      <c r="X401" s="161"/>
      <c r="AT401" s="156" t="s">
        <v>230</v>
      </c>
      <c r="AU401" s="156" t="s">
        <v>87</v>
      </c>
      <c r="AV401" s="12" t="s">
        <v>87</v>
      </c>
      <c r="AW401" s="12" t="s">
        <v>5</v>
      </c>
      <c r="AX401" s="12" t="s">
        <v>77</v>
      </c>
      <c r="AY401" s="156" t="s">
        <v>128</v>
      </c>
    </row>
    <row r="402" spans="2:51" s="12" customFormat="1" ht="12">
      <c r="B402" s="155"/>
      <c r="D402" s="148" t="s">
        <v>230</v>
      </c>
      <c r="E402" s="156" t="s">
        <v>1</v>
      </c>
      <c r="F402" s="157" t="s">
        <v>631</v>
      </c>
      <c r="H402" s="158">
        <v>32</v>
      </c>
      <c r="I402" s="159"/>
      <c r="J402" s="159"/>
      <c r="M402" s="155"/>
      <c r="N402" s="160"/>
      <c r="X402" s="161"/>
      <c r="AT402" s="156" t="s">
        <v>230</v>
      </c>
      <c r="AU402" s="156" t="s">
        <v>87</v>
      </c>
      <c r="AV402" s="12" t="s">
        <v>87</v>
      </c>
      <c r="AW402" s="12" t="s">
        <v>5</v>
      </c>
      <c r="AX402" s="12" t="s">
        <v>77</v>
      </c>
      <c r="AY402" s="156" t="s">
        <v>128</v>
      </c>
    </row>
    <row r="403" spans="2:51" s="13" customFormat="1" ht="12">
      <c r="B403" s="162"/>
      <c r="D403" s="148" t="s">
        <v>230</v>
      </c>
      <c r="E403" s="163" t="s">
        <v>1</v>
      </c>
      <c r="F403" s="164" t="s">
        <v>265</v>
      </c>
      <c r="H403" s="165">
        <v>63.854</v>
      </c>
      <c r="I403" s="166"/>
      <c r="J403" s="166"/>
      <c r="M403" s="162"/>
      <c r="N403" s="167"/>
      <c r="X403" s="168"/>
      <c r="AT403" s="163" t="s">
        <v>230</v>
      </c>
      <c r="AU403" s="163" t="s">
        <v>87</v>
      </c>
      <c r="AV403" s="13" t="s">
        <v>137</v>
      </c>
      <c r="AW403" s="13" t="s">
        <v>5</v>
      </c>
      <c r="AX403" s="13" t="s">
        <v>85</v>
      </c>
      <c r="AY403" s="163" t="s">
        <v>128</v>
      </c>
    </row>
    <row r="404" spans="2:65" s="1" customFormat="1" ht="24.2" customHeight="1">
      <c r="B404" s="31"/>
      <c r="C404" s="134" t="s">
        <v>632</v>
      </c>
      <c r="D404" s="134" t="s">
        <v>132</v>
      </c>
      <c r="E404" s="135" t="s">
        <v>633</v>
      </c>
      <c r="F404" s="136" t="s">
        <v>634</v>
      </c>
      <c r="G404" s="137" t="s">
        <v>222</v>
      </c>
      <c r="H404" s="138">
        <v>8.539</v>
      </c>
      <c r="I404" s="139"/>
      <c r="J404" s="139"/>
      <c r="K404" s="140">
        <f>ROUND(P404*H404,2)</f>
        <v>0</v>
      </c>
      <c r="L404" s="136" t="s">
        <v>134</v>
      </c>
      <c r="M404" s="31"/>
      <c r="N404" s="141" t="s">
        <v>1</v>
      </c>
      <c r="O404" s="142" t="s">
        <v>40</v>
      </c>
      <c r="P404" s="143">
        <f>I404+J404</f>
        <v>0</v>
      </c>
      <c r="Q404" s="143">
        <f>ROUND(I404*H404,2)</f>
        <v>0</v>
      </c>
      <c r="R404" s="143">
        <f>ROUND(J404*H404,2)</f>
        <v>0</v>
      </c>
      <c r="T404" s="144">
        <f>S404*H404</f>
        <v>0</v>
      </c>
      <c r="U404" s="144">
        <v>0.01838</v>
      </c>
      <c r="V404" s="144">
        <f>U404*H404</f>
        <v>0.15694682</v>
      </c>
      <c r="W404" s="144">
        <v>0</v>
      </c>
      <c r="X404" s="145">
        <f>W404*H404</f>
        <v>0</v>
      </c>
      <c r="AR404" s="146" t="s">
        <v>137</v>
      </c>
      <c r="AT404" s="146" t="s">
        <v>132</v>
      </c>
      <c r="AU404" s="146" t="s">
        <v>87</v>
      </c>
      <c r="AY404" s="16" t="s">
        <v>128</v>
      </c>
      <c r="BE404" s="147">
        <f>IF(O404="základní",K404,0)</f>
        <v>0</v>
      </c>
      <c r="BF404" s="147">
        <f>IF(O404="snížená",K404,0)</f>
        <v>0</v>
      </c>
      <c r="BG404" s="147">
        <f>IF(O404="zákl. přenesená",K404,0)</f>
        <v>0</v>
      </c>
      <c r="BH404" s="147">
        <f>IF(O404="sníž. přenesená",K404,0)</f>
        <v>0</v>
      </c>
      <c r="BI404" s="147">
        <f>IF(O404="nulová",K404,0)</f>
        <v>0</v>
      </c>
      <c r="BJ404" s="16" t="s">
        <v>85</v>
      </c>
      <c r="BK404" s="147">
        <f>ROUND(P404*H404,2)</f>
        <v>0</v>
      </c>
      <c r="BL404" s="16" t="s">
        <v>137</v>
      </c>
      <c r="BM404" s="146" t="s">
        <v>635</v>
      </c>
    </row>
    <row r="405" spans="2:47" s="1" customFormat="1" ht="29.25">
      <c r="B405" s="31"/>
      <c r="D405" s="148" t="s">
        <v>136</v>
      </c>
      <c r="F405" s="149" t="s">
        <v>636</v>
      </c>
      <c r="I405" s="150"/>
      <c r="J405" s="150"/>
      <c r="M405" s="31"/>
      <c r="N405" s="151"/>
      <c r="X405" s="53"/>
      <c r="AT405" s="16" t="s">
        <v>136</v>
      </c>
      <c r="AU405" s="16" t="s">
        <v>87</v>
      </c>
    </row>
    <row r="406" spans="2:51" s="12" customFormat="1" ht="12">
      <c r="B406" s="155"/>
      <c r="D406" s="148" t="s">
        <v>230</v>
      </c>
      <c r="E406" s="156" t="s">
        <v>1</v>
      </c>
      <c r="F406" s="157" t="s">
        <v>637</v>
      </c>
      <c r="H406" s="158">
        <v>8.539</v>
      </c>
      <c r="I406" s="159"/>
      <c r="J406" s="159"/>
      <c r="M406" s="155"/>
      <c r="N406" s="160"/>
      <c r="X406" s="161"/>
      <c r="AT406" s="156" t="s">
        <v>230</v>
      </c>
      <c r="AU406" s="156" t="s">
        <v>87</v>
      </c>
      <c r="AV406" s="12" t="s">
        <v>87</v>
      </c>
      <c r="AW406" s="12" t="s">
        <v>5</v>
      </c>
      <c r="AX406" s="12" t="s">
        <v>85</v>
      </c>
      <c r="AY406" s="156" t="s">
        <v>128</v>
      </c>
    </row>
    <row r="407" spans="2:65" s="1" customFormat="1" ht="24.2" customHeight="1">
      <c r="B407" s="31"/>
      <c r="C407" s="134" t="s">
        <v>638</v>
      </c>
      <c r="D407" s="134" t="s">
        <v>132</v>
      </c>
      <c r="E407" s="135" t="s">
        <v>639</v>
      </c>
      <c r="F407" s="136" t="s">
        <v>640</v>
      </c>
      <c r="G407" s="137" t="s">
        <v>222</v>
      </c>
      <c r="H407" s="138">
        <v>10.5</v>
      </c>
      <c r="I407" s="139"/>
      <c r="J407" s="139"/>
      <c r="K407" s="140">
        <f>ROUND(P407*H407,2)</f>
        <v>0</v>
      </c>
      <c r="L407" s="136" t="s">
        <v>134</v>
      </c>
      <c r="M407" s="31"/>
      <c r="N407" s="141" t="s">
        <v>1</v>
      </c>
      <c r="O407" s="142" t="s">
        <v>40</v>
      </c>
      <c r="P407" s="143">
        <f>I407+J407</f>
        <v>0</v>
      </c>
      <c r="Q407" s="143">
        <f>ROUND(I407*H407,2)</f>
        <v>0</v>
      </c>
      <c r="R407" s="143">
        <f>ROUND(J407*H407,2)</f>
        <v>0</v>
      </c>
      <c r="T407" s="144">
        <f>S407*H407</f>
        <v>0</v>
      </c>
      <c r="U407" s="144">
        <v>0</v>
      </c>
      <c r="V407" s="144">
        <f>U407*H407</f>
        <v>0</v>
      </c>
      <c r="W407" s="144">
        <v>0</v>
      </c>
      <c r="X407" s="145">
        <f>W407*H407</f>
        <v>0</v>
      </c>
      <c r="AR407" s="146" t="s">
        <v>137</v>
      </c>
      <c r="AT407" s="146" t="s">
        <v>132</v>
      </c>
      <c r="AU407" s="146" t="s">
        <v>87</v>
      </c>
      <c r="AY407" s="16" t="s">
        <v>128</v>
      </c>
      <c r="BE407" s="147">
        <f>IF(O407="základní",K407,0)</f>
        <v>0</v>
      </c>
      <c r="BF407" s="147">
        <f>IF(O407="snížená",K407,0)</f>
        <v>0</v>
      </c>
      <c r="BG407" s="147">
        <f>IF(O407="zákl. přenesená",K407,0)</f>
        <v>0</v>
      </c>
      <c r="BH407" s="147">
        <f>IF(O407="sníž. přenesená",K407,0)</f>
        <v>0</v>
      </c>
      <c r="BI407" s="147">
        <f>IF(O407="nulová",K407,0)</f>
        <v>0</v>
      </c>
      <c r="BJ407" s="16" t="s">
        <v>85</v>
      </c>
      <c r="BK407" s="147">
        <f>ROUND(P407*H407,2)</f>
        <v>0</v>
      </c>
      <c r="BL407" s="16" t="s">
        <v>137</v>
      </c>
      <c r="BM407" s="146" t="s">
        <v>641</v>
      </c>
    </row>
    <row r="408" spans="2:47" s="1" customFormat="1" ht="19.5">
      <c r="B408" s="31"/>
      <c r="D408" s="148" t="s">
        <v>136</v>
      </c>
      <c r="F408" s="149" t="s">
        <v>642</v>
      </c>
      <c r="I408" s="150"/>
      <c r="J408" s="150"/>
      <c r="M408" s="31"/>
      <c r="N408" s="151"/>
      <c r="X408" s="53"/>
      <c r="AT408" s="16" t="s">
        <v>136</v>
      </c>
      <c r="AU408" s="16" t="s">
        <v>87</v>
      </c>
    </row>
    <row r="409" spans="2:51" s="12" customFormat="1" ht="12">
      <c r="B409" s="155"/>
      <c r="D409" s="148" t="s">
        <v>230</v>
      </c>
      <c r="E409" s="156" t="s">
        <v>1</v>
      </c>
      <c r="F409" s="157" t="s">
        <v>643</v>
      </c>
      <c r="H409" s="158">
        <v>10.5</v>
      </c>
      <c r="I409" s="159"/>
      <c r="J409" s="159"/>
      <c r="M409" s="155"/>
      <c r="N409" s="160"/>
      <c r="X409" s="161"/>
      <c r="AT409" s="156" t="s">
        <v>230</v>
      </c>
      <c r="AU409" s="156" t="s">
        <v>87</v>
      </c>
      <c r="AV409" s="12" t="s">
        <v>87</v>
      </c>
      <c r="AW409" s="12" t="s">
        <v>5</v>
      </c>
      <c r="AX409" s="12" t="s">
        <v>85</v>
      </c>
      <c r="AY409" s="156" t="s">
        <v>128</v>
      </c>
    </row>
    <row r="410" spans="2:65" s="1" customFormat="1" ht="24.2" customHeight="1">
      <c r="B410" s="31"/>
      <c r="C410" s="134" t="s">
        <v>644</v>
      </c>
      <c r="D410" s="134" t="s">
        <v>132</v>
      </c>
      <c r="E410" s="135" t="s">
        <v>645</v>
      </c>
      <c r="F410" s="136" t="s">
        <v>646</v>
      </c>
      <c r="G410" s="137" t="s">
        <v>402</v>
      </c>
      <c r="H410" s="138">
        <v>41.2</v>
      </c>
      <c r="I410" s="139"/>
      <c r="J410" s="139"/>
      <c r="K410" s="140">
        <f>ROUND(P410*H410,2)</f>
        <v>0</v>
      </c>
      <c r="L410" s="136" t="s">
        <v>134</v>
      </c>
      <c r="M410" s="31"/>
      <c r="N410" s="141" t="s">
        <v>1</v>
      </c>
      <c r="O410" s="142" t="s">
        <v>40</v>
      </c>
      <c r="P410" s="143">
        <f>I410+J410</f>
        <v>0</v>
      </c>
      <c r="Q410" s="143">
        <f>ROUND(I410*H410,2)</f>
        <v>0</v>
      </c>
      <c r="R410" s="143">
        <f>ROUND(J410*H410,2)</f>
        <v>0</v>
      </c>
      <c r="T410" s="144">
        <f>S410*H410</f>
        <v>0</v>
      </c>
      <c r="U410" s="144">
        <v>0</v>
      </c>
      <c r="V410" s="144">
        <f>U410*H410</f>
        <v>0</v>
      </c>
      <c r="W410" s="144">
        <v>0</v>
      </c>
      <c r="X410" s="145">
        <f>W410*H410</f>
        <v>0</v>
      </c>
      <c r="AR410" s="146" t="s">
        <v>137</v>
      </c>
      <c r="AT410" s="146" t="s">
        <v>132</v>
      </c>
      <c r="AU410" s="146" t="s">
        <v>87</v>
      </c>
      <c r="AY410" s="16" t="s">
        <v>128</v>
      </c>
      <c r="BE410" s="147">
        <f>IF(O410="základní",K410,0)</f>
        <v>0</v>
      </c>
      <c r="BF410" s="147">
        <f>IF(O410="snížená",K410,0)</f>
        <v>0</v>
      </c>
      <c r="BG410" s="147">
        <f>IF(O410="zákl. přenesená",K410,0)</f>
        <v>0</v>
      </c>
      <c r="BH410" s="147">
        <f>IF(O410="sníž. přenesená",K410,0)</f>
        <v>0</v>
      </c>
      <c r="BI410" s="147">
        <f>IF(O410="nulová",K410,0)</f>
        <v>0</v>
      </c>
      <c r="BJ410" s="16" t="s">
        <v>85</v>
      </c>
      <c r="BK410" s="147">
        <f>ROUND(P410*H410,2)</f>
        <v>0</v>
      </c>
      <c r="BL410" s="16" t="s">
        <v>137</v>
      </c>
      <c r="BM410" s="146" t="s">
        <v>647</v>
      </c>
    </row>
    <row r="411" spans="2:47" s="1" customFormat="1" ht="19.5">
      <c r="B411" s="31"/>
      <c r="D411" s="148" t="s">
        <v>136</v>
      </c>
      <c r="F411" s="149" t="s">
        <v>648</v>
      </c>
      <c r="I411" s="150"/>
      <c r="J411" s="150"/>
      <c r="M411" s="31"/>
      <c r="N411" s="151"/>
      <c r="X411" s="53"/>
      <c r="AT411" s="16" t="s">
        <v>136</v>
      </c>
      <c r="AU411" s="16" t="s">
        <v>87</v>
      </c>
    </row>
    <row r="412" spans="2:51" s="12" customFormat="1" ht="12">
      <c r="B412" s="155"/>
      <c r="D412" s="148" t="s">
        <v>230</v>
      </c>
      <c r="E412" s="156" t="s">
        <v>1</v>
      </c>
      <c r="F412" s="157" t="s">
        <v>649</v>
      </c>
      <c r="H412" s="158">
        <v>41.2</v>
      </c>
      <c r="I412" s="159"/>
      <c r="J412" s="159"/>
      <c r="M412" s="155"/>
      <c r="N412" s="160"/>
      <c r="X412" s="161"/>
      <c r="AT412" s="156" t="s">
        <v>230</v>
      </c>
      <c r="AU412" s="156" t="s">
        <v>87</v>
      </c>
      <c r="AV412" s="12" t="s">
        <v>87</v>
      </c>
      <c r="AW412" s="12" t="s">
        <v>5</v>
      </c>
      <c r="AX412" s="12" t="s">
        <v>85</v>
      </c>
      <c r="AY412" s="156" t="s">
        <v>128</v>
      </c>
    </row>
    <row r="413" spans="2:65" s="1" customFormat="1" ht="24.2" customHeight="1">
      <c r="B413" s="31"/>
      <c r="C413" s="169" t="s">
        <v>650</v>
      </c>
      <c r="D413" s="169" t="s">
        <v>356</v>
      </c>
      <c r="E413" s="170" t="s">
        <v>651</v>
      </c>
      <c r="F413" s="171" t="s">
        <v>652</v>
      </c>
      <c r="G413" s="172" t="s">
        <v>402</v>
      </c>
      <c r="H413" s="173">
        <v>21.735</v>
      </c>
      <c r="I413" s="174"/>
      <c r="J413" s="175"/>
      <c r="K413" s="176">
        <f>ROUND(P413*H413,2)</f>
        <v>0</v>
      </c>
      <c r="L413" s="171" t="s">
        <v>134</v>
      </c>
      <c r="M413" s="177"/>
      <c r="N413" s="178" t="s">
        <v>1</v>
      </c>
      <c r="O413" s="142" t="s">
        <v>40</v>
      </c>
      <c r="P413" s="143">
        <f>I413+J413</f>
        <v>0</v>
      </c>
      <c r="Q413" s="143">
        <f>ROUND(I413*H413,2)</f>
        <v>0</v>
      </c>
      <c r="R413" s="143">
        <f>ROUND(J413*H413,2)</f>
        <v>0</v>
      </c>
      <c r="T413" s="144">
        <f>S413*H413</f>
        <v>0</v>
      </c>
      <c r="U413" s="144">
        <v>3E-05</v>
      </c>
      <c r="V413" s="144">
        <f>U413*H413</f>
        <v>0.00065205</v>
      </c>
      <c r="W413" s="144">
        <v>0</v>
      </c>
      <c r="X413" s="145">
        <f>W413*H413</f>
        <v>0</v>
      </c>
      <c r="AR413" s="146" t="s">
        <v>359</v>
      </c>
      <c r="AT413" s="146" t="s">
        <v>356</v>
      </c>
      <c r="AU413" s="146" t="s">
        <v>87</v>
      </c>
      <c r="AY413" s="16" t="s">
        <v>128</v>
      </c>
      <c r="BE413" s="147">
        <f>IF(O413="základní",K413,0)</f>
        <v>0</v>
      </c>
      <c r="BF413" s="147">
        <f>IF(O413="snížená",K413,0)</f>
        <v>0</v>
      </c>
      <c r="BG413" s="147">
        <f>IF(O413="zákl. přenesená",K413,0)</f>
        <v>0</v>
      </c>
      <c r="BH413" s="147">
        <f>IF(O413="sníž. přenesená",K413,0)</f>
        <v>0</v>
      </c>
      <c r="BI413" s="147">
        <f>IF(O413="nulová",K413,0)</f>
        <v>0</v>
      </c>
      <c r="BJ413" s="16" t="s">
        <v>85</v>
      </c>
      <c r="BK413" s="147">
        <f>ROUND(P413*H413,2)</f>
        <v>0</v>
      </c>
      <c r="BL413" s="16" t="s">
        <v>137</v>
      </c>
      <c r="BM413" s="146" t="s">
        <v>653</v>
      </c>
    </row>
    <row r="414" spans="2:47" s="1" customFormat="1" ht="19.5">
      <c r="B414" s="31"/>
      <c r="D414" s="148" t="s">
        <v>136</v>
      </c>
      <c r="F414" s="149" t="s">
        <v>652</v>
      </c>
      <c r="I414" s="150"/>
      <c r="J414" s="150"/>
      <c r="M414" s="31"/>
      <c r="N414" s="151"/>
      <c r="X414" s="53"/>
      <c r="AT414" s="16" t="s">
        <v>136</v>
      </c>
      <c r="AU414" s="16" t="s">
        <v>87</v>
      </c>
    </row>
    <row r="415" spans="2:51" s="12" customFormat="1" ht="12">
      <c r="B415" s="155"/>
      <c r="D415" s="148" t="s">
        <v>230</v>
      </c>
      <c r="E415" s="156" t="s">
        <v>1</v>
      </c>
      <c r="F415" s="157" t="s">
        <v>654</v>
      </c>
      <c r="H415" s="158">
        <v>20.7</v>
      </c>
      <c r="I415" s="159"/>
      <c r="J415" s="159"/>
      <c r="M415" s="155"/>
      <c r="N415" s="160"/>
      <c r="X415" s="161"/>
      <c r="AT415" s="156" t="s">
        <v>230</v>
      </c>
      <c r="AU415" s="156" t="s">
        <v>87</v>
      </c>
      <c r="AV415" s="12" t="s">
        <v>87</v>
      </c>
      <c r="AW415" s="12" t="s">
        <v>5</v>
      </c>
      <c r="AX415" s="12" t="s">
        <v>85</v>
      </c>
      <c r="AY415" s="156" t="s">
        <v>128</v>
      </c>
    </row>
    <row r="416" spans="2:51" s="12" customFormat="1" ht="12">
      <c r="B416" s="155"/>
      <c r="D416" s="148" t="s">
        <v>230</v>
      </c>
      <c r="F416" s="157" t="s">
        <v>655</v>
      </c>
      <c r="H416" s="158">
        <v>21.735</v>
      </c>
      <c r="I416" s="159"/>
      <c r="J416" s="159"/>
      <c r="M416" s="155"/>
      <c r="N416" s="160"/>
      <c r="X416" s="161"/>
      <c r="AT416" s="156" t="s">
        <v>230</v>
      </c>
      <c r="AU416" s="156" t="s">
        <v>87</v>
      </c>
      <c r="AV416" s="12" t="s">
        <v>87</v>
      </c>
      <c r="AW416" s="12" t="s">
        <v>4</v>
      </c>
      <c r="AX416" s="12" t="s">
        <v>85</v>
      </c>
      <c r="AY416" s="156" t="s">
        <v>128</v>
      </c>
    </row>
    <row r="417" spans="2:65" s="1" customFormat="1" ht="24.2" customHeight="1">
      <c r="B417" s="31"/>
      <c r="C417" s="169" t="s">
        <v>656</v>
      </c>
      <c r="D417" s="169" t="s">
        <v>356</v>
      </c>
      <c r="E417" s="170" t="s">
        <v>657</v>
      </c>
      <c r="F417" s="171" t="s">
        <v>658</v>
      </c>
      <c r="G417" s="172" t="s">
        <v>402</v>
      </c>
      <c r="H417" s="173">
        <v>15.75</v>
      </c>
      <c r="I417" s="174"/>
      <c r="J417" s="175"/>
      <c r="K417" s="176">
        <f>ROUND(P417*H417,2)</f>
        <v>0</v>
      </c>
      <c r="L417" s="171" t="s">
        <v>134</v>
      </c>
      <c r="M417" s="177"/>
      <c r="N417" s="178" t="s">
        <v>1</v>
      </c>
      <c r="O417" s="142" t="s">
        <v>40</v>
      </c>
      <c r="P417" s="143">
        <f>I417+J417</f>
        <v>0</v>
      </c>
      <c r="Q417" s="143">
        <f>ROUND(I417*H417,2)</f>
        <v>0</v>
      </c>
      <c r="R417" s="143">
        <f>ROUND(J417*H417,2)</f>
        <v>0</v>
      </c>
      <c r="T417" s="144">
        <f>S417*H417</f>
        <v>0</v>
      </c>
      <c r="U417" s="144">
        <v>0.0005</v>
      </c>
      <c r="V417" s="144">
        <f>U417*H417</f>
        <v>0.007875</v>
      </c>
      <c r="W417" s="144">
        <v>0</v>
      </c>
      <c r="X417" s="145">
        <f>W417*H417</f>
        <v>0</v>
      </c>
      <c r="AR417" s="146" t="s">
        <v>359</v>
      </c>
      <c r="AT417" s="146" t="s">
        <v>356</v>
      </c>
      <c r="AU417" s="146" t="s">
        <v>87</v>
      </c>
      <c r="AY417" s="16" t="s">
        <v>128</v>
      </c>
      <c r="BE417" s="147">
        <f>IF(O417="základní",K417,0)</f>
        <v>0</v>
      </c>
      <c r="BF417" s="147">
        <f>IF(O417="snížená",K417,0)</f>
        <v>0</v>
      </c>
      <c r="BG417" s="147">
        <f>IF(O417="zákl. přenesená",K417,0)</f>
        <v>0</v>
      </c>
      <c r="BH417" s="147">
        <f>IF(O417="sníž. přenesená",K417,0)</f>
        <v>0</v>
      </c>
      <c r="BI417" s="147">
        <f>IF(O417="nulová",K417,0)</f>
        <v>0</v>
      </c>
      <c r="BJ417" s="16" t="s">
        <v>85</v>
      </c>
      <c r="BK417" s="147">
        <f>ROUND(P417*H417,2)</f>
        <v>0</v>
      </c>
      <c r="BL417" s="16" t="s">
        <v>137</v>
      </c>
      <c r="BM417" s="146" t="s">
        <v>659</v>
      </c>
    </row>
    <row r="418" spans="2:47" s="1" customFormat="1" ht="12">
      <c r="B418" s="31"/>
      <c r="D418" s="148" t="s">
        <v>136</v>
      </c>
      <c r="F418" s="149" t="s">
        <v>658</v>
      </c>
      <c r="I418" s="150"/>
      <c r="J418" s="150"/>
      <c r="M418" s="31"/>
      <c r="N418" s="151"/>
      <c r="X418" s="53"/>
      <c r="AT418" s="16" t="s">
        <v>136</v>
      </c>
      <c r="AU418" s="16" t="s">
        <v>87</v>
      </c>
    </row>
    <row r="419" spans="2:51" s="12" customFormat="1" ht="12">
      <c r="B419" s="155"/>
      <c r="D419" s="148" t="s">
        <v>230</v>
      </c>
      <c r="E419" s="156" t="s">
        <v>1</v>
      </c>
      <c r="F419" s="157" t="s">
        <v>660</v>
      </c>
      <c r="H419" s="158">
        <v>15</v>
      </c>
      <c r="I419" s="159"/>
      <c r="J419" s="159"/>
      <c r="M419" s="155"/>
      <c r="N419" s="160"/>
      <c r="X419" s="161"/>
      <c r="AT419" s="156" t="s">
        <v>230</v>
      </c>
      <c r="AU419" s="156" t="s">
        <v>87</v>
      </c>
      <c r="AV419" s="12" t="s">
        <v>87</v>
      </c>
      <c r="AW419" s="12" t="s">
        <v>5</v>
      </c>
      <c r="AX419" s="12" t="s">
        <v>85</v>
      </c>
      <c r="AY419" s="156" t="s">
        <v>128</v>
      </c>
    </row>
    <row r="420" spans="2:51" s="12" customFormat="1" ht="12">
      <c r="B420" s="155"/>
      <c r="D420" s="148" t="s">
        <v>230</v>
      </c>
      <c r="F420" s="157" t="s">
        <v>661</v>
      </c>
      <c r="H420" s="158">
        <v>15.75</v>
      </c>
      <c r="I420" s="159"/>
      <c r="J420" s="159"/>
      <c r="M420" s="155"/>
      <c r="N420" s="160"/>
      <c r="X420" s="161"/>
      <c r="AT420" s="156" t="s">
        <v>230</v>
      </c>
      <c r="AU420" s="156" t="s">
        <v>87</v>
      </c>
      <c r="AV420" s="12" t="s">
        <v>87</v>
      </c>
      <c r="AW420" s="12" t="s">
        <v>4</v>
      </c>
      <c r="AX420" s="12" t="s">
        <v>85</v>
      </c>
      <c r="AY420" s="156" t="s">
        <v>128</v>
      </c>
    </row>
    <row r="421" spans="2:65" s="1" customFormat="1" ht="24.2" customHeight="1">
      <c r="B421" s="31"/>
      <c r="C421" s="169" t="s">
        <v>662</v>
      </c>
      <c r="D421" s="169" t="s">
        <v>356</v>
      </c>
      <c r="E421" s="170" t="s">
        <v>663</v>
      </c>
      <c r="F421" s="171" t="s">
        <v>664</v>
      </c>
      <c r="G421" s="172" t="s">
        <v>402</v>
      </c>
      <c r="H421" s="173">
        <v>4.2</v>
      </c>
      <c r="I421" s="174"/>
      <c r="J421" s="175"/>
      <c r="K421" s="176">
        <f>ROUND(P421*H421,2)</f>
        <v>0</v>
      </c>
      <c r="L421" s="171" t="s">
        <v>134</v>
      </c>
      <c r="M421" s="177"/>
      <c r="N421" s="178" t="s">
        <v>1</v>
      </c>
      <c r="O421" s="142" t="s">
        <v>40</v>
      </c>
      <c r="P421" s="143">
        <f>I421+J421</f>
        <v>0</v>
      </c>
      <c r="Q421" s="143">
        <f>ROUND(I421*H421,2)</f>
        <v>0</v>
      </c>
      <c r="R421" s="143">
        <f>ROUND(J421*H421,2)</f>
        <v>0</v>
      </c>
      <c r="T421" s="144">
        <f>S421*H421</f>
        <v>0</v>
      </c>
      <c r="U421" s="144">
        <v>0.0005</v>
      </c>
      <c r="V421" s="144">
        <f>U421*H421</f>
        <v>0.0021000000000000003</v>
      </c>
      <c r="W421" s="144">
        <v>0</v>
      </c>
      <c r="X421" s="145">
        <f>W421*H421</f>
        <v>0</v>
      </c>
      <c r="AR421" s="146" t="s">
        <v>359</v>
      </c>
      <c r="AT421" s="146" t="s">
        <v>356</v>
      </c>
      <c r="AU421" s="146" t="s">
        <v>87</v>
      </c>
      <c r="AY421" s="16" t="s">
        <v>128</v>
      </c>
      <c r="BE421" s="147">
        <f>IF(O421="základní",K421,0)</f>
        <v>0</v>
      </c>
      <c r="BF421" s="147">
        <f>IF(O421="snížená",K421,0)</f>
        <v>0</v>
      </c>
      <c r="BG421" s="147">
        <f>IF(O421="zákl. přenesená",K421,0)</f>
        <v>0</v>
      </c>
      <c r="BH421" s="147">
        <f>IF(O421="sníž. přenesená",K421,0)</f>
        <v>0</v>
      </c>
      <c r="BI421" s="147">
        <f>IF(O421="nulová",K421,0)</f>
        <v>0</v>
      </c>
      <c r="BJ421" s="16" t="s">
        <v>85</v>
      </c>
      <c r="BK421" s="147">
        <f>ROUND(P421*H421,2)</f>
        <v>0</v>
      </c>
      <c r="BL421" s="16" t="s">
        <v>137</v>
      </c>
      <c r="BM421" s="146" t="s">
        <v>665</v>
      </c>
    </row>
    <row r="422" spans="2:47" s="1" customFormat="1" ht="19.5">
      <c r="B422" s="31"/>
      <c r="D422" s="148" t="s">
        <v>136</v>
      </c>
      <c r="F422" s="149" t="s">
        <v>664</v>
      </c>
      <c r="I422" s="150"/>
      <c r="J422" s="150"/>
      <c r="M422" s="31"/>
      <c r="N422" s="151"/>
      <c r="X422" s="53"/>
      <c r="AT422" s="16" t="s">
        <v>136</v>
      </c>
      <c r="AU422" s="16" t="s">
        <v>87</v>
      </c>
    </row>
    <row r="423" spans="2:51" s="12" customFormat="1" ht="12">
      <c r="B423" s="155"/>
      <c r="D423" s="148" t="s">
        <v>230</v>
      </c>
      <c r="E423" s="156" t="s">
        <v>1</v>
      </c>
      <c r="F423" s="157" t="s">
        <v>666</v>
      </c>
      <c r="H423" s="158">
        <v>4</v>
      </c>
      <c r="I423" s="159"/>
      <c r="J423" s="159"/>
      <c r="M423" s="155"/>
      <c r="N423" s="160"/>
      <c r="X423" s="161"/>
      <c r="AT423" s="156" t="s">
        <v>230</v>
      </c>
      <c r="AU423" s="156" t="s">
        <v>87</v>
      </c>
      <c r="AV423" s="12" t="s">
        <v>87</v>
      </c>
      <c r="AW423" s="12" t="s">
        <v>5</v>
      </c>
      <c r="AX423" s="12" t="s">
        <v>85</v>
      </c>
      <c r="AY423" s="156" t="s">
        <v>128</v>
      </c>
    </row>
    <row r="424" spans="2:51" s="12" customFormat="1" ht="12">
      <c r="B424" s="155"/>
      <c r="D424" s="148" t="s">
        <v>230</v>
      </c>
      <c r="F424" s="157" t="s">
        <v>667</v>
      </c>
      <c r="H424" s="158">
        <v>4.2</v>
      </c>
      <c r="I424" s="159"/>
      <c r="J424" s="159"/>
      <c r="M424" s="155"/>
      <c r="N424" s="160"/>
      <c r="X424" s="161"/>
      <c r="AT424" s="156" t="s">
        <v>230</v>
      </c>
      <c r="AU424" s="156" t="s">
        <v>87</v>
      </c>
      <c r="AV424" s="12" t="s">
        <v>87</v>
      </c>
      <c r="AW424" s="12" t="s">
        <v>4</v>
      </c>
      <c r="AX424" s="12" t="s">
        <v>85</v>
      </c>
      <c r="AY424" s="156" t="s">
        <v>128</v>
      </c>
    </row>
    <row r="425" spans="2:65" s="1" customFormat="1" ht="24.2" customHeight="1">
      <c r="B425" s="31"/>
      <c r="C425" s="169" t="s">
        <v>668</v>
      </c>
      <c r="D425" s="169" t="s">
        <v>356</v>
      </c>
      <c r="E425" s="170" t="s">
        <v>669</v>
      </c>
      <c r="F425" s="171" t="s">
        <v>670</v>
      </c>
      <c r="G425" s="172" t="s">
        <v>402</v>
      </c>
      <c r="H425" s="173">
        <v>1.575</v>
      </c>
      <c r="I425" s="174"/>
      <c r="J425" s="175"/>
      <c r="K425" s="176">
        <f>ROUND(P425*H425,2)</f>
        <v>0</v>
      </c>
      <c r="L425" s="171" t="s">
        <v>134</v>
      </c>
      <c r="M425" s="177"/>
      <c r="N425" s="178" t="s">
        <v>1</v>
      </c>
      <c r="O425" s="142" t="s">
        <v>40</v>
      </c>
      <c r="P425" s="143">
        <f>I425+J425</f>
        <v>0</v>
      </c>
      <c r="Q425" s="143">
        <f>ROUND(I425*H425,2)</f>
        <v>0</v>
      </c>
      <c r="R425" s="143">
        <f>ROUND(J425*H425,2)</f>
        <v>0</v>
      </c>
      <c r="T425" s="144">
        <f>S425*H425</f>
        <v>0</v>
      </c>
      <c r="U425" s="144">
        <v>0.0005</v>
      </c>
      <c r="V425" s="144">
        <f>U425*H425</f>
        <v>0.0007875</v>
      </c>
      <c r="W425" s="144">
        <v>0</v>
      </c>
      <c r="X425" s="145">
        <f>W425*H425</f>
        <v>0</v>
      </c>
      <c r="AR425" s="146" t="s">
        <v>359</v>
      </c>
      <c r="AT425" s="146" t="s">
        <v>356</v>
      </c>
      <c r="AU425" s="146" t="s">
        <v>87</v>
      </c>
      <c r="AY425" s="16" t="s">
        <v>128</v>
      </c>
      <c r="BE425" s="147">
        <f>IF(O425="základní",K425,0)</f>
        <v>0</v>
      </c>
      <c r="BF425" s="147">
        <f>IF(O425="snížená",K425,0)</f>
        <v>0</v>
      </c>
      <c r="BG425" s="147">
        <f>IF(O425="zákl. přenesená",K425,0)</f>
        <v>0</v>
      </c>
      <c r="BH425" s="147">
        <f>IF(O425="sníž. přenesená",K425,0)</f>
        <v>0</v>
      </c>
      <c r="BI425" s="147">
        <f>IF(O425="nulová",K425,0)</f>
        <v>0</v>
      </c>
      <c r="BJ425" s="16" t="s">
        <v>85</v>
      </c>
      <c r="BK425" s="147">
        <f>ROUND(P425*H425,2)</f>
        <v>0</v>
      </c>
      <c r="BL425" s="16" t="s">
        <v>137</v>
      </c>
      <c r="BM425" s="146" t="s">
        <v>671</v>
      </c>
    </row>
    <row r="426" spans="2:47" s="1" customFormat="1" ht="12">
      <c r="B426" s="31"/>
      <c r="D426" s="148" t="s">
        <v>136</v>
      </c>
      <c r="F426" s="149" t="s">
        <v>670</v>
      </c>
      <c r="I426" s="150"/>
      <c r="J426" s="150"/>
      <c r="M426" s="31"/>
      <c r="N426" s="151"/>
      <c r="X426" s="53"/>
      <c r="AT426" s="16" t="s">
        <v>136</v>
      </c>
      <c r="AU426" s="16" t="s">
        <v>87</v>
      </c>
    </row>
    <row r="427" spans="2:51" s="12" customFormat="1" ht="12">
      <c r="B427" s="155"/>
      <c r="D427" s="148" t="s">
        <v>230</v>
      </c>
      <c r="E427" s="156" t="s">
        <v>1</v>
      </c>
      <c r="F427" s="157" t="s">
        <v>672</v>
      </c>
      <c r="H427" s="158">
        <v>1.5</v>
      </c>
      <c r="I427" s="159"/>
      <c r="J427" s="159"/>
      <c r="M427" s="155"/>
      <c r="N427" s="160"/>
      <c r="X427" s="161"/>
      <c r="AT427" s="156" t="s">
        <v>230</v>
      </c>
      <c r="AU427" s="156" t="s">
        <v>87</v>
      </c>
      <c r="AV427" s="12" t="s">
        <v>87</v>
      </c>
      <c r="AW427" s="12" t="s">
        <v>5</v>
      </c>
      <c r="AX427" s="12" t="s">
        <v>85</v>
      </c>
      <c r="AY427" s="156" t="s">
        <v>128</v>
      </c>
    </row>
    <row r="428" spans="2:51" s="12" customFormat="1" ht="12">
      <c r="B428" s="155"/>
      <c r="D428" s="148" t="s">
        <v>230</v>
      </c>
      <c r="F428" s="157" t="s">
        <v>673</v>
      </c>
      <c r="H428" s="158">
        <v>1.575</v>
      </c>
      <c r="I428" s="159"/>
      <c r="J428" s="159"/>
      <c r="M428" s="155"/>
      <c r="N428" s="160"/>
      <c r="X428" s="161"/>
      <c r="AT428" s="156" t="s">
        <v>230</v>
      </c>
      <c r="AU428" s="156" t="s">
        <v>87</v>
      </c>
      <c r="AV428" s="12" t="s">
        <v>87</v>
      </c>
      <c r="AW428" s="12" t="s">
        <v>4</v>
      </c>
      <c r="AX428" s="12" t="s">
        <v>85</v>
      </c>
      <c r="AY428" s="156" t="s">
        <v>128</v>
      </c>
    </row>
    <row r="429" spans="2:65" s="1" customFormat="1" ht="44.25" customHeight="1">
      <c r="B429" s="31"/>
      <c r="C429" s="134" t="s">
        <v>674</v>
      </c>
      <c r="D429" s="134" t="s">
        <v>132</v>
      </c>
      <c r="E429" s="135" t="s">
        <v>675</v>
      </c>
      <c r="F429" s="136" t="s">
        <v>676</v>
      </c>
      <c r="G429" s="137" t="s">
        <v>222</v>
      </c>
      <c r="H429" s="138">
        <v>48.75</v>
      </c>
      <c r="I429" s="139"/>
      <c r="J429" s="139"/>
      <c r="K429" s="140">
        <f>ROUND(P429*H429,2)</f>
        <v>0</v>
      </c>
      <c r="L429" s="136" t="s">
        <v>134</v>
      </c>
      <c r="M429" s="31"/>
      <c r="N429" s="141" t="s">
        <v>1</v>
      </c>
      <c r="O429" s="142" t="s">
        <v>40</v>
      </c>
      <c r="P429" s="143">
        <f>I429+J429</f>
        <v>0</v>
      </c>
      <c r="Q429" s="143">
        <f>ROUND(I429*H429,2)</f>
        <v>0</v>
      </c>
      <c r="R429" s="143">
        <f>ROUND(J429*H429,2)</f>
        <v>0</v>
      </c>
      <c r="T429" s="144">
        <f>S429*H429</f>
        <v>0</v>
      </c>
      <c r="U429" s="144">
        <v>0.00015</v>
      </c>
      <c r="V429" s="144">
        <f>U429*H429</f>
        <v>0.0073124999999999996</v>
      </c>
      <c r="W429" s="144">
        <v>0</v>
      </c>
      <c r="X429" s="145">
        <f>W429*H429</f>
        <v>0</v>
      </c>
      <c r="AR429" s="146" t="s">
        <v>137</v>
      </c>
      <c r="AT429" s="146" t="s">
        <v>132</v>
      </c>
      <c r="AU429" s="146" t="s">
        <v>87</v>
      </c>
      <c r="AY429" s="16" t="s">
        <v>128</v>
      </c>
      <c r="BE429" s="147">
        <f>IF(O429="základní",K429,0)</f>
        <v>0</v>
      </c>
      <c r="BF429" s="147">
        <f>IF(O429="snížená",K429,0)</f>
        <v>0</v>
      </c>
      <c r="BG429" s="147">
        <f>IF(O429="zákl. přenesená",K429,0)</f>
        <v>0</v>
      </c>
      <c r="BH429" s="147">
        <f>IF(O429="sníž. přenesená",K429,0)</f>
        <v>0</v>
      </c>
      <c r="BI429" s="147">
        <f>IF(O429="nulová",K429,0)</f>
        <v>0</v>
      </c>
      <c r="BJ429" s="16" t="s">
        <v>85</v>
      </c>
      <c r="BK429" s="147">
        <f>ROUND(P429*H429,2)</f>
        <v>0</v>
      </c>
      <c r="BL429" s="16" t="s">
        <v>137</v>
      </c>
      <c r="BM429" s="146" t="s">
        <v>677</v>
      </c>
    </row>
    <row r="430" spans="2:47" s="1" customFormat="1" ht="29.25">
      <c r="B430" s="31"/>
      <c r="D430" s="148" t="s">
        <v>136</v>
      </c>
      <c r="F430" s="149" t="s">
        <v>678</v>
      </c>
      <c r="I430" s="150"/>
      <c r="J430" s="150"/>
      <c r="M430" s="31"/>
      <c r="N430" s="151"/>
      <c r="X430" s="53"/>
      <c r="AT430" s="16" t="s">
        <v>136</v>
      </c>
      <c r="AU430" s="16" t="s">
        <v>87</v>
      </c>
    </row>
    <row r="431" spans="2:51" s="12" customFormat="1" ht="12">
      <c r="B431" s="155"/>
      <c r="D431" s="148" t="s">
        <v>230</v>
      </c>
      <c r="E431" s="156" t="s">
        <v>1</v>
      </c>
      <c r="F431" s="157" t="s">
        <v>679</v>
      </c>
      <c r="H431" s="158">
        <v>48.75</v>
      </c>
      <c r="I431" s="159"/>
      <c r="J431" s="159"/>
      <c r="M431" s="155"/>
      <c r="N431" s="160"/>
      <c r="X431" s="161"/>
      <c r="AT431" s="156" t="s">
        <v>230</v>
      </c>
      <c r="AU431" s="156" t="s">
        <v>87</v>
      </c>
      <c r="AV431" s="12" t="s">
        <v>87</v>
      </c>
      <c r="AW431" s="12" t="s">
        <v>5</v>
      </c>
      <c r="AX431" s="12" t="s">
        <v>85</v>
      </c>
      <c r="AY431" s="156" t="s">
        <v>128</v>
      </c>
    </row>
    <row r="432" spans="2:65" s="1" customFormat="1" ht="24.2" customHeight="1">
      <c r="B432" s="31"/>
      <c r="C432" s="169" t="s">
        <v>680</v>
      </c>
      <c r="D432" s="169" t="s">
        <v>356</v>
      </c>
      <c r="E432" s="170" t="s">
        <v>681</v>
      </c>
      <c r="F432" s="171" t="s">
        <v>2828</v>
      </c>
      <c r="G432" s="172" t="s">
        <v>222</v>
      </c>
      <c r="H432" s="173">
        <v>51.188</v>
      </c>
      <c r="I432" s="174"/>
      <c r="J432" s="175"/>
      <c r="K432" s="176">
        <f>ROUND(P432*H432,2)</f>
        <v>0</v>
      </c>
      <c r="L432" s="171" t="s">
        <v>134</v>
      </c>
      <c r="M432" s="177"/>
      <c r="N432" s="178" t="s">
        <v>1</v>
      </c>
      <c r="O432" s="142" t="s">
        <v>40</v>
      </c>
      <c r="P432" s="143">
        <f>I432+J432</f>
        <v>0</v>
      </c>
      <c r="Q432" s="143">
        <f>ROUND(I432*H432,2)</f>
        <v>0</v>
      </c>
      <c r="R432" s="143">
        <f>ROUND(J432*H432,2)</f>
        <v>0</v>
      </c>
      <c r="T432" s="144">
        <f>S432*H432</f>
        <v>0</v>
      </c>
      <c r="U432" s="144">
        <v>0.0017</v>
      </c>
      <c r="V432" s="144">
        <f>U432*H432</f>
        <v>0.0870196</v>
      </c>
      <c r="W432" s="144">
        <v>0</v>
      </c>
      <c r="X432" s="145">
        <f>W432*H432</f>
        <v>0</v>
      </c>
      <c r="AR432" s="146" t="s">
        <v>359</v>
      </c>
      <c r="AT432" s="146" t="s">
        <v>356</v>
      </c>
      <c r="AU432" s="146" t="s">
        <v>87</v>
      </c>
      <c r="AY432" s="16" t="s">
        <v>128</v>
      </c>
      <c r="BE432" s="147">
        <f>IF(O432="základní",K432,0)</f>
        <v>0</v>
      </c>
      <c r="BF432" s="147">
        <f>IF(O432="snížená",K432,0)</f>
        <v>0</v>
      </c>
      <c r="BG432" s="147">
        <f>IF(O432="zákl. přenesená",K432,0)</f>
        <v>0</v>
      </c>
      <c r="BH432" s="147">
        <f>IF(O432="sníž. přenesená",K432,0)</f>
        <v>0</v>
      </c>
      <c r="BI432" s="147">
        <f>IF(O432="nulová",K432,0)</f>
        <v>0</v>
      </c>
      <c r="BJ432" s="16" t="s">
        <v>85</v>
      </c>
      <c r="BK432" s="147">
        <f>ROUND(P432*H432,2)</f>
        <v>0</v>
      </c>
      <c r="BL432" s="16" t="s">
        <v>137</v>
      </c>
      <c r="BM432" s="146" t="s">
        <v>682</v>
      </c>
    </row>
    <row r="433" spans="2:47" s="1" customFormat="1" ht="12">
      <c r="B433" s="31"/>
      <c r="D433" s="148" t="s">
        <v>136</v>
      </c>
      <c r="F433" s="149" t="s">
        <v>2829</v>
      </c>
      <c r="I433" s="150"/>
      <c r="J433" s="150"/>
      <c r="M433" s="31"/>
      <c r="N433" s="151"/>
      <c r="X433" s="53"/>
      <c r="AT433" s="16" t="s">
        <v>136</v>
      </c>
      <c r="AU433" s="16" t="s">
        <v>87</v>
      </c>
    </row>
    <row r="434" spans="2:51" s="12" customFormat="1" ht="12">
      <c r="B434" s="155"/>
      <c r="D434" s="148" t="s">
        <v>230</v>
      </c>
      <c r="F434" s="157" t="s">
        <v>683</v>
      </c>
      <c r="H434" s="158">
        <v>51.188</v>
      </c>
      <c r="I434" s="159"/>
      <c r="J434" s="159"/>
      <c r="M434" s="155"/>
      <c r="N434" s="160"/>
      <c r="X434" s="161"/>
      <c r="AT434" s="156" t="s">
        <v>230</v>
      </c>
      <c r="AU434" s="156" t="s">
        <v>87</v>
      </c>
      <c r="AV434" s="12" t="s">
        <v>87</v>
      </c>
      <c r="AW434" s="12" t="s">
        <v>4</v>
      </c>
      <c r="AX434" s="12" t="s">
        <v>85</v>
      </c>
      <c r="AY434" s="156" t="s">
        <v>128</v>
      </c>
    </row>
    <row r="435" spans="2:65" s="1" customFormat="1" ht="44.25" customHeight="1">
      <c r="B435" s="31"/>
      <c r="C435" s="134" t="s">
        <v>684</v>
      </c>
      <c r="D435" s="134" t="s">
        <v>132</v>
      </c>
      <c r="E435" s="135" t="s">
        <v>685</v>
      </c>
      <c r="F435" s="136" t="s">
        <v>686</v>
      </c>
      <c r="G435" s="137" t="s">
        <v>222</v>
      </c>
      <c r="H435" s="138">
        <v>4.6</v>
      </c>
      <c r="I435" s="139"/>
      <c r="J435" s="139"/>
      <c r="K435" s="140">
        <f>ROUND(P435*H435,2)</f>
        <v>0</v>
      </c>
      <c r="L435" s="136" t="s">
        <v>134</v>
      </c>
      <c r="M435" s="31"/>
      <c r="N435" s="141" t="s">
        <v>1</v>
      </c>
      <c r="O435" s="142" t="s">
        <v>40</v>
      </c>
      <c r="P435" s="143">
        <f>I435+J435</f>
        <v>0</v>
      </c>
      <c r="Q435" s="143">
        <f>ROUND(I435*H435,2)</f>
        <v>0</v>
      </c>
      <c r="R435" s="143">
        <f>ROUND(J435*H435,2)</f>
        <v>0</v>
      </c>
      <c r="T435" s="144">
        <f>S435*H435</f>
        <v>0</v>
      </c>
      <c r="U435" s="144">
        <v>0.00015</v>
      </c>
      <c r="V435" s="144">
        <f>U435*H435</f>
        <v>0.0006899999999999999</v>
      </c>
      <c r="W435" s="144">
        <v>0</v>
      </c>
      <c r="X435" s="145">
        <f>W435*H435</f>
        <v>0</v>
      </c>
      <c r="AR435" s="146" t="s">
        <v>137</v>
      </c>
      <c r="AT435" s="146" t="s">
        <v>132</v>
      </c>
      <c r="AU435" s="146" t="s">
        <v>87</v>
      </c>
      <c r="AY435" s="16" t="s">
        <v>128</v>
      </c>
      <c r="BE435" s="147">
        <f>IF(O435="základní",K435,0)</f>
        <v>0</v>
      </c>
      <c r="BF435" s="147">
        <f>IF(O435="snížená",K435,0)</f>
        <v>0</v>
      </c>
      <c r="BG435" s="147">
        <f>IF(O435="zákl. přenesená",K435,0)</f>
        <v>0</v>
      </c>
      <c r="BH435" s="147">
        <f>IF(O435="sníž. přenesená",K435,0)</f>
        <v>0</v>
      </c>
      <c r="BI435" s="147">
        <f>IF(O435="nulová",K435,0)</f>
        <v>0</v>
      </c>
      <c r="BJ435" s="16" t="s">
        <v>85</v>
      </c>
      <c r="BK435" s="147">
        <f>ROUND(P435*H435,2)</f>
        <v>0</v>
      </c>
      <c r="BL435" s="16" t="s">
        <v>137</v>
      </c>
      <c r="BM435" s="146" t="s">
        <v>687</v>
      </c>
    </row>
    <row r="436" spans="2:47" s="1" customFormat="1" ht="29.25">
      <c r="B436" s="31"/>
      <c r="D436" s="148" t="s">
        <v>136</v>
      </c>
      <c r="F436" s="149" t="s">
        <v>688</v>
      </c>
      <c r="I436" s="150"/>
      <c r="J436" s="150"/>
      <c r="M436" s="31"/>
      <c r="N436" s="151"/>
      <c r="X436" s="53"/>
      <c r="AT436" s="16" t="s">
        <v>136</v>
      </c>
      <c r="AU436" s="16" t="s">
        <v>87</v>
      </c>
    </row>
    <row r="437" spans="2:51" s="12" customFormat="1" ht="12">
      <c r="B437" s="155"/>
      <c r="D437" s="148" t="s">
        <v>230</v>
      </c>
      <c r="E437" s="156" t="s">
        <v>1</v>
      </c>
      <c r="F437" s="157" t="s">
        <v>689</v>
      </c>
      <c r="H437" s="158">
        <v>4.6</v>
      </c>
      <c r="I437" s="159"/>
      <c r="J437" s="159"/>
      <c r="M437" s="155"/>
      <c r="N437" s="160"/>
      <c r="X437" s="161"/>
      <c r="AT437" s="156" t="s">
        <v>230</v>
      </c>
      <c r="AU437" s="156" t="s">
        <v>87</v>
      </c>
      <c r="AV437" s="12" t="s">
        <v>87</v>
      </c>
      <c r="AW437" s="12" t="s">
        <v>5</v>
      </c>
      <c r="AX437" s="12" t="s">
        <v>85</v>
      </c>
      <c r="AY437" s="156" t="s">
        <v>128</v>
      </c>
    </row>
    <row r="438" spans="2:65" s="1" customFormat="1" ht="33" customHeight="1">
      <c r="B438" s="31"/>
      <c r="C438" s="169" t="s">
        <v>690</v>
      </c>
      <c r="D438" s="169" t="s">
        <v>356</v>
      </c>
      <c r="E438" s="170" t="s">
        <v>691</v>
      </c>
      <c r="F438" s="171" t="s">
        <v>692</v>
      </c>
      <c r="G438" s="172" t="s">
        <v>222</v>
      </c>
      <c r="H438" s="173">
        <v>4.83</v>
      </c>
      <c r="I438" s="174"/>
      <c r="J438" s="175"/>
      <c r="K438" s="176">
        <f>ROUND(P438*H438,2)</f>
        <v>0</v>
      </c>
      <c r="L438" s="171" t="s">
        <v>134</v>
      </c>
      <c r="M438" s="177"/>
      <c r="N438" s="178" t="s">
        <v>1</v>
      </c>
      <c r="O438" s="142" t="s">
        <v>40</v>
      </c>
      <c r="P438" s="143">
        <f>I438+J438</f>
        <v>0</v>
      </c>
      <c r="Q438" s="143">
        <f>ROUND(I438*H438,2)</f>
        <v>0</v>
      </c>
      <c r="R438" s="143">
        <f>ROUND(J438*H438,2)</f>
        <v>0</v>
      </c>
      <c r="T438" s="144">
        <f>S438*H438</f>
        <v>0</v>
      </c>
      <c r="U438" s="144">
        <v>0.0135</v>
      </c>
      <c r="V438" s="144">
        <f>U438*H438</f>
        <v>0.065205</v>
      </c>
      <c r="W438" s="144">
        <v>0</v>
      </c>
      <c r="X438" s="145">
        <f>W438*H438</f>
        <v>0</v>
      </c>
      <c r="AR438" s="146" t="s">
        <v>359</v>
      </c>
      <c r="AT438" s="146" t="s">
        <v>356</v>
      </c>
      <c r="AU438" s="146" t="s">
        <v>87</v>
      </c>
      <c r="AY438" s="16" t="s">
        <v>128</v>
      </c>
      <c r="BE438" s="147">
        <f>IF(O438="základní",K438,0)</f>
        <v>0</v>
      </c>
      <c r="BF438" s="147">
        <f>IF(O438="snížená",K438,0)</f>
        <v>0</v>
      </c>
      <c r="BG438" s="147">
        <f>IF(O438="zákl. přenesená",K438,0)</f>
        <v>0</v>
      </c>
      <c r="BH438" s="147">
        <f>IF(O438="sníž. přenesená",K438,0)</f>
        <v>0</v>
      </c>
      <c r="BI438" s="147">
        <f>IF(O438="nulová",K438,0)</f>
        <v>0</v>
      </c>
      <c r="BJ438" s="16" t="s">
        <v>85</v>
      </c>
      <c r="BK438" s="147">
        <f>ROUND(P438*H438,2)</f>
        <v>0</v>
      </c>
      <c r="BL438" s="16" t="s">
        <v>137</v>
      </c>
      <c r="BM438" s="146" t="s">
        <v>693</v>
      </c>
    </row>
    <row r="439" spans="2:47" s="1" customFormat="1" ht="19.5">
      <c r="B439" s="31"/>
      <c r="D439" s="148" t="s">
        <v>136</v>
      </c>
      <c r="F439" s="149" t="s">
        <v>692</v>
      </c>
      <c r="I439" s="150"/>
      <c r="J439" s="150"/>
      <c r="M439" s="31"/>
      <c r="N439" s="151"/>
      <c r="X439" s="53"/>
      <c r="AT439" s="16" t="s">
        <v>136</v>
      </c>
      <c r="AU439" s="16" t="s">
        <v>87</v>
      </c>
    </row>
    <row r="440" spans="2:51" s="12" customFormat="1" ht="12">
      <c r="B440" s="155"/>
      <c r="D440" s="148" t="s">
        <v>230</v>
      </c>
      <c r="F440" s="157" t="s">
        <v>694</v>
      </c>
      <c r="H440" s="158">
        <v>4.83</v>
      </c>
      <c r="I440" s="159"/>
      <c r="J440" s="159"/>
      <c r="M440" s="155"/>
      <c r="N440" s="160"/>
      <c r="X440" s="161"/>
      <c r="AT440" s="156" t="s">
        <v>230</v>
      </c>
      <c r="AU440" s="156" t="s">
        <v>87</v>
      </c>
      <c r="AV440" s="12" t="s">
        <v>87</v>
      </c>
      <c r="AW440" s="12" t="s">
        <v>4</v>
      </c>
      <c r="AX440" s="12" t="s">
        <v>85</v>
      </c>
      <c r="AY440" s="156" t="s">
        <v>128</v>
      </c>
    </row>
    <row r="441" spans="2:65" s="1" customFormat="1" ht="33" customHeight="1">
      <c r="B441" s="31"/>
      <c r="C441" s="134" t="s">
        <v>695</v>
      </c>
      <c r="D441" s="134" t="s">
        <v>132</v>
      </c>
      <c r="E441" s="135" t="s">
        <v>696</v>
      </c>
      <c r="F441" s="136" t="s">
        <v>697</v>
      </c>
      <c r="G441" s="137" t="s">
        <v>402</v>
      </c>
      <c r="H441" s="138">
        <v>1.1</v>
      </c>
      <c r="I441" s="139"/>
      <c r="J441" s="139"/>
      <c r="K441" s="140">
        <f>ROUND(P441*H441,2)</f>
        <v>0</v>
      </c>
      <c r="L441" s="136" t="s">
        <v>134</v>
      </c>
      <c r="M441" s="31"/>
      <c r="N441" s="141" t="s">
        <v>1</v>
      </c>
      <c r="O441" s="142" t="s">
        <v>40</v>
      </c>
      <c r="P441" s="143">
        <f>I441+J441</f>
        <v>0</v>
      </c>
      <c r="Q441" s="143">
        <f>ROUND(I441*H441,2)</f>
        <v>0</v>
      </c>
      <c r="R441" s="143">
        <f>ROUND(J441*H441,2)</f>
        <v>0</v>
      </c>
      <c r="T441" s="144">
        <f>S441*H441</f>
        <v>0</v>
      </c>
      <c r="U441" s="144">
        <v>0.0033</v>
      </c>
      <c r="V441" s="144">
        <f>U441*H441</f>
        <v>0.0036300000000000004</v>
      </c>
      <c r="W441" s="144">
        <v>0</v>
      </c>
      <c r="X441" s="145">
        <f>W441*H441</f>
        <v>0</v>
      </c>
      <c r="AR441" s="146" t="s">
        <v>137</v>
      </c>
      <c r="AT441" s="146" t="s">
        <v>132</v>
      </c>
      <c r="AU441" s="146" t="s">
        <v>87</v>
      </c>
      <c r="AY441" s="16" t="s">
        <v>128</v>
      </c>
      <c r="BE441" s="147">
        <f>IF(O441="základní",K441,0)</f>
        <v>0</v>
      </c>
      <c r="BF441" s="147">
        <f>IF(O441="snížená",K441,0)</f>
        <v>0</v>
      </c>
      <c r="BG441" s="147">
        <f>IF(O441="zákl. přenesená",K441,0)</f>
        <v>0</v>
      </c>
      <c r="BH441" s="147">
        <f>IF(O441="sníž. přenesená",K441,0)</f>
        <v>0</v>
      </c>
      <c r="BI441" s="147">
        <f>IF(O441="nulová",K441,0)</f>
        <v>0</v>
      </c>
      <c r="BJ441" s="16" t="s">
        <v>85</v>
      </c>
      <c r="BK441" s="147">
        <f>ROUND(P441*H441,2)</f>
        <v>0</v>
      </c>
      <c r="BL441" s="16" t="s">
        <v>137</v>
      </c>
      <c r="BM441" s="146" t="s">
        <v>698</v>
      </c>
    </row>
    <row r="442" spans="2:47" s="1" customFormat="1" ht="29.25">
      <c r="B442" s="31"/>
      <c r="D442" s="148" t="s">
        <v>136</v>
      </c>
      <c r="F442" s="149" t="s">
        <v>699</v>
      </c>
      <c r="I442" s="150"/>
      <c r="J442" s="150"/>
      <c r="M442" s="31"/>
      <c r="N442" s="151"/>
      <c r="X442" s="53"/>
      <c r="AT442" s="16" t="s">
        <v>136</v>
      </c>
      <c r="AU442" s="16" t="s">
        <v>87</v>
      </c>
    </row>
    <row r="443" spans="2:51" s="12" customFormat="1" ht="12">
      <c r="B443" s="155"/>
      <c r="D443" s="148" t="s">
        <v>230</v>
      </c>
      <c r="E443" s="156" t="s">
        <v>1</v>
      </c>
      <c r="F443" s="157" t="s">
        <v>700</v>
      </c>
      <c r="H443" s="158">
        <v>1.1</v>
      </c>
      <c r="I443" s="159"/>
      <c r="J443" s="159"/>
      <c r="M443" s="155"/>
      <c r="N443" s="160"/>
      <c r="X443" s="161"/>
      <c r="AT443" s="156" t="s">
        <v>230</v>
      </c>
      <c r="AU443" s="156" t="s">
        <v>87</v>
      </c>
      <c r="AV443" s="12" t="s">
        <v>87</v>
      </c>
      <c r="AW443" s="12" t="s">
        <v>5</v>
      </c>
      <c r="AX443" s="12" t="s">
        <v>85</v>
      </c>
      <c r="AY443" s="156" t="s">
        <v>128</v>
      </c>
    </row>
    <row r="444" spans="2:65" s="1" customFormat="1" ht="24.2" customHeight="1">
      <c r="B444" s="31"/>
      <c r="C444" s="169" t="s">
        <v>701</v>
      </c>
      <c r="D444" s="169" t="s">
        <v>356</v>
      </c>
      <c r="E444" s="170" t="s">
        <v>702</v>
      </c>
      <c r="F444" s="171" t="s">
        <v>703</v>
      </c>
      <c r="G444" s="172" t="s">
        <v>222</v>
      </c>
      <c r="H444" s="173">
        <v>1.1</v>
      </c>
      <c r="I444" s="174"/>
      <c r="J444" s="175"/>
      <c r="K444" s="176">
        <f>ROUND(P444*H444,2)</f>
        <v>0</v>
      </c>
      <c r="L444" s="171" t="s">
        <v>134</v>
      </c>
      <c r="M444" s="177"/>
      <c r="N444" s="178" t="s">
        <v>1</v>
      </c>
      <c r="O444" s="142" t="s">
        <v>40</v>
      </c>
      <c r="P444" s="143">
        <f>I444+J444</f>
        <v>0</v>
      </c>
      <c r="Q444" s="143">
        <f>ROUND(I444*H444,2)</f>
        <v>0</v>
      </c>
      <c r="R444" s="143">
        <f>ROUND(J444*H444,2)</f>
        <v>0</v>
      </c>
      <c r="T444" s="144">
        <f>S444*H444</f>
        <v>0</v>
      </c>
      <c r="U444" s="144">
        <v>0.00322</v>
      </c>
      <c r="V444" s="144">
        <f>U444*H444</f>
        <v>0.0035420000000000004</v>
      </c>
      <c r="W444" s="144">
        <v>0</v>
      </c>
      <c r="X444" s="145">
        <f>W444*H444</f>
        <v>0</v>
      </c>
      <c r="AR444" s="146" t="s">
        <v>359</v>
      </c>
      <c r="AT444" s="146" t="s">
        <v>356</v>
      </c>
      <c r="AU444" s="146" t="s">
        <v>87</v>
      </c>
      <c r="AY444" s="16" t="s">
        <v>128</v>
      </c>
      <c r="BE444" s="147">
        <f>IF(O444="základní",K444,0)</f>
        <v>0</v>
      </c>
      <c r="BF444" s="147">
        <f>IF(O444="snížená",K444,0)</f>
        <v>0</v>
      </c>
      <c r="BG444" s="147">
        <f>IF(O444="zákl. přenesená",K444,0)</f>
        <v>0</v>
      </c>
      <c r="BH444" s="147">
        <f>IF(O444="sníž. přenesená",K444,0)</f>
        <v>0</v>
      </c>
      <c r="BI444" s="147">
        <f>IF(O444="nulová",K444,0)</f>
        <v>0</v>
      </c>
      <c r="BJ444" s="16" t="s">
        <v>85</v>
      </c>
      <c r="BK444" s="147">
        <f>ROUND(P444*H444,2)</f>
        <v>0</v>
      </c>
      <c r="BL444" s="16" t="s">
        <v>137</v>
      </c>
      <c r="BM444" s="146" t="s">
        <v>704</v>
      </c>
    </row>
    <row r="445" spans="2:47" s="1" customFormat="1" ht="19.5">
      <c r="B445" s="31"/>
      <c r="D445" s="148" t="s">
        <v>136</v>
      </c>
      <c r="F445" s="149" t="s">
        <v>703</v>
      </c>
      <c r="I445" s="150"/>
      <c r="J445" s="150"/>
      <c r="M445" s="31"/>
      <c r="N445" s="151"/>
      <c r="X445" s="53"/>
      <c r="AT445" s="16" t="s">
        <v>136</v>
      </c>
      <c r="AU445" s="16" t="s">
        <v>87</v>
      </c>
    </row>
    <row r="446" spans="2:65" s="1" customFormat="1" ht="24.2" customHeight="1">
      <c r="B446" s="31"/>
      <c r="C446" s="134" t="s">
        <v>705</v>
      </c>
      <c r="D446" s="134" t="s">
        <v>132</v>
      </c>
      <c r="E446" s="135" t="s">
        <v>706</v>
      </c>
      <c r="F446" s="136" t="s">
        <v>707</v>
      </c>
      <c r="G446" s="137" t="s">
        <v>222</v>
      </c>
      <c r="H446" s="138">
        <v>8</v>
      </c>
      <c r="I446" s="139"/>
      <c r="J446" s="139"/>
      <c r="K446" s="140">
        <f>ROUND(P446*H446,2)</f>
        <v>0</v>
      </c>
      <c r="L446" s="136" t="s">
        <v>134</v>
      </c>
      <c r="M446" s="31"/>
      <c r="N446" s="141" t="s">
        <v>1</v>
      </c>
      <c r="O446" s="142" t="s">
        <v>40</v>
      </c>
      <c r="P446" s="143">
        <f>I446+J446</f>
        <v>0</v>
      </c>
      <c r="Q446" s="143">
        <f>ROUND(I446*H446,2)</f>
        <v>0</v>
      </c>
      <c r="R446" s="143">
        <f>ROUND(J446*H446,2)</f>
        <v>0</v>
      </c>
      <c r="T446" s="144">
        <f>S446*H446</f>
        <v>0</v>
      </c>
      <c r="U446" s="144">
        <v>0.0231</v>
      </c>
      <c r="V446" s="144">
        <f>U446*H446</f>
        <v>0.1848</v>
      </c>
      <c r="W446" s="144">
        <v>0</v>
      </c>
      <c r="X446" s="145">
        <f>W446*H446</f>
        <v>0</v>
      </c>
      <c r="AR446" s="146" t="s">
        <v>137</v>
      </c>
      <c r="AT446" s="146" t="s">
        <v>132</v>
      </c>
      <c r="AU446" s="146" t="s">
        <v>87</v>
      </c>
      <c r="AY446" s="16" t="s">
        <v>128</v>
      </c>
      <c r="BE446" s="147">
        <f>IF(O446="základní",K446,0)</f>
        <v>0</v>
      </c>
      <c r="BF446" s="147">
        <f>IF(O446="snížená",K446,0)</f>
        <v>0</v>
      </c>
      <c r="BG446" s="147">
        <f>IF(O446="zákl. přenesená",K446,0)</f>
        <v>0</v>
      </c>
      <c r="BH446" s="147">
        <f>IF(O446="sníž. přenesená",K446,0)</f>
        <v>0</v>
      </c>
      <c r="BI446" s="147">
        <f>IF(O446="nulová",K446,0)</f>
        <v>0</v>
      </c>
      <c r="BJ446" s="16" t="s">
        <v>85</v>
      </c>
      <c r="BK446" s="147">
        <f>ROUND(P446*H446,2)</f>
        <v>0</v>
      </c>
      <c r="BL446" s="16" t="s">
        <v>137</v>
      </c>
      <c r="BM446" s="146" t="s">
        <v>708</v>
      </c>
    </row>
    <row r="447" spans="2:47" s="1" customFormat="1" ht="19.5">
      <c r="B447" s="31"/>
      <c r="D447" s="148" t="s">
        <v>136</v>
      </c>
      <c r="F447" s="149" t="s">
        <v>709</v>
      </c>
      <c r="I447" s="150"/>
      <c r="J447" s="150"/>
      <c r="M447" s="31"/>
      <c r="N447" s="151"/>
      <c r="X447" s="53"/>
      <c r="AT447" s="16" t="s">
        <v>136</v>
      </c>
      <c r="AU447" s="16" t="s">
        <v>87</v>
      </c>
    </row>
    <row r="448" spans="2:51" s="12" customFormat="1" ht="12">
      <c r="B448" s="155"/>
      <c r="D448" s="148" t="s">
        <v>230</v>
      </c>
      <c r="E448" s="156" t="s">
        <v>1</v>
      </c>
      <c r="F448" s="157" t="s">
        <v>710</v>
      </c>
      <c r="H448" s="158">
        <v>8</v>
      </c>
      <c r="I448" s="159"/>
      <c r="J448" s="159"/>
      <c r="M448" s="155"/>
      <c r="N448" s="160"/>
      <c r="X448" s="161"/>
      <c r="AT448" s="156" t="s">
        <v>230</v>
      </c>
      <c r="AU448" s="156" t="s">
        <v>87</v>
      </c>
      <c r="AV448" s="12" t="s">
        <v>87</v>
      </c>
      <c r="AW448" s="12" t="s">
        <v>5</v>
      </c>
      <c r="AX448" s="12" t="s">
        <v>85</v>
      </c>
      <c r="AY448" s="156" t="s">
        <v>128</v>
      </c>
    </row>
    <row r="449" spans="2:65" s="1" customFormat="1" ht="24.2" customHeight="1">
      <c r="B449" s="31"/>
      <c r="C449" s="134" t="s">
        <v>711</v>
      </c>
      <c r="D449" s="134" t="s">
        <v>132</v>
      </c>
      <c r="E449" s="135" t="s">
        <v>712</v>
      </c>
      <c r="F449" s="136" t="s">
        <v>713</v>
      </c>
      <c r="G449" s="137" t="s">
        <v>222</v>
      </c>
      <c r="H449" s="138">
        <v>10.5</v>
      </c>
      <c r="I449" s="139"/>
      <c r="J449" s="139"/>
      <c r="K449" s="140">
        <f>ROUND(P449*H449,2)</f>
        <v>0</v>
      </c>
      <c r="L449" s="136" t="s">
        <v>134</v>
      </c>
      <c r="M449" s="31"/>
      <c r="N449" s="141" t="s">
        <v>1</v>
      </c>
      <c r="O449" s="142" t="s">
        <v>40</v>
      </c>
      <c r="P449" s="143">
        <f>I449+J449</f>
        <v>0</v>
      </c>
      <c r="Q449" s="143">
        <f>ROUND(I449*H449,2)</f>
        <v>0</v>
      </c>
      <c r="R449" s="143">
        <f>ROUND(J449*H449,2)</f>
        <v>0</v>
      </c>
      <c r="T449" s="144">
        <f>S449*H449</f>
        <v>0</v>
      </c>
      <c r="U449" s="144">
        <v>0.03798</v>
      </c>
      <c r="V449" s="144">
        <f>U449*H449</f>
        <v>0.39879</v>
      </c>
      <c r="W449" s="144">
        <v>0</v>
      </c>
      <c r="X449" s="145">
        <f>W449*H449</f>
        <v>0</v>
      </c>
      <c r="AR449" s="146" t="s">
        <v>137</v>
      </c>
      <c r="AT449" s="146" t="s">
        <v>132</v>
      </c>
      <c r="AU449" s="146" t="s">
        <v>87</v>
      </c>
      <c r="AY449" s="16" t="s">
        <v>128</v>
      </c>
      <c r="BE449" s="147">
        <f>IF(O449="základní",K449,0)</f>
        <v>0</v>
      </c>
      <c r="BF449" s="147">
        <f>IF(O449="snížená",K449,0)</f>
        <v>0</v>
      </c>
      <c r="BG449" s="147">
        <f>IF(O449="zákl. přenesená",K449,0)</f>
        <v>0</v>
      </c>
      <c r="BH449" s="147">
        <f>IF(O449="sníž. přenesená",K449,0)</f>
        <v>0</v>
      </c>
      <c r="BI449" s="147">
        <f>IF(O449="nulová",K449,0)</f>
        <v>0</v>
      </c>
      <c r="BJ449" s="16" t="s">
        <v>85</v>
      </c>
      <c r="BK449" s="147">
        <f>ROUND(P449*H449,2)</f>
        <v>0</v>
      </c>
      <c r="BL449" s="16" t="s">
        <v>137</v>
      </c>
      <c r="BM449" s="146" t="s">
        <v>714</v>
      </c>
    </row>
    <row r="450" spans="2:47" s="1" customFormat="1" ht="19.5">
      <c r="B450" s="31"/>
      <c r="D450" s="148" t="s">
        <v>136</v>
      </c>
      <c r="F450" s="149" t="s">
        <v>715</v>
      </c>
      <c r="I450" s="150"/>
      <c r="J450" s="150"/>
      <c r="M450" s="31"/>
      <c r="N450" s="151"/>
      <c r="X450" s="53"/>
      <c r="AT450" s="16" t="s">
        <v>136</v>
      </c>
      <c r="AU450" s="16" t="s">
        <v>87</v>
      </c>
    </row>
    <row r="451" spans="2:51" s="12" customFormat="1" ht="12">
      <c r="B451" s="155"/>
      <c r="D451" s="148" t="s">
        <v>230</v>
      </c>
      <c r="E451" s="156" t="s">
        <v>1</v>
      </c>
      <c r="F451" s="157" t="s">
        <v>643</v>
      </c>
      <c r="H451" s="158">
        <v>10.5</v>
      </c>
      <c r="I451" s="159"/>
      <c r="J451" s="159"/>
      <c r="M451" s="155"/>
      <c r="N451" s="160"/>
      <c r="X451" s="161"/>
      <c r="AT451" s="156" t="s">
        <v>230</v>
      </c>
      <c r="AU451" s="156" t="s">
        <v>87</v>
      </c>
      <c r="AV451" s="12" t="s">
        <v>87</v>
      </c>
      <c r="AW451" s="12" t="s">
        <v>5</v>
      </c>
      <c r="AX451" s="12" t="s">
        <v>85</v>
      </c>
      <c r="AY451" s="156" t="s">
        <v>128</v>
      </c>
    </row>
    <row r="452" spans="2:65" s="1" customFormat="1" ht="24.2" customHeight="1">
      <c r="B452" s="31"/>
      <c r="C452" s="134" t="s">
        <v>716</v>
      </c>
      <c r="D452" s="134" t="s">
        <v>132</v>
      </c>
      <c r="E452" s="135" t="s">
        <v>717</v>
      </c>
      <c r="F452" s="136" t="s">
        <v>718</v>
      </c>
      <c r="G452" s="137" t="s">
        <v>222</v>
      </c>
      <c r="H452" s="138">
        <v>3.036</v>
      </c>
      <c r="I452" s="139"/>
      <c r="J452" s="139"/>
      <c r="K452" s="140">
        <f>ROUND(P452*H452,2)</f>
        <v>0</v>
      </c>
      <c r="L452" s="136" t="s">
        <v>134</v>
      </c>
      <c r="M452" s="31"/>
      <c r="N452" s="141" t="s">
        <v>1</v>
      </c>
      <c r="O452" s="142" t="s">
        <v>40</v>
      </c>
      <c r="P452" s="143">
        <f>I452+J452</f>
        <v>0</v>
      </c>
      <c r="Q452" s="143">
        <f>ROUND(I452*H452,2)</f>
        <v>0</v>
      </c>
      <c r="R452" s="143">
        <f>ROUND(J452*H452,2)</f>
        <v>0</v>
      </c>
      <c r="T452" s="144">
        <f>S452*H452</f>
        <v>0</v>
      </c>
      <c r="U452" s="144">
        <v>0.04766</v>
      </c>
      <c r="V452" s="144">
        <f>U452*H452</f>
        <v>0.14469576</v>
      </c>
      <c r="W452" s="144">
        <v>0</v>
      </c>
      <c r="X452" s="145">
        <f>W452*H452</f>
        <v>0</v>
      </c>
      <c r="AR452" s="146" t="s">
        <v>137</v>
      </c>
      <c r="AT452" s="146" t="s">
        <v>132</v>
      </c>
      <c r="AU452" s="146" t="s">
        <v>87</v>
      </c>
      <c r="AY452" s="16" t="s">
        <v>128</v>
      </c>
      <c r="BE452" s="147">
        <f>IF(O452="základní",K452,0)</f>
        <v>0</v>
      </c>
      <c r="BF452" s="147">
        <f>IF(O452="snížená",K452,0)</f>
        <v>0</v>
      </c>
      <c r="BG452" s="147">
        <f>IF(O452="zákl. přenesená",K452,0)</f>
        <v>0</v>
      </c>
      <c r="BH452" s="147">
        <f>IF(O452="sníž. přenesená",K452,0)</f>
        <v>0</v>
      </c>
      <c r="BI452" s="147">
        <f>IF(O452="nulová",K452,0)</f>
        <v>0</v>
      </c>
      <c r="BJ452" s="16" t="s">
        <v>85</v>
      </c>
      <c r="BK452" s="147">
        <f>ROUND(P452*H452,2)</f>
        <v>0</v>
      </c>
      <c r="BL452" s="16" t="s">
        <v>137</v>
      </c>
      <c r="BM452" s="146" t="s">
        <v>719</v>
      </c>
    </row>
    <row r="453" spans="2:47" s="1" customFormat="1" ht="19.5">
      <c r="B453" s="31"/>
      <c r="D453" s="148" t="s">
        <v>136</v>
      </c>
      <c r="F453" s="149" t="s">
        <v>720</v>
      </c>
      <c r="I453" s="150"/>
      <c r="J453" s="150"/>
      <c r="M453" s="31"/>
      <c r="N453" s="151"/>
      <c r="X453" s="53"/>
      <c r="AT453" s="16" t="s">
        <v>136</v>
      </c>
      <c r="AU453" s="16" t="s">
        <v>87</v>
      </c>
    </row>
    <row r="454" spans="2:51" s="12" customFormat="1" ht="12">
      <c r="B454" s="155"/>
      <c r="D454" s="148" t="s">
        <v>230</v>
      </c>
      <c r="E454" s="156" t="s">
        <v>1</v>
      </c>
      <c r="F454" s="157" t="s">
        <v>721</v>
      </c>
      <c r="H454" s="158">
        <v>3.036</v>
      </c>
      <c r="I454" s="159"/>
      <c r="J454" s="159"/>
      <c r="M454" s="155"/>
      <c r="N454" s="160"/>
      <c r="X454" s="161"/>
      <c r="AT454" s="156" t="s">
        <v>230</v>
      </c>
      <c r="AU454" s="156" t="s">
        <v>87</v>
      </c>
      <c r="AV454" s="12" t="s">
        <v>87</v>
      </c>
      <c r="AW454" s="12" t="s">
        <v>5</v>
      </c>
      <c r="AX454" s="12" t="s">
        <v>85</v>
      </c>
      <c r="AY454" s="156" t="s">
        <v>128</v>
      </c>
    </row>
    <row r="455" spans="2:65" s="1" customFormat="1" ht="24.2" customHeight="1">
      <c r="B455" s="31"/>
      <c r="C455" s="134" t="s">
        <v>722</v>
      </c>
      <c r="D455" s="134" t="s">
        <v>132</v>
      </c>
      <c r="E455" s="135" t="s">
        <v>723</v>
      </c>
      <c r="F455" s="136" t="s">
        <v>724</v>
      </c>
      <c r="G455" s="137" t="s">
        <v>222</v>
      </c>
      <c r="H455" s="138">
        <v>57.85</v>
      </c>
      <c r="I455" s="139"/>
      <c r="J455" s="139"/>
      <c r="K455" s="140">
        <f>ROUND(P455*H455,2)</f>
        <v>0</v>
      </c>
      <c r="L455" s="136" t="s">
        <v>134</v>
      </c>
      <c r="M455" s="31"/>
      <c r="N455" s="141" t="s">
        <v>1</v>
      </c>
      <c r="O455" s="142" t="s">
        <v>40</v>
      </c>
      <c r="P455" s="143">
        <f>I455+J455</f>
        <v>0</v>
      </c>
      <c r="Q455" s="143">
        <f>ROUND(I455*H455,2)</f>
        <v>0</v>
      </c>
      <c r="R455" s="143">
        <f>ROUND(J455*H455,2)</f>
        <v>0</v>
      </c>
      <c r="T455" s="144">
        <f>S455*H455</f>
        <v>0</v>
      </c>
      <c r="U455" s="144">
        <v>0.00275</v>
      </c>
      <c r="V455" s="144">
        <f>U455*H455</f>
        <v>0.1590875</v>
      </c>
      <c r="W455" s="144">
        <v>0</v>
      </c>
      <c r="X455" s="145">
        <f>W455*H455</f>
        <v>0</v>
      </c>
      <c r="AR455" s="146" t="s">
        <v>137</v>
      </c>
      <c r="AT455" s="146" t="s">
        <v>132</v>
      </c>
      <c r="AU455" s="146" t="s">
        <v>87</v>
      </c>
      <c r="AY455" s="16" t="s">
        <v>128</v>
      </c>
      <c r="BE455" s="147">
        <f>IF(O455="základní",K455,0)</f>
        <v>0</v>
      </c>
      <c r="BF455" s="147">
        <f>IF(O455="snížená",K455,0)</f>
        <v>0</v>
      </c>
      <c r="BG455" s="147">
        <f>IF(O455="zákl. přenesená",K455,0)</f>
        <v>0</v>
      </c>
      <c r="BH455" s="147">
        <f>IF(O455="sníž. přenesená",K455,0)</f>
        <v>0</v>
      </c>
      <c r="BI455" s="147">
        <f>IF(O455="nulová",K455,0)</f>
        <v>0</v>
      </c>
      <c r="BJ455" s="16" t="s">
        <v>85</v>
      </c>
      <c r="BK455" s="147">
        <f>ROUND(P455*H455,2)</f>
        <v>0</v>
      </c>
      <c r="BL455" s="16" t="s">
        <v>137</v>
      </c>
      <c r="BM455" s="146" t="s">
        <v>725</v>
      </c>
    </row>
    <row r="456" spans="2:47" s="1" customFormat="1" ht="19.5">
      <c r="B456" s="31"/>
      <c r="D456" s="148" t="s">
        <v>136</v>
      </c>
      <c r="F456" s="149" t="s">
        <v>726</v>
      </c>
      <c r="I456" s="150"/>
      <c r="J456" s="150"/>
      <c r="M456" s="31"/>
      <c r="N456" s="151"/>
      <c r="X456" s="53"/>
      <c r="AT456" s="16" t="s">
        <v>136</v>
      </c>
      <c r="AU456" s="16" t="s">
        <v>87</v>
      </c>
    </row>
    <row r="457" spans="2:51" s="12" customFormat="1" ht="12">
      <c r="B457" s="155"/>
      <c r="D457" s="148" t="s">
        <v>230</v>
      </c>
      <c r="E457" s="156" t="s">
        <v>1</v>
      </c>
      <c r="F457" s="157" t="s">
        <v>727</v>
      </c>
      <c r="H457" s="158">
        <v>1.1</v>
      </c>
      <c r="I457" s="159"/>
      <c r="J457" s="159"/>
      <c r="M457" s="155"/>
      <c r="N457" s="160"/>
      <c r="X457" s="161"/>
      <c r="AT457" s="156" t="s">
        <v>230</v>
      </c>
      <c r="AU457" s="156" t="s">
        <v>87</v>
      </c>
      <c r="AV457" s="12" t="s">
        <v>87</v>
      </c>
      <c r="AW457" s="12" t="s">
        <v>5</v>
      </c>
      <c r="AX457" s="12" t="s">
        <v>77</v>
      </c>
      <c r="AY457" s="156" t="s">
        <v>128</v>
      </c>
    </row>
    <row r="458" spans="2:51" s="12" customFormat="1" ht="12">
      <c r="B458" s="155"/>
      <c r="D458" s="148" t="s">
        <v>230</v>
      </c>
      <c r="E458" s="156" t="s">
        <v>1</v>
      </c>
      <c r="F458" s="157"/>
      <c r="H458" s="158">
        <v>48.75</v>
      </c>
      <c r="I458" s="159"/>
      <c r="J458" s="159"/>
      <c r="M458" s="155"/>
      <c r="N458" s="160"/>
      <c r="X458" s="161"/>
      <c r="AT458" s="156" t="s">
        <v>230</v>
      </c>
      <c r="AU458" s="156" t="s">
        <v>87</v>
      </c>
      <c r="AV458" s="12" t="s">
        <v>87</v>
      </c>
      <c r="AW458" s="12" t="s">
        <v>5</v>
      </c>
      <c r="AX458" s="12" t="s">
        <v>77</v>
      </c>
      <c r="AY458" s="156" t="s">
        <v>128</v>
      </c>
    </row>
    <row r="459" spans="2:51" s="12" customFormat="1" ht="12">
      <c r="B459" s="155"/>
      <c r="D459" s="148" t="s">
        <v>230</v>
      </c>
      <c r="E459" s="156" t="s">
        <v>1</v>
      </c>
      <c r="F459" s="157" t="s">
        <v>710</v>
      </c>
      <c r="H459" s="158">
        <v>8</v>
      </c>
      <c r="I459" s="159"/>
      <c r="J459" s="159"/>
      <c r="M459" s="155"/>
      <c r="N459" s="160"/>
      <c r="X459" s="161"/>
      <c r="AT459" s="156" t="s">
        <v>230</v>
      </c>
      <c r="AU459" s="156" t="s">
        <v>87</v>
      </c>
      <c r="AV459" s="12" t="s">
        <v>87</v>
      </c>
      <c r="AW459" s="12" t="s">
        <v>5</v>
      </c>
      <c r="AX459" s="12" t="s">
        <v>77</v>
      </c>
      <c r="AY459" s="156" t="s">
        <v>128</v>
      </c>
    </row>
    <row r="460" spans="2:51" s="13" customFormat="1" ht="12">
      <c r="B460" s="162"/>
      <c r="D460" s="148" t="s">
        <v>230</v>
      </c>
      <c r="E460" s="163" t="s">
        <v>1</v>
      </c>
      <c r="F460" s="164" t="s">
        <v>265</v>
      </c>
      <c r="H460" s="165">
        <v>57.85</v>
      </c>
      <c r="I460" s="166"/>
      <c r="J460" s="166"/>
      <c r="M460" s="162"/>
      <c r="N460" s="167"/>
      <c r="X460" s="168"/>
      <c r="AT460" s="163" t="s">
        <v>230</v>
      </c>
      <c r="AU460" s="163" t="s">
        <v>87</v>
      </c>
      <c r="AV460" s="13" t="s">
        <v>137</v>
      </c>
      <c r="AW460" s="13" t="s">
        <v>5</v>
      </c>
      <c r="AX460" s="13" t="s">
        <v>85</v>
      </c>
      <c r="AY460" s="163" t="s">
        <v>128</v>
      </c>
    </row>
    <row r="461" spans="2:65" s="1" customFormat="1" ht="24.2" customHeight="1">
      <c r="B461" s="31"/>
      <c r="C461" s="134" t="s">
        <v>728</v>
      </c>
      <c r="D461" s="134" t="s">
        <v>132</v>
      </c>
      <c r="E461" s="135" t="s">
        <v>729</v>
      </c>
      <c r="F461" s="136" t="s">
        <v>730</v>
      </c>
      <c r="G461" s="137" t="s">
        <v>247</v>
      </c>
      <c r="H461" s="138">
        <v>3.2</v>
      </c>
      <c r="I461" s="139"/>
      <c r="J461" s="139"/>
      <c r="K461" s="140">
        <f>ROUND(P461*H461,2)</f>
        <v>0</v>
      </c>
      <c r="L461" s="136" t="s">
        <v>134</v>
      </c>
      <c r="M461" s="31"/>
      <c r="N461" s="141" t="s">
        <v>1</v>
      </c>
      <c r="O461" s="142" t="s">
        <v>40</v>
      </c>
      <c r="P461" s="143">
        <f>I461+J461</f>
        <v>0</v>
      </c>
      <c r="Q461" s="143">
        <f>ROUND(I461*H461,2)</f>
        <v>0</v>
      </c>
      <c r="R461" s="143">
        <f>ROUND(J461*H461,2)</f>
        <v>0</v>
      </c>
      <c r="T461" s="144">
        <f>S461*H461</f>
        <v>0</v>
      </c>
      <c r="U461" s="144">
        <v>2.30102</v>
      </c>
      <c r="V461" s="144">
        <f>U461*H461</f>
        <v>7.363264</v>
      </c>
      <c r="W461" s="144">
        <v>0</v>
      </c>
      <c r="X461" s="145">
        <f>W461*H461</f>
        <v>0</v>
      </c>
      <c r="AR461" s="146" t="s">
        <v>137</v>
      </c>
      <c r="AT461" s="146" t="s">
        <v>132</v>
      </c>
      <c r="AU461" s="146" t="s">
        <v>87</v>
      </c>
      <c r="AY461" s="16" t="s">
        <v>128</v>
      </c>
      <c r="BE461" s="147">
        <f>IF(O461="základní",K461,0)</f>
        <v>0</v>
      </c>
      <c r="BF461" s="147">
        <f>IF(O461="snížená",K461,0)</f>
        <v>0</v>
      </c>
      <c r="BG461" s="147">
        <f>IF(O461="zákl. přenesená",K461,0)</f>
        <v>0</v>
      </c>
      <c r="BH461" s="147">
        <f>IF(O461="sníž. přenesená",K461,0)</f>
        <v>0</v>
      </c>
      <c r="BI461" s="147">
        <f>IF(O461="nulová",K461,0)</f>
        <v>0</v>
      </c>
      <c r="BJ461" s="16" t="s">
        <v>85</v>
      </c>
      <c r="BK461" s="147">
        <f>ROUND(P461*H461,2)</f>
        <v>0</v>
      </c>
      <c r="BL461" s="16" t="s">
        <v>137</v>
      </c>
      <c r="BM461" s="146" t="s">
        <v>731</v>
      </c>
    </row>
    <row r="462" spans="2:47" s="1" customFormat="1" ht="19.5">
      <c r="B462" s="31"/>
      <c r="D462" s="148" t="s">
        <v>136</v>
      </c>
      <c r="F462" s="149" t="s">
        <v>732</v>
      </c>
      <c r="I462" s="150"/>
      <c r="J462" s="150"/>
      <c r="M462" s="31"/>
      <c r="N462" s="151"/>
      <c r="X462" s="53"/>
      <c r="AT462" s="16" t="s">
        <v>136</v>
      </c>
      <c r="AU462" s="16" t="s">
        <v>87</v>
      </c>
    </row>
    <row r="463" spans="2:51" s="12" customFormat="1" ht="12">
      <c r="B463" s="155"/>
      <c r="D463" s="148" t="s">
        <v>230</v>
      </c>
      <c r="E463" s="156" t="s">
        <v>1</v>
      </c>
      <c r="F463" s="157" t="s">
        <v>733</v>
      </c>
      <c r="H463" s="158">
        <v>3.2</v>
      </c>
      <c r="I463" s="159"/>
      <c r="J463" s="159"/>
      <c r="M463" s="155"/>
      <c r="N463" s="160"/>
      <c r="X463" s="161"/>
      <c r="AT463" s="156" t="s">
        <v>230</v>
      </c>
      <c r="AU463" s="156" t="s">
        <v>87</v>
      </c>
      <c r="AV463" s="12" t="s">
        <v>87</v>
      </c>
      <c r="AW463" s="12" t="s">
        <v>5</v>
      </c>
      <c r="AX463" s="12" t="s">
        <v>85</v>
      </c>
      <c r="AY463" s="156" t="s">
        <v>128</v>
      </c>
    </row>
    <row r="464" spans="2:65" s="1" customFormat="1" ht="24.2" customHeight="1">
      <c r="B464" s="31"/>
      <c r="C464" s="134" t="s">
        <v>734</v>
      </c>
      <c r="D464" s="134" t="s">
        <v>132</v>
      </c>
      <c r="E464" s="135" t="s">
        <v>735</v>
      </c>
      <c r="F464" s="136" t="s">
        <v>736</v>
      </c>
      <c r="G464" s="137" t="s">
        <v>222</v>
      </c>
      <c r="H464" s="138">
        <v>7.665</v>
      </c>
      <c r="I464" s="139"/>
      <c r="J464" s="139"/>
      <c r="K464" s="140">
        <f>ROUND(P464*H464,2)</f>
        <v>0</v>
      </c>
      <c r="L464" s="136" t="s">
        <v>134</v>
      </c>
      <c r="M464" s="31"/>
      <c r="N464" s="141" t="s">
        <v>1</v>
      </c>
      <c r="O464" s="142" t="s">
        <v>40</v>
      </c>
      <c r="P464" s="143">
        <f>I464+J464</f>
        <v>0</v>
      </c>
      <c r="Q464" s="143">
        <f>ROUND(I464*H464,2)</f>
        <v>0</v>
      </c>
      <c r="R464" s="143">
        <f>ROUND(J464*H464,2)</f>
        <v>0</v>
      </c>
      <c r="T464" s="144">
        <f>S464*H464</f>
        <v>0</v>
      </c>
      <c r="U464" s="144">
        <v>0</v>
      </c>
      <c r="V464" s="144">
        <f>U464*H464</f>
        <v>0</v>
      </c>
      <c r="W464" s="144">
        <v>0</v>
      </c>
      <c r="X464" s="145">
        <f>W464*H464</f>
        <v>0</v>
      </c>
      <c r="AR464" s="146" t="s">
        <v>137</v>
      </c>
      <c r="AT464" s="146" t="s">
        <v>132</v>
      </c>
      <c r="AU464" s="146" t="s">
        <v>87</v>
      </c>
      <c r="AY464" s="16" t="s">
        <v>128</v>
      </c>
      <c r="BE464" s="147">
        <f>IF(O464="základní",K464,0)</f>
        <v>0</v>
      </c>
      <c r="BF464" s="147">
        <f>IF(O464="snížená",K464,0)</f>
        <v>0</v>
      </c>
      <c r="BG464" s="147">
        <f>IF(O464="zákl. přenesená",K464,0)</f>
        <v>0</v>
      </c>
      <c r="BH464" s="147">
        <f>IF(O464="sníž. přenesená",K464,0)</f>
        <v>0</v>
      </c>
      <c r="BI464" s="147">
        <f>IF(O464="nulová",K464,0)</f>
        <v>0</v>
      </c>
      <c r="BJ464" s="16" t="s">
        <v>85</v>
      </c>
      <c r="BK464" s="147">
        <f>ROUND(P464*H464,2)</f>
        <v>0</v>
      </c>
      <c r="BL464" s="16" t="s">
        <v>137</v>
      </c>
      <c r="BM464" s="146" t="s">
        <v>737</v>
      </c>
    </row>
    <row r="465" spans="2:47" s="1" customFormat="1" ht="19.5">
      <c r="B465" s="31"/>
      <c r="D465" s="148" t="s">
        <v>136</v>
      </c>
      <c r="F465" s="149" t="s">
        <v>738</v>
      </c>
      <c r="I465" s="150"/>
      <c r="J465" s="150"/>
      <c r="M465" s="31"/>
      <c r="N465" s="151"/>
      <c r="X465" s="53"/>
      <c r="AT465" s="16" t="s">
        <v>136</v>
      </c>
      <c r="AU465" s="16" t="s">
        <v>87</v>
      </c>
    </row>
    <row r="466" spans="2:51" s="12" customFormat="1" ht="12">
      <c r="B466" s="155"/>
      <c r="D466" s="148" t="s">
        <v>230</v>
      </c>
      <c r="E466" s="156" t="s">
        <v>1</v>
      </c>
      <c r="F466" s="157" t="s">
        <v>739</v>
      </c>
      <c r="H466" s="158">
        <v>7.665</v>
      </c>
      <c r="I466" s="159"/>
      <c r="J466" s="159"/>
      <c r="M466" s="155"/>
      <c r="N466" s="160"/>
      <c r="X466" s="161"/>
      <c r="AT466" s="156" t="s">
        <v>230</v>
      </c>
      <c r="AU466" s="156" t="s">
        <v>87</v>
      </c>
      <c r="AV466" s="12" t="s">
        <v>87</v>
      </c>
      <c r="AW466" s="12" t="s">
        <v>5</v>
      </c>
      <c r="AX466" s="12" t="s">
        <v>85</v>
      </c>
      <c r="AY466" s="156" t="s">
        <v>128</v>
      </c>
    </row>
    <row r="467" spans="2:65" s="1" customFormat="1" ht="24.2" customHeight="1">
      <c r="B467" s="31"/>
      <c r="C467" s="134" t="s">
        <v>740</v>
      </c>
      <c r="D467" s="134" t="s">
        <v>132</v>
      </c>
      <c r="E467" s="135" t="s">
        <v>741</v>
      </c>
      <c r="F467" s="136" t="s">
        <v>742</v>
      </c>
      <c r="G467" s="137" t="s">
        <v>222</v>
      </c>
      <c r="H467" s="138">
        <v>7.665</v>
      </c>
      <c r="I467" s="139"/>
      <c r="J467" s="139"/>
      <c r="K467" s="140">
        <f>ROUND(P467*H467,2)</f>
        <v>0</v>
      </c>
      <c r="L467" s="136" t="s">
        <v>134</v>
      </c>
      <c r="M467" s="31"/>
      <c r="N467" s="141" t="s">
        <v>1</v>
      </c>
      <c r="O467" s="142" t="s">
        <v>40</v>
      </c>
      <c r="P467" s="143">
        <f>I467+J467</f>
        <v>0</v>
      </c>
      <c r="Q467" s="143">
        <f>ROUND(I467*H467,2)</f>
        <v>0</v>
      </c>
      <c r="R467" s="143">
        <f>ROUND(J467*H467,2)</f>
        <v>0</v>
      </c>
      <c r="T467" s="144">
        <f>S467*H467</f>
        <v>0</v>
      </c>
      <c r="U467" s="144">
        <v>0</v>
      </c>
      <c r="V467" s="144">
        <f>U467*H467</f>
        <v>0</v>
      </c>
      <c r="W467" s="144">
        <v>0</v>
      </c>
      <c r="X467" s="145">
        <f>W467*H467</f>
        <v>0</v>
      </c>
      <c r="AR467" s="146" t="s">
        <v>137</v>
      </c>
      <c r="AT467" s="146" t="s">
        <v>132</v>
      </c>
      <c r="AU467" s="146" t="s">
        <v>87</v>
      </c>
      <c r="AY467" s="16" t="s">
        <v>128</v>
      </c>
      <c r="BE467" s="147">
        <f>IF(O467="základní",K467,0)</f>
        <v>0</v>
      </c>
      <c r="BF467" s="147">
        <f>IF(O467="snížená",K467,0)</f>
        <v>0</v>
      </c>
      <c r="BG467" s="147">
        <f>IF(O467="zákl. přenesená",K467,0)</f>
        <v>0</v>
      </c>
      <c r="BH467" s="147">
        <f>IF(O467="sníž. přenesená",K467,0)</f>
        <v>0</v>
      </c>
      <c r="BI467" s="147">
        <f>IF(O467="nulová",K467,0)</f>
        <v>0</v>
      </c>
      <c r="BJ467" s="16" t="s">
        <v>85</v>
      </c>
      <c r="BK467" s="147">
        <f>ROUND(P467*H467,2)</f>
        <v>0</v>
      </c>
      <c r="BL467" s="16" t="s">
        <v>137</v>
      </c>
      <c r="BM467" s="146" t="s">
        <v>743</v>
      </c>
    </row>
    <row r="468" spans="2:47" s="1" customFormat="1" ht="19.5">
      <c r="B468" s="31"/>
      <c r="D468" s="148" t="s">
        <v>136</v>
      </c>
      <c r="F468" s="149" t="s">
        <v>744</v>
      </c>
      <c r="I468" s="150"/>
      <c r="J468" s="150"/>
      <c r="M468" s="31"/>
      <c r="N468" s="151"/>
      <c r="X468" s="53"/>
      <c r="AT468" s="16" t="s">
        <v>136</v>
      </c>
      <c r="AU468" s="16" t="s">
        <v>87</v>
      </c>
    </row>
    <row r="469" spans="2:65" s="1" customFormat="1" ht="24.2" customHeight="1">
      <c r="B469" s="31"/>
      <c r="C469" s="134" t="s">
        <v>745</v>
      </c>
      <c r="D469" s="134" t="s">
        <v>132</v>
      </c>
      <c r="E469" s="135" t="s">
        <v>746</v>
      </c>
      <c r="F469" s="136" t="s">
        <v>747</v>
      </c>
      <c r="G469" s="137" t="s">
        <v>352</v>
      </c>
      <c r="H469" s="138">
        <v>1</v>
      </c>
      <c r="I469" s="139"/>
      <c r="J469" s="139"/>
      <c r="K469" s="140">
        <f>ROUND(P469*H469,2)</f>
        <v>0</v>
      </c>
      <c r="L469" s="136" t="s">
        <v>134</v>
      </c>
      <c r="M469" s="31"/>
      <c r="N469" s="141" t="s">
        <v>1</v>
      </c>
      <c r="O469" s="142" t="s">
        <v>40</v>
      </c>
      <c r="P469" s="143">
        <f>I469+J469</f>
        <v>0</v>
      </c>
      <c r="Q469" s="143">
        <f>ROUND(I469*H469,2)</f>
        <v>0</v>
      </c>
      <c r="R469" s="143">
        <f>ROUND(J469*H469,2)</f>
        <v>0</v>
      </c>
      <c r="T469" s="144">
        <f>S469*H469</f>
        <v>0</v>
      </c>
      <c r="U469" s="144">
        <v>0.01777</v>
      </c>
      <c r="V469" s="144">
        <f>U469*H469</f>
        <v>0.01777</v>
      </c>
      <c r="W469" s="144">
        <v>0</v>
      </c>
      <c r="X469" s="145">
        <f>W469*H469</f>
        <v>0</v>
      </c>
      <c r="AR469" s="146" t="s">
        <v>137</v>
      </c>
      <c r="AT469" s="146" t="s">
        <v>132</v>
      </c>
      <c r="AU469" s="146" t="s">
        <v>87</v>
      </c>
      <c r="AY469" s="16" t="s">
        <v>128</v>
      </c>
      <c r="BE469" s="147">
        <f>IF(O469="základní",K469,0)</f>
        <v>0</v>
      </c>
      <c r="BF469" s="147">
        <f>IF(O469="snížená",K469,0)</f>
        <v>0</v>
      </c>
      <c r="BG469" s="147">
        <f>IF(O469="zákl. přenesená",K469,0)</f>
        <v>0</v>
      </c>
      <c r="BH469" s="147">
        <f>IF(O469="sníž. přenesená",K469,0)</f>
        <v>0</v>
      </c>
      <c r="BI469" s="147">
        <f>IF(O469="nulová",K469,0)</f>
        <v>0</v>
      </c>
      <c r="BJ469" s="16" t="s">
        <v>85</v>
      </c>
      <c r="BK469" s="147">
        <f>ROUND(P469*H469,2)</f>
        <v>0</v>
      </c>
      <c r="BL469" s="16" t="s">
        <v>137</v>
      </c>
      <c r="BM469" s="146" t="s">
        <v>748</v>
      </c>
    </row>
    <row r="470" spans="2:47" s="1" customFormat="1" ht="29.25">
      <c r="B470" s="31"/>
      <c r="D470" s="148" t="s">
        <v>136</v>
      </c>
      <c r="F470" s="149" t="s">
        <v>749</v>
      </c>
      <c r="I470" s="150"/>
      <c r="J470" s="150"/>
      <c r="M470" s="31"/>
      <c r="N470" s="151"/>
      <c r="X470" s="53"/>
      <c r="AT470" s="16" t="s">
        <v>136</v>
      </c>
      <c r="AU470" s="16" t="s">
        <v>87</v>
      </c>
    </row>
    <row r="471" spans="2:65" s="1" customFormat="1" ht="24.2" customHeight="1">
      <c r="B471" s="31"/>
      <c r="C471" s="169" t="s">
        <v>750</v>
      </c>
      <c r="D471" s="169" t="s">
        <v>356</v>
      </c>
      <c r="E471" s="170" t="s">
        <v>751</v>
      </c>
      <c r="F471" s="171" t="s">
        <v>752</v>
      </c>
      <c r="G471" s="172" t="s">
        <v>352</v>
      </c>
      <c r="H471" s="173">
        <v>1</v>
      </c>
      <c r="I471" s="174"/>
      <c r="J471" s="175"/>
      <c r="K471" s="176">
        <f>ROUND(P471*H471,2)</f>
        <v>0</v>
      </c>
      <c r="L471" s="171" t="s">
        <v>134</v>
      </c>
      <c r="M471" s="177"/>
      <c r="N471" s="178" t="s">
        <v>1</v>
      </c>
      <c r="O471" s="142" t="s">
        <v>40</v>
      </c>
      <c r="P471" s="143">
        <f>I471+J471</f>
        <v>0</v>
      </c>
      <c r="Q471" s="143">
        <f>ROUND(I471*H471,2)</f>
        <v>0</v>
      </c>
      <c r="R471" s="143">
        <f>ROUND(J471*H471,2)</f>
        <v>0</v>
      </c>
      <c r="T471" s="144">
        <f>S471*H471</f>
        <v>0</v>
      </c>
      <c r="U471" s="144">
        <v>0.01553</v>
      </c>
      <c r="V471" s="144">
        <f>U471*H471</f>
        <v>0.01553</v>
      </c>
      <c r="W471" s="144">
        <v>0</v>
      </c>
      <c r="X471" s="145">
        <f>W471*H471</f>
        <v>0</v>
      </c>
      <c r="AR471" s="146" t="s">
        <v>359</v>
      </c>
      <c r="AT471" s="146" t="s">
        <v>356</v>
      </c>
      <c r="AU471" s="146" t="s">
        <v>87</v>
      </c>
      <c r="AY471" s="16" t="s">
        <v>128</v>
      </c>
      <c r="BE471" s="147">
        <f>IF(O471="základní",K471,0)</f>
        <v>0</v>
      </c>
      <c r="BF471" s="147">
        <f>IF(O471="snížená",K471,0)</f>
        <v>0</v>
      </c>
      <c r="BG471" s="147">
        <f>IF(O471="zákl. přenesená",K471,0)</f>
        <v>0</v>
      </c>
      <c r="BH471" s="147">
        <f>IF(O471="sníž. přenesená",K471,0)</f>
        <v>0</v>
      </c>
      <c r="BI471" s="147">
        <f>IF(O471="nulová",K471,0)</f>
        <v>0</v>
      </c>
      <c r="BJ471" s="16" t="s">
        <v>85</v>
      </c>
      <c r="BK471" s="147">
        <f>ROUND(P471*H471,2)</f>
        <v>0</v>
      </c>
      <c r="BL471" s="16" t="s">
        <v>137</v>
      </c>
      <c r="BM471" s="146" t="s">
        <v>753</v>
      </c>
    </row>
    <row r="472" spans="2:47" s="1" customFormat="1" ht="19.5">
      <c r="B472" s="31"/>
      <c r="D472" s="148" t="s">
        <v>136</v>
      </c>
      <c r="F472" s="149" t="s">
        <v>752</v>
      </c>
      <c r="I472" s="150"/>
      <c r="J472" s="150"/>
      <c r="M472" s="31"/>
      <c r="N472" s="151"/>
      <c r="X472" s="53"/>
      <c r="AT472" s="16" t="s">
        <v>136</v>
      </c>
      <c r="AU472" s="16" t="s">
        <v>87</v>
      </c>
    </row>
    <row r="473" spans="2:65" s="1" customFormat="1" ht="24.2" customHeight="1">
      <c r="B473" s="31"/>
      <c r="C473" s="134" t="s">
        <v>754</v>
      </c>
      <c r="D473" s="134" t="s">
        <v>132</v>
      </c>
      <c r="E473" s="135" t="s">
        <v>746</v>
      </c>
      <c r="F473" s="136" t="s">
        <v>747</v>
      </c>
      <c r="G473" s="137" t="s">
        <v>352</v>
      </c>
      <c r="H473" s="138">
        <v>5</v>
      </c>
      <c r="I473" s="139"/>
      <c r="J473" s="139"/>
      <c r="K473" s="140">
        <f>ROUND(P473*H473,2)</f>
        <v>0</v>
      </c>
      <c r="L473" s="136" t="s">
        <v>134</v>
      </c>
      <c r="M473" s="31"/>
      <c r="N473" s="141" t="s">
        <v>1</v>
      </c>
      <c r="O473" s="142" t="s">
        <v>40</v>
      </c>
      <c r="P473" s="143">
        <f>I473+J473</f>
        <v>0</v>
      </c>
      <c r="Q473" s="143">
        <f>ROUND(I473*H473,2)</f>
        <v>0</v>
      </c>
      <c r="R473" s="143">
        <f>ROUND(J473*H473,2)</f>
        <v>0</v>
      </c>
      <c r="T473" s="144">
        <f>S473*H473</f>
        <v>0</v>
      </c>
      <c r="U473" s="144">
        <v>0.01777</v>
      </c>
      <c r="V473" s="144">
        <f>U473*H473</f>
        <v>0.08885000000000001</v>
      </c>
      <c r="W473" s="144">
        <v>0</v>
      </c>
      <c r="X473" s="145">
        <f>W473*H473</f>
        <v>0</v>
      </c>
      <c r="AR473" s="146" t="s">
        <v>137</v>
      </c>
      <c r="AT473" s="146" t="s">
        <v>132</v>
      </c>
      <c r="AU473" s="146" t="s">
        <v>87</v>
      </c>
      <c r="AY473" s="16" t="s">
        <v>128</v>
      </c>
      <c r="BE473" s="147">
        <f>IF(O473="základní",K473,0)</f>
        <v>0</v>
      </c>
      <c r="BF473" s="147">
        <f>IF(O473="snížená",K473,0)</f>
        <v>0</v>
      </c>
      <c r="BG473" s="147">
        <f>IF(O473="zákl. přenesená",K473,0)</f>
        <v>0</v>
      </c>
      <c r="BH473" s="147">
        <f>IF(O473="sníž. přenesená",K473,0)</f>
        <v>0</v>
      </c>
      <c r="BI473" s="147">
        <f>IF(O473="nulová",K473,0)</f>
        <v>0</v>
      </c>
      <c r="BJ473" s="16" t="s">
        <v>85</v>
      </c>
      <c r="BK473" s="147">
        <f>ROUND(P473*H473,2)</f>
        <v>0</v>
      </c>
      <c r="BL473" s="16" t="s">
        <v>137</v>
      </c>
      <c r="BM473" s="146" t="s">
        <v>755</v>
      </c>
    </row>
    <row r="474" spans="2:47" s="1" customFormat="1" ht="29.25">
      <c r="B474" s="31"/>
      <c r="D474" s="148" t="s">
        <v>136</v>
      </c>
      <c r="F474" s="149" t="s">
        <v>749</v>
      </c>
      <c r="I474" s="150"/>
      <c r="J474" s="150"/>
      <c r="M474" s="31"/>
      <c r="N474" s="151"/>
      <c r="X474" s="53"/>
      <c r="AT474" s="16" t="s">
        <v>136</v>
      </c>
      <c r="AU474" s="16" t="s">
        <v>87</v>
      </c>
    </row>
    <row r="475" spans="2:51" s="12" customFormat="1" ht="12">
      <c r="B475" s="155"/>
      <c r="D475" s="148" t="s">
        <v>230</v>
      </c>
      <c r="E475" s="156" t="s">
        <v>1</v>
      </c>
      <c r="F475" s="157" t="s">
        <v>756</v>
      </c>
      <c r="H475" s="158">
        <v>5</v>
      </c>
      <c r="I475" s="159"/>
      <c r="J475" s="159"/>
      <c r="M475" s="155"/>
      <c r="N475" s="160"/>
      <c r="X475" s="161"/>
      <c r="AT475" s="156" t="s">
        <v>230</v>
      </c>
      <c r="AU475" s="156" t="s">
        <v>87</v>
      </c>
      <c r="AV475" s="12" t="s">
        <v>87</v>
      </c>
      <c r="AW475" s="12" t="s">
        <v>5</v>
      </c>
      <c r="AX475" s="12" t="s">
        <v>85</v>
      </c>
      <c r="AY475" s="156" t="s">
        <v>128</v>
      </c>
    </row>
    <row r="476" spans="2:65" s="1" customFormat="1" ht="24.2" customHeight="1">
      <c r="B476" s="31"/>
      <c r="C476" s="169" t="s">
        <v>757</v>
      </c>
      <c r="D476" s="169" t="s">
        <v>356</v>
      </c>
      <c r="E476" s="170" t="s">
        <v>751</v>
      </c>
      <c r="F476" s="171" t="s">
        <v>752</v>
      </c>
      <c r="G476" s="172" t="s">
        <v>352</v>
      </c>
      <c r="H476" s="173">
        <v>5</v>
      </c>
      <c r="I476" s="174"/>
      <c r="J476" s="175"/>
      <c r="K476" s="176">
        <f>ROUND(P476*H476,2)</f>
        <v>0</v>
      </c>
      <c r="L476" s="171" t="s">
        <v>134</v>
      </c>
      <c r="M476" s="177"/>
      <c r="N476" s="178" t="s">
        <v>1</v>
      </c>
      <c r="O476" s="142" t="s">
        <v>40</v>
      </c>
      <c r="P476" s="143">
        <f>I476+J476</f>
        <v>0</v>
      </c>
      <c r="Q476" s="143">
        <f>ROUND(I476*H476,2)</f>
        <v>0</v>
      </c>
      <c r="R476" s="143">
        <f>ROUND(J476*H476,2)</f>
        <v>0</v>
      </c>
      <c r="T476" s="144">
        <f>S476*H476</f>
        <v>0</v>
      </c>
      <c r="U476" s="144">
        <v>0.01553</v>
      </c>
      <c r="V476" s="144">
        <f>U476*H476</f>
        <v>0.07765</v>
      </c>
      <c r="W476" s="144">
        <v>0</v>
      </c>
      <c r="X476" s="145">
        <f>W476*H476</f>
        <v>0</v>
      </c>
      <c r="AR476" s="146" t="s">
        <v>359</v>
      </c>
      <c r="AT476" s="146" t="s">
        <v>356</v>
      </c>
      <c r="AU476" s="146" t="s">
        <v>87</v>
      </c>
      <c r="AY476" s="16" t="s">
        <v>128</v>
      </c>
      <c r="BE476" s="147">
        <f>IF(O476="základní",K476,0)</f>
        <v>0</v>
      </c>
      <c r="BF476" s="147">
        <f>IF(O476="snížená",K476,0)</f>
        <v>0</v>
      </c>
      <c r="BG476" s="147">
        <f>IF(O476="zákl. přenesená",K476,0)</f>
        <v>0</v>
      </c>
      <c r="BH476" s="147">
        <f>IF(O476="sníž. přenesená",K476,0)</f>
        <v>0</v>
      </c>
      <c r="BI476" s="147">
        <f>IF(O476="nulová",K476,0)</f>
        <v>0</v>
      </c>
      <c r="BJ476" s="16" t="s">
        <v>85</v>
      </c>
      <c r="BK476" s="147">
        <f>ROUND(P476*H476,2)</f>
        <v>0</v>
      </c>
      <c r="BL476" s="16" t="s">
        <v>137</v>
      </c>
      <c r="BM476" s="146" t="s">
        <v>758</v>
      </c>
    </row>
    <row r="477" spans="2:47" s="1" customFormat="1" ht="19.5">
      <c r="B477" s="31"/>
      <c r="D477" s="148" t="s">
        <v>136</v>
      </c>
      <c r="F477" s="149" t="s">
        <v>752</v>
      </c>
      <c r="I477" s="150"/>
      <c r="J477" s="150"/>
      <c r="M477" s="31"/>
      <c r="N477" s="151"/>
      <c r="X477" s="53"/>
      <c r="AT477" s="16" t="s">
        <v>136</v>
      </c>
      <c r="AU477" s="16" t="s">
        <v>87</v>
      </c>
    </row>
    <row r="478" spans="2:65" s="1" customFormat="1" ht="24">
      <c r="B478" s="31"/>
      <c r="C478" s="134" t="s">
        <v>759</v>
      </c>
      <c r="D478" s="134" t="s">
        <v>132</v>
      </c>
      <c r="E478" s="135" t="s">
        <v>760</v>
      </c>
      <c r="F478" s="136" t="s">
        <v>761</v>
      </c>
      <c r="G478" s="137" t="s">
        <v>352</v>
      </c>
      <c r="H478" s="138">
        <v>8</v>
      </c>
      <c r="I478" s="139"/>
      <c r="J478" s="139"/>
      <c r="K478" s="140">
        <f>ROUND(P478*H478,2)</f>
        <v>0</v>
      </c>
      <c r="L478" s="136" t="s">
        <v>134</v>
      </c>
      <c r="M478" s="31"/>
      <c r="N478" s="141" t="s">
        <v>1</v>
      </c>
      <c r="O478" s="142" t="s">
        <v>40</v>
      </c>
      <c r="P478" s="143">
        <f>I478+J478</f>
        <v>0</v>
      </c>
      <c r="Q478" s="143">
        <f>ROUND(I478*H478,2)</f>
        <v>0</v>
      </c>
      <c r="R478" s="143">
        <f>ROUND(J478*H478,2)</f>
        <v>0</v>
      </c>
      <c r="T478" s="144">
        <f>S478*H478</f>
        <v>0</v>
      </c>
      <c r="U478" s="144">
        <v>0.04684</v>
      </c>
      <c r="V478" s="144">
        <f>U478*H478</f>
        <v>0.37472</v>
      </c>
      <c r="W478" s="144">
        <v>0</v>
      </c>
      <c r="X478" s="145">
        <f>W478*H478</f>
        <v>0</v>
      </c>
      <c r="AR478" s="146" t="s">
        <v>137</v>
      </c>
      <c r="AT478" s="146" t="s">
        <v>132</v>
      </c>
      <c r="AU478" s="146" t="s">
        <v>87</v>
      </c>
      <c r="AY478" s="16" t="s">
        <v>128</v>
      </c>
      <c r="BE478" s="147">
        <f>IF(O478="základní",K478,0)</f>
        <v>0</v>
      </c>
      <c r="BF478" s="147">
        <f>IF(O478="snížená",K478,0)</f>
        <v>0</v>
      </c>
      <c r="BG478" s="147">
        <f>IF(O478="zákl. přenesená",K478,0)</f>
        <v>0</v>
      </c>
      <c r="BH478" s="147">
        <f>IF(O478="sníž. přenesená",K478,0)</f>
        <v>0</v>
      </c>
      <c r="BI478" s="147">
        <f>IF(O478="nulová",K478,0)</f>
        <v>0</v>
      </c>
      <c r="BJ478" s="16" t="s">
        <v>85</v>
      </c>
      <c r="BK478" s="147">
        <f>ROUND(P478*H478,2)</f>
        <v>0</v>
      </c>
      <c r="BL478" s="16" t="s">
        <v>137</v>
      </c>
      <c r="BM478" s="146" t="s">
        <v>762</v>
      </c>
    </row>
    <row r="479" spans="2:47" s="1" customFormat="1" ht="19.5">
      <c r="B479" s="31"/>
      <c r="D479" s="148" t="s">
        <v>136</v>
      </c>
      <c r="F479" s="149" t="s">
        <v>763</v>
      </c>
      <c r="I479" s="150"/>
      <c r="J479" s="150"/>
      <c r="M479" s="31"/>
      <c r="N479" s="151"/>
      <c r="X479" s="53"/>
      <c r="AT479" s="16" t="s">
        <v>136</v>
      </c>
      <c r="AU479" s="16" t="s">
        <v>87</v>
      </c>
    </row>
    <row r="480" spans="2:51" s="12" customFormat="1" ht="12">
      <c r="B480" s="155"/>
      <c r="D480" s="148" t="s">
        <v>230</v>
      </c>
      <c r="E480" s="156" t="s">
        <v>1</v>
      </c>
      <c r="F480" s="157" t="s">
        <v>764</v>
      </c>
      <c r="H480" s="158">
        <v>2</v>
      </c>
      <c r="I480" s="159"/>
      <c r="J480" s="159"/>
      <c r="M480" s="155"/>
      <c r="N480" s="160"/>
      <c r="X480" s="161"/>
      <c r="AT480" s="156" t="s">
        <v>230</v>
      </c>
      <c r="AU480" s="156" t="s">
        <v>87</v>
      </c>
      <c r="AV480" s="12" t="s">
        <v>87</v>
      </c>
      <c r="AW480" s="12" t="s">
        <v>5</v>
      </c>
      <c r="AX480" s="12" t="s">
        <v>77</v>
      </c>
      <c r="AY480" s="156" t="s">
        <v>128</v>
      </c>
    </row>
    <row r="481" spans="2:51" s="12" customFormat="1" ht="12">
      <c r="B481" s="155"/>
      <c r="D481" s="148" t="s">
        <v>230</v>
      </c>
      <c r="E481" s="156" t="s">
        <v>1</v>
      </c>
      <c r="F481" s="157" t="s">
        <v>765</v>
      </c>
      <c r="H481" s="158">
        <v>6</v>
      </c>
      <c r="I481" s="159"/>
      <c r="J481" s="159"/>
      <c r="M481" s="155"/>
      <c r="N481" s="160"/>
      <c r="X481" s="161"/>
      <c r="AT481" s="156" t="s">
        <v>230</v>
      </c>
      <c r="AU481" s="156" t="s">
        <v>87</v>
      </c>
      <c r="AV481" s="12" t="s">
        <v>87</v>
      </c>
      <c r="AW481" s="12" t="s">
        <v>5</v>
      </c>
      <c r="AX481" s="12" t="s">
        <v>77</v>
      </c>
      <c r="AY481" s="156" t="s">
        <v>128</v>
      </c>
    </row>
    <row r="482" spans="2:51" s="13" customFormat="1" ht="12">
      <c r="B482" s="162"/>
      <c r="D482" s="148" t="s">
        <v>230</v>
      </c>
      <c r="E482" s="163" t="s">
        <v>1</v>
      </c>
      <c r="F482" s="164" t="s">
        <v>265</v>
      </c>
      <c r="H482" s="165">
        <v>8</v>
      </c>
      <c r="I482" s="166"/>
      <c r="J482" s="166"/>
      <c r="M482" s="162"/>
      <c r="N482" s="167"/>
      <c r="X482" s="168"/>
      <c r="AT482" s="163" t="s">
        <v>230</v>
      </c>
      <c r="AU482" s="163" t="s">
        <v>87</v>
      </c>
      <c r="AV482" s="13" t="s">
        <v>137</v>
      </c>
      <c r="AW482" s="13" t="s">
        <v>5</v>
      </c>
      <c r="AX482" s="13" t="s">
        <v>85</v>
      </c>
      <c r="AY482" s="163" t="s">
        <v>128</v>
      </c>
    </row>
    <row r="483" spans="2:65" s="1" customFormat="1" ht="33" customHeight="1">
      <c r="B483" s="31"/>
      <c r="C483" s="169" t="s">
        <v>766</v>
      </c>
      <c r="D483" s="169" t="s">
        <v>356</v>
      </c>
      <c r="E483" s="170" t="s">
        <v>767</v>
      </c>
      <c r="F483" s="171" t="s">
        <v>768</v>
      </c>
      <c r="G483" s="172" t="s">
        <v>352</v>
      </c>
      <c r="H483" s="173">
        <v>2</v>
      </c>
      <c r="I483" s="174"/>
      <c r="J483" s="175"/>
      <c r="K483" s="176">
        <f>ROUND(P483*H483,2)</f>
        <v>0</v>
      </c>
      <c r="L483" s="171" t="s">
        <v>134</v>
      </c>
      <c r="M483" s="177"/>
      <c r="N483" s="178" t="s">
        <v>1</v>
      </c>
      <c r="O483" s="142" t="s">
        <v>40</v>
      </c>
      <c r="P483" s="143">
        <f>I483+J483</f>
        <v>0</v>
      </c>
      <c r="Q483" s="143">
        <f>ROUND(I483*H483,2)</f>
        <v>0</v>
      </c>
      <c r="R483" s="143">
        <f>ROUND(J483*H483,2)</f>
        <v>0</v>
      </c>
      <c r="T483" s="144">
        <f>S483*H483</f>
        <v>0</v>
      </c>
      <c r="U483" s="144">
        <v>0.01249</v>
      </c>
      <c r="V483" s="144">
        <f>U483*H483</f>
        <v>0.02498</v>
      </c>
      <c r="W483" s="144">
        <v>0</v>
      </c>
      <c r="X483" s="145">
        <f>W483*H483</f>
        <v>0</v>
      </c>
      <c r="AR483" s="146" t="s">
        <v>359</v>
      </c>
      <c r="AT483" s="146" t="s">
        <v>356</v>
      </c>
      <c r="AU483" s="146" t="s">
        <v>87</v>
      </c>
      <c r="AY483" s="16" t="s">
        <v>128</v>
      </c>
      <c r="BE483" s="147">
        <f>IF(O483="základní",K483,0)</f>
        <v>0</v>
      </c>
      <c r="BF483" s="147">
        <f>IF(O483="snížená",K483,0)</f>
        <v>0</v>
      </c>
      <c r="BG483" s="147">
        <f>IF(O483="zákl. přenesená",K483,0)</f>
        <v>0</v>
      </c>
      <c r="BH483" s="147">
        <f>IF(O483="sníž. přenesená",K483,0)</f>
        <v>0</v>
      </c>
      <c r="BI483" s="147">
        <f>IF(O483="nulová",K483,0)</f>
        <v>0</v>
      </c>
      <c r="BJ483" s="16" t="s">
        <v>85</v>
      </c>
      <c r="BK483" s="147">
        <f>ROUND(P483*H483,2)</f>
        <v>0</v>
      </c>
      <c r="BL483" s="16" t="s">
        <v>137</v>
      </c>
      <c r="BM483" s="146" t="s">
        <v>769</v>
      </c>
    </row>
    <row r="484" spans="2:47" s="1" customFormat="1" ht="19.5">
      <c r="B484" s="31"/>
      <c r="D484" s="148" t="s">
        <v>136</v>
      </c>
      <c r="F484" s="149" t="s">
        <v>768</v>
      </c>
      <c r="I484" s="150"/>
      <c r="J484" s="150"/>
      <c r="M484" s="31"/>
      <c r="N484" s="151"/>
      <c r="X484" s="53"/>
      <c r="AT484" s="16" t="s">
        <v>136</v>
      </c>
      <c r="AU484" s="16" t="s">
        <v>87</v>
      </c>
    </row>
    <row r="485" spans="2:65" s="1" customFormat="1" ht="33" customHeight="1">
      <c r="B485" s="31"/>
      <c r="C485" s="169" t="s">
        <v>770</v>
      </c>
      <c r="D485" s="169" t="s">
        <v>356</v>
      </c>
      <c r="E485" s="170" t="s">
        <v>771</v>
      </c>
      <c r="F485" s="171" t="s">
        <v>772</v>
      </c>
      <c r="G485" s="172" t="s">
        <v>352</v>
      </c>
      <c r="H485" s="173">
        <v>1</v>
      </c>
      <c r="I485" s="174"/>
      <c r="J485" s="175"/>
      <c r="K485" s="176">
        <f>ROUND(P485*H485,2)</f>
        <v>0</v>
      </c>
      <c r="L485" s="171" t="s">
        <v>134</v>
      </c>
      <c r="M485" s="177"/>
      <c r="N485" s="178" t="s">
        <v>1</v>
      </c>
      <c r="O485" s="142" t="s">
        <v>40</v>
      </c>
      <c r="P485" s="143">
        <f>I485+J485</f>
        <v>0</v>
      </c>
      <c r="Q485" s="143">
        <f>ROUND(I485*H485,2)</f>
        <v>0</v>
      </c>
      <c r="R485" s="143">
        <f>ROUND(J485*H485,2)</f>
        <v>0</v>
      </c>
      <c r="T485" s="144">
        <f>S485*H485</f>
        <v>0</v>
      </c>
      <c r="U485" s="144">
        <v>0.01225</v>
      </c>
      <c r="V485" s="144">
        <f>U485*H485</f>
        <v>0.01225</v>
      </c>
      <c r="W485" s="144">
        <v>0</v>
      </c>
      <c r="X485" s="145">
        <f>W485*H485</f>
        <v>0</v>
      </c>
      <c r="AR485" s="146" t="s">
        <v>359</v>
      </c>
      <c r="AT485" s="146" t="s">
        <v>356</v>
      </c>
      <c r="AU485" s="146" t="s">
        <v>87</v>
      </c>
      <c r="AY485" s="16" t="s">
        <v>128</v>
      </c>
      <c r="BE485" s="147">
        <f>IF(O485="základní",K485,0)</f>
        <v>0</v>
      </c>
      <c r="BF485" s="147">
        <f>IF(O485="snížená",K485,0)</f>
        <v>0</v>
      </c>
      <c r="BG485" s="147">
        <f>IF(O485="zákl. přenesená",K485,0)</f>
        <v>0</v>
      </c>
      <c r="BH485" s="147">
        <f>IF(O485="sníž. přenesená",K485,0)</f>
        <v>0</v>
      </c>
      <c r="BI485" s="147">
        <f>IF(O485="nulová",K485,0)</f>
        <v>0</v>
      </c>
      <c r="BJ485" s="16" t="s">
        <v>85</v>
      </c>
      <c r="BK485" s="147">
        <f>ROUND(P485*H485,2)</f>
        <v>0</v>
      </c>
      <c r="BL485" s="16" t="s">
        <v>137</v>
      </c>
      <c r="BM485" s="146" t="s">
        <v>773</v>
      </c>
    </row>
    <row r="486" spans="2:47" s="1" customFormat="1" ht="19.5">
      <c r="B486" s="31"/>
      <c r="D486" s="148" t="s">
        <v>136</v>
      </c>
      <c r="F486" s="149" t="s">
        <v>772</v>
      </c>
      <c r="I486" s="150"/>
      <c r="J486" s="150"/>
      <c r="M486" s="31"/>
      <c r="N486" s="151"/>
      <c r="X486" s="53"/>
      <c r="AT486" s="16" t="s">
        <v>136</v>
      </c>
      <c r="AU486" s="16" t="s">
        <v>87</v>
      </c>
    </row>
    <row r="487" spans="2:65" s="1" customFormat="1" ht="33" customHeight="1">
      <c r="B487" s="31"/>
      <c r="C487" s="169" t="s">
        <v>774</v>
      </c>
      <c r="D487" s="169" t="s">
        <v>356</v>
      </c>
      <c r="E487" s="170" t="s">
        <v>775</v>
      </c>
      <c r="F487" s="171" t="s">
        <v>776</v>
      </c>
      <c r="G487" s="172" t="s">
        <v>352</v>
      </c>
      <c r="H487" s="173">
        <v>5</v>
      </c>
      <c r="I487" s="174"/>
      <c r="J487" s="175"/>
      <c r="K487" s="176">
        <f>ROUND(P487*H487,2)</f>
        <v>0</v>
      </c>
      <c r="L487" s="171" t="s">
        <v>134</v>
      </c>
      <c r="M487" s="177"/>
      <c r="N487" s="178" t="s">
        <v>1</v>
      </c>
      <c r="O487" s="142" t="s">
        <v>40</v>
      </c>
      <c r="P487" s="143">
        <f>I487+J487</f>
        <v>0</v>
      </c>
      <c r="Q487" s="143">
        <f>ROUND(I487*H487,2)</f>
        <v>0</v>
      </c>
      <c r="R487" s="143">
        <f>ROUND(J487*H487,2)</f>
        <v>0</v>
      </c>
      <c r="T487" s="144">
        <f>S487*H487</f>
        <v>0</v>
      </c>
      <c r="U487" s="144">
        <v>0.01272</v>
      </c>
      <c r="V487" s="144">
        <f>U487*H487</f>
        <v>0.0636</v>
      </c>
      <c r="W487" s="144">
        <v>0</v>
      </c>
      <c r="X487" s="145">
        <f>W487*H487</f>
        <v>0</v>
      </c>
      <c r="AR487" s="146" t="s">
        <v>359</v>
      </c>
      <c r="AT487" s="146" t="s">
        <v>356</v>
      </c>
      <c r="AU487" s="146" t="s">
        <v>87</v>
      </c>
      <c r="AY487" s="16" t="s">
        <v>128</v>
      </c>
      <c r="BE487" s="147">
        <f>IF(O487="základní",K487,0)</f>
        <v>0</v>
      </c>
      <c r="BF487" s="147">
        <f>IF(O487="snížená",K487,0)</f>
        <v>0</v>
      </c>
      <c r="BG487" s="147">
        <f>IF(O487="zákl. přenesená",K487,0)</f>
        <v>0</v>
      </c>
      <c r="BH487" s="147">
        <f>IF(O487="sníž. přenesená",K487,0)</f>
        <v>0</v>
      </c>
      <c r="BI487" s="147">
        <f>IF(O487="nulová",K487,0)</f>
        <v>0</v>
      </c>
      <c r="BJ487" s="16" t="s">
        <v>85</v>
      </c>
      <c r="BK487" s="147">
        <f>ROUND(P487*H487,2)</f>
        <v>0</v>
      </c>
      <c r="BL487" s="16" t="s">
        <v>137</v>
      </c>
      <c r="BM487" s="146" t="s">
        <v>777</v>
      </c>
    </row>
    <row r="488" spans="2:47" s="1" customFormat="1" ht="19.5">
      <c r="B488" s="31"/>
      <c r="D488" s="148" t="s">
        <v>136</v>
      </c>
      <c r="F488" s="149" t="s">
        <v>776</v>
      </c>
      <c r="I488" s="150"/>
      <c r="J488" s="150"/>
      <c r="M488" s="31"/>
      <c r="N488" s="151"/>
      <c r="X488" s="53"/>
      <c r="AT488" s="16" t="s">
        <v>136</v>
      </c>
      <c r="AU488" s="16" t="s">
        <v>87</v>
      </c>
    </row>
    <row r="489" spans="2:65" s="1" customFormat="1" ht="24.2" customHeight="1">
      <c r="B489" s="31"/>
      <c r="C489" s="134" t="s">
        <v>778</v>
      </c>
      <c r="D489" s="134" t="s">
        <v>132</v>
      </c>
      <c r="E489" s="135" t="s">
        <v>779</v>
      </c>
      <c r="F489" s="136" t="s">
        <v>780</v>
      </c>
      <c r="G489" s="137" t="s">
        <v>352</v>
      </c>
      <c r="H489" s="138">
        <v>2</v>
      </c>
      <c r="I489" s="139"/>
      <c r="J489" s="139"/>
      <c r="K489" s="140">
        <f>ROUND(P489*H489,2)</f>
        <v>0</v>
      </c>
      <c r="L489" s="136" t="s">
        <v>134</v>
      </c>
      <c r="M489" s="31"/>
      <c r="N489" s="141" t="s">
        <v>1</v>
      </c>
      <c r="O489" s="142" t="s">
        <v>40</v>
      </c>
      <c r="P489" s="143">
        <f>I489+J489</f>
        <v>0</v>
      </c>
      <c r="Q489" s="143">
        <f>ROUND(I489*H489,2)</f>
        <v>0</v>
      </c>
      <c r="R489" s="143">
        <f>ROUND(J489*H489,2)</f>
        <v>0</v>
      </c>
      <c r="T489" s="144">
        <f>S489*H489</f>
        <v>0</v>
      </c>
      <c r="U489" s="144">
        <v>0.4417</v>
      </c>
      <c r="V489" s="144">
        <f>U489*H489</f>
        <v>0.8834</v>
      </c>
      <c r="W489" s="144">
        <v>0</v>
      </c>
      <c r="X489" s="145">
        <f>W489*H489</f>
        <v>0</v>
      </c>
      <c r="AR489" s="146" t="s">
        <v>137</v>
      </c>
      <c r="AT489" s="146" t="s">
        <v>132</v>
      </c>
      <c r="AU489" s="146" t="s">
        <v>87</v>
      </c>
      <c r="AY489" s="16" t="s">
        <v>128</v>
      </c>
      <c r="BE489" s="147">
        <f>IF(O489="základní",K489,0)</f>
        <v>0</v>
      </c>
      <c r="BF489" s="147">
        <f>IF(O489="snížená",K489,0)</f>
        <v>0</v>
      </c>
      <c r="BG489" s="147">
        <f>IF(O489="zákl. přenesená",K489,0)</f>
        <v>0</v>
      </c>
      <c r="BH489" s="147">
        <f>IF(O489="sníž. přenesená",K489,0)</f>
        <v>0</v>
      </c>
      <c r="BI489" s="147">
        <f>IF(O489="nulová",K489,0)</f>
        <v>0</v>
      </c>
      <c r="BJ489" s="16" t="s">
        <v>85</v>
      </c>
      <c r="BK489" s="147">
        <f>ROUND(P489*H489,2)</f>
        <v>0</v>
      </c>
      <c r="BL489" s="16" t="s">
        <v>137</v>
      </c>
      <c r="BM489" s="146" t="s">
        <v>781</v>
      </c>
    </row>
    <row r="490" spans="2:47" s="1" customFormat="1" ht="29.25">
      <c r="B490" s="31"/>
      <c r="D490" s="148" t="s">
        <v>136</v>
      </c>
      <c r="F490" s="149" t="s">
        <v>782</v>
      </c>
      <c r="I490" s="150"/>
      <c r="J490" s="150"/>
      <c r="M490" s="31"/>
      <c r="N490" s="151"/>
      <c r="X490" s="53"/>
      <c r="AT490" s="16" t="s">
        <v>136</v>
      </c>
      <c r="AU490" s="16" t="s">
        <v>87</v>
      </c>
    </row>
    <row r="491" spans="2:51" s="12" customFormat="1" ht="12">
      <c r="B491" s="155"/>
      <c r="D491" s="148" t="s">
        <v>230</v>
      </c>
      <c r="E491" s="156" t="s">
        <v>1</v>
      </c>
      <c r="F491" s="157"/>
      <c r="H491" s="158">
        <v>1</v>
      </c>
      <c r="I491" s="159"/>
      <c r="J491" s="159"/>
      <c r="M491" s="155"/>
      <c r="N491" s="160"/>
      <c r="X491" s="161"/>
      <c r="AT491" s="156" t="s">
        <v>230</v>
      </c>
      <c r="AU491" s="156" t="s">
        <v>87</v>
      </c>
      <c r="AV491" s="12" t="s">
        <v>87</v>
      </c>
      <c r="AW491" s="12" t="s">
        <v>5</v>
      </c>
      <c r="AX491" s="12" t="s">
        <v>85</v>
      </c>
      <c r="AY491" s="156" t="s">
        <v>128</v>
      </c>
    </row>
    <row r="492" spans="2:65" s="1" customFormat="1" ht="37.9" customHeight="1">
      <c r="B492" s="31"/>
      <c r="C492" s="169" t="s">
        <v>784</v>
      </c>
      <c r="D492" s="169" t="s">
        <v>356</v>
      </c>
      <c r="E492" s="170" t="s">
        <v>785</v>
      </c>
      <c r="F492" s="171" t="s">
        <v>2830</v>
      </c>
      <c r="G492" s="172" t="s">
        <v>352</v>
      </c>
      <c r="H492" s="173">
        <v>2</v>
      </c>
      <c r="I492" s="174"/>
      <c r="J492" s="175"/>
      <c r="K492" s="176">
        <f>ROUND(P492*H492,2)</f>
        <v>0</v>
      </c>
      <c r="L492" s="171" t="s">
        <v>134</v>
      </c>
      <c r="M492" s="177"/>
      <c r="N492" s="178" t="s">
        <v>1</v>
      </c>
      <c r="O492" s="142" t="s">
        <v>40</v>
      </c>
      <c r="P492" s="143">
        <f>I492+J492</f>
        <v>0</v>
      </c>
      <c r="Q492" s="143">
        <f>ROUND(I492*H492,2)</f>
        <v>0</v>
      </c>
      <c r="R492" s="143">
        <f>ROUND(J492*H492,2)</f>
        <v>0</v>
      </c>
      <c r="T492" s="144">
        <f>S492*H492</f>
        <v>0</v>
      </c>
      <c r="U492" s="144">
        <v>0.01249</v>
      </c>
      <c r="V492" s="144">
        <f>U492*H492</f>
        <v>0.02498</v>
      </c>
      <c r="W492" s="144">
        <v>0</v>
      </c>
      <c r="X492" s="145">
        <f>W492*H492</f>
        <v>0</v>
      </c>
      <c r="AR492" s="146" t="s">
        <v>359</v>
      </c>
      <c r="AT492" s="146" t="s">
        <v>356</v>
      </c>
      <c r="AU492" s="146" t="s">
        <v>87</v>
      </c>
      <c r="AY492" s="16" t="s">
        <v>128</v>
      </c>
      <c r="BE492" s="147">
        <f>IF(O492="základní",K492,0)</f>
        <v>0</v>
      </c>
      <c r="BF492" s="147">
        <f>IF(O492="snížená",K492,0)</f>
        <v>0</v>
      </c>
      <c r="BG492" s="147">
        <f>IF(O492="zákl. přenesená",K492,0)</f>
        <v>0</v>
      </c>
      <c r="BH492" s="147">
        <f>IF(O492="sníž. přenesená",K492,0)</f>
        <v>0</v>
      </c>
      <c r="BI492" s="147">
        <f>IF(O492="nulová",K492,0)</f>
        <v>0</v>
      </c>
      <c r="BJ492" s="16" t="s">
        <v>85</v>
      </c>
      <c r="BK492" s="147">
        <f>ROUND(P492*H492,2)</f>
        <v>0</v>
      </c>
      <c r="BL492" s="16" t="s">
        <v>137</v>
      </c>
      <c r="BM492" s="146" t="s">
        <v>786</v>
      </c>
    </row>
    <row r="493" spans="2:47" s="1" customFormat="1" ht="19.5">
      <c r="B493" s="31"/>
      <c r="D493" s="148" t="s">
        <v>136</v>
      </c>
      <c r="F493" s="149" t="s">
        <v>2830</v>
      </c>
      <c r="I493" s="150"/>
      <c r="J493" s="150"/>
      <c r="M493" s="31"/>
      <c r="N493" s="151"/>
      <c r="X493" s="53"/>
      <c r="AT493" s="16" t="s">
        <v>136</v>
      </c>
      <c r="AU493" s="16" t="s">
        <v>87</v>
      </c>
    </row>
    <row r="494" spans="2:63" s="11" customFormat="1" ht="22.9" customHeight="1">
      <c r="B494" s="121"/>
      <c r="D494" s="122" t="s">
        <v>76</v>
      </c>
      <c r="E494" s="132" t="s">
        <v>787</v>
      </c>
      <c r="F494" s="132" t="s">
        <v>788</v>
      </c>
      <c r="I494" s="124"/>
      <c r="J494" s="124"/>
      <c r="K494" s="133">
        <f>BK494</f>
        <v>0</v>
      </c>
      <c r="M494" s="121"/>
      <c r="N494" s="126"/>
      <c r="Q494" s="127">
        <f>SUM(Q495:Q585)</f>
        <v>0</v>
      </c>
      <c r="R494" s="127">
        <f>SUM(R495:R585)</f>
        <v>0</v>
      </c>
      <c r="T494" s="128">
        <f>SUM(T495:T585)</f>
        <v>0</v>
      </c>
      <c r="V494" s="128">
        <f>SUM(V495:V585)</f>
        <v>0.036532</v>
      </c>
      <c r="X494" s="129">
        <f>SUM(X495:X585)</f>
        <v>156.30238999999997</v>
      </c>
      <c r="AR494" s="122" t="s">
        <v>85</v>
      </c>
      <c r="AT494" s="130" t="s">
        <v>76</v>
      </c>
      <c r="AU494" s="130" t="s">
        <v>85</v>
      </c>
      <c r="AY494" s="122" t="s">
        <v>128</v>
      </c>
      <c r="BK494" s="131">
        <f>SUM(BK495:BK585)</f>
        <v>0</v>
      </c>
    </row>
    <row r="495" spans="2:65" s="1" customFormat="1" ht="24.2" customHeight="1">
      <c r="B495" s="31"/>
      <c r="C495" s="134" t="s">
        <v>789</v>
      </c>
      <c r="D495" s="134" t="s">
        <v>132</v>
      </c>
      <c r="E495" s="135" t="s">
        <v>790</v>
      </c>
      <c r="F495" s="136" t="s">
        <v>791</v>
      </c>
      <c r="G495" s="137" t="s">
        <v>402</v>
      </c>
      <c r="H495" s="138">
        <v>15.4</v>
      </c>
      <c r="I495" s="139"/>
      <c r="J495" s="139"/>
      <c r="K495" s="140">
        <f>ROUND(P495*H495,2)</f>
        <v>0</v>
      </c>
      <c r="L495" s="136" t="s">
        <v>134</v>
      </c>
      <c r="M495" s="31"/>
      <c r="N495" s="141" t="s">
        <v>1</v>
      </c>
      <c r="O495" s="142" t="s">
        <v>40</v>
      </c>
      <c r="P495" s="143">
        <f>I495+J495</f>
        <v>0</v>
      </c>
      <c r="Q495" s="143">
        <f>ROUND(I495*H495,2)</f>
        <v>0</v>
      </c>
      <c r="R495" s="143">
        <f>ROUND(J495*H495,2)</f>
        <v>0</v>
      </c>
      <c r="T495" s="144">
        <f>S495*H495</f>
        <v>0</v>
      </c>
      <c r="U495" s="144">
        <v>8E-05</v>
      </c>
      <c r="V495" s="144">
        <f>U495*H495</f>
        <v>0.001232</v>
      </c>
      <c r="W495" s="144">
        <v>0</v>
      </c>
      <c r="X495" s="145">
        <f>W495*H495</f>
        <v>0</v>
      </c>
      <c r="AR495" s="146" t="s">
        <v>137</v>
      </c>
      <c r="AT495" s="146" t="s">
        <v>132</v>
      </c>
      <c r="AU495" s="146" t="s">
        <v>87</v>
      </c>
      <c r="AY495" s="16" t="s">
        <v>128</v>
      </c>
      <c r="BE495" s="147">
        <f>IF(O495="základní",K495,0)</f>
        <v>0</v>
      </c>
      <c r="BF495" s="147">
        <f>IF(O495="snížená",K495,0)</f>
        <v>0</v>
      </c>
      <c r="BG495" s="147">
        <f>IF(O495="zákl. přenesená",K495,0)</f>
        <v>0</v>
      </c>
      <c r="BH495" s="147">
        <f>IF(O495="sníž. přenesená",K495,0)</f>
        <v>0</v>
      </c>
      <c r="BI495" s="147">
        <f>IF(O495="nulová",K495,0)</f>
        <v>0</v>
      </c>
      <c r="BJ495" s="16" t="s">
        <v>85</v>
      </c>
      <c r="BK495" s="147">
        <f>ROUND(P495*H495,2)</f>
        <v>0</v>
      </c>
      <c r="BL495" s="16" t="s">
        <v>137</v>
      </c>
      <c r="BM495" s="146" t="s">
        <v>792</v>
      </c>
    </row>
    <row r="496" spans="2:47" s="1" customFormat="1" ht="19.5">
      <c r="B496" s="31"/>
      <c r="D496" s="148" t="s">
        <v>136</v>
      </c>
      <c r="F496" s="149" t="s">
        <v>793</v>
      </c>
      <c r="I496" s="150"/>
      <c r="J496" s="150"/>
      <c r="M496" s="31"/>
      <c r="N496" s="151"/>
      <c r="X496" s="53"/>
      <c r="AT496" s="16" t="s">
        <v>136</v>
      </c>
      <c r="AU496" s="16" t="s">
        <v>87</v>
      </c>
    </row>
    <row r="497" spans="2:51" s="14" customFormat="1" ht="12">
      <c r="B497" s="179"/>
      <c r="D497" s="148" t="s">
        <v>230</v>
      </c>
      <c r="E497" s="180" t="s">
        <v>1</v>
      </c>
      <c r="F497" s="181" t="s">
        <v>794</v>
      </c>
      <c r="H497" s="180" t="s">
        <v>1</v>
      </c>
      <c r="I497" s="182"/>
      <c r="J497" s="182"/>
      <c r="M497" s="179"/>
      <c r="N497" s="183"/>
      <c r="X497" s="184"/>
      <c r="AT497" s="180" t="s">
        <v>230</v>
      </c>
      <c r="AU497" s="180" t="s">
        <v>87</v>
      </c>
      <c r="AV497" s="14" t="s">
        <v>85</v>
      </c>
      <c r="AW497" s="14" t="s">
        <v>5</v>
      </c>
      <c r="AX497" s="14" t="s">
        <v>77</v>
      </c>
      <c r="AY497" s="180" t="s">
        <v>128</v>
      </c>
    </row>
    <row r="498" spans="2:51" s="12" customFormat="1" ht="12">
      <c r="B498" s="155"/>
      <c r="D498" s="148" t="s">
        <v>230</v>
      </c>
      <c r="E498" s="156" t="s">
        <v>1</v>
      </c>
      <c r="F498" s="157" t="s">
        <v>795</v>
      </c>
      <c r="H498" s="158">
        <v>15.4</v>
      </c>
      <c r="I498" s="159"/>
      <c r="J498" s="159"/>
      <c r="M498" s="155"/>
      <c r="N498" s="160"/>
      <c r="X498" s="161"/>
      <c r="AT498" s="156" t="s">
        <v>230</v>
      </c>
      <c r="AU498" s="156" t="s">
        <v>87</v>
      </c>
      <c r="AV498" s="12" t="s">
        <v>87</v>
      </c>
      <c r="AW498" s="12" t="s">
        <v>5</v>
      </c>
      <c r="AX498" s="12" t="s">
        <v>85</v>
      </c>
      <c r="AY498" s="156" t="s">
        <v>128</v>
      </c>
    </row>
    <row r="499" spans="2:65" s="1" customFormat="1" ht="24.2" customHeight="1">
      <c r="B499" s="31"/>
      <c r="C499" s="134" t="s">
        <v>796</v>
      </c>
      <c r="D499" s="134" t="s">
        <v>132</v>
      </c>
      <c r="E499" s="135" t="s">
        <v>797</v>
      </c>
      <c r="F499" s="136" t="s">
        <v>798</v>
      </c>
      <c r="G499" s="137" t="s">
        <v>222</v>
      </c>
      <c r="H499" s="138">
        <v>315</v>
      </c>
      <c r="I499" s="139"/>
      <c r="J499" s="139"/>
      <c r="K499" s="140">
        <f>ROUND(P499*H499,2)</f>
        <v>0</v>
      </c>
      <c r="L499" s="136" t="s">
        <v>134</v>
      </c>
      <c r="M499" s="31"/>
      <c r="N499" s="141" t="s">
        <v>1</v>
      </c>
      <c r="O499" s="142" t="s">
        <v>40</v>
      </c>
      <c r="P499" s="143">
        <f>I499+J499</f>
        <v>0</v>
      </c>
      <c r="Q499" s="143">
        <f>ROUND(I499*H499,2)</f>
        <v>0</v>
      </c>
      <c r="R499" s="143">
        <f>ROUND(J499*H499,2)</f>
        <v>0</v>
      </c>
      <c r="T499" s="144">
        <f>S499*H499</f>
        <v>0</v>
      </c>
      <c r="U499" s="144">
        <v>0</v>
      </c>
      <c r="V499" s="144">
        <f>U499*H499</f>
        <v>0</v>
      </c>
      <c r="W499" s="144">
        <v>0.01</v>
      </c>
      <c r="X499" s="145">
        <f>W499*H499</f>
        <v>3.15</v>
      </c>
      <c r="AR499" s="146" t="s">
        <v>137</v>
      </c>
      <c r="AT499" s="146" t="s">
        <v>132</v>
      </c>
      <c r="AU499" s="146" t="s">
        <v>87</v>
      </c>
      <c r="AY499" s="16" t="s">
        <v>128</v>
      </c>
      <c r="BE499" s="147">
        <f>IF(O499="základní",K499,0)</f>
        <v>0</v>
      </c>
      <c r="BF499" s="147">
        <f>IF(O499="snížená",K499,0)</f>
        <v>0</v>
      </c>
      <c r="BG499" s="147">
        <f>IF(O499="zákl. přenesená",K499,0)</f>
        <v>0</v>
      </c>
      <c r="BH499" s="147">
        <f>IF(O499="sníž. přenesená",K499,0)</f>
        <v>0</v>
      </c>
      <c r="BI499" s="147">
        <f>IF(O499="nulová",K499,0)</f>
        <v>0</v>
      </c>
      <c r="BJ499" s="16" t="s">
        <v>85</v>
      </c>
      <c r="BK499" s="147">
        <f>ROUND(P499*H499,2)</f>
        <v>0</v>
      </c>
      <c r="BL499" s="16" t="s">
        <v>137</v>
      </c>
      <c r="BM499" s="146" t="s">
        <v>799</v>
      </c>
    </row>
    <row r="500" spans="2:47" s="1" customFormat="1" ht="19.5">
      <c r="B500" s="31"/>
      <c r="D500" s="148" t="s">
        <v>136</v>
      </c>
      <c r="F500" s="149" t="s">
        <v>800</v>
      </c>
      <c r="I500" s="150"/>
      <c r="J500" s="150"/>
      <c r="M500" s="31"/>
      <c r="N500" s="151"/>
      <c r="X500" s="53"/>
      <c r="AT500" s="16" t="s">
        <v>136</v>
      </c>
      <c r="AU500" s="16" t="s">
        <v>87</v>
      </c>
    </row>
    <row r="501" spans="2:65" s="1" customFormat="1" ht="24.2" customHeight="1">
      <c r="B501" s="31"/>
      <c r="C501" s="134" t="s">
        <v>801</v>
      </c>
      <c r="D501" s="134" t="s">
        <v>132</v>
      </c>
      <c r="E501" s="135" t="s">
        <v>802</v>
      </c>
      <c r="F501" s="136" t="s">
        <v>803</v>
      </c>
      <c r="G501" s="137" t="s">
        <v>222</v>
      </c>
      <c r="H501" s="138">
        <v>315</v>
      </c>
      <c r="I501" s="139"/>
      <c r="J501" s="139"/>
      <c r="K501" s="140">
        <f>ROUND(P501*H501,2)</f>
        <v>0</v>
      </c>
      <c r="L501" s="136" t="s">
        <v>134</v>
      </c>
      <c r="M501" s="31"/>
      <c r="N501" s="141" t="s">
        <v>1</v>
      </c>
      <c r="O501" s="142" t="s">
        <v>40</v>
      </c>
      <c r="P501" s="143">
        <f>I501+J501</f>
        <v>0</v>
      </c>
      <c r="Q501" s="143">
        <f>ROUND(I501*H501,2)</f>
        <v>0</v>
      </c>
      <c r="R501" s="143">
        <f>ROUND(J501*H501,2)</f>
        <v>0</v>
      </c>
      <c r="T501" s="144">
        <f>S501*H501</f>
        <v>0</v>
      </c>
      <c r="U501" s="144">
        <v>0</v>
      </c>
      <c r="V501" s="144">
        <f>U501*H501</f>
        <v>0</v>
      </c>
      <c r="W501" s="144">
        <v>0.02</v>
      </c>
      <c r="X501" s="145">
        <f>W501*H501</f>
        <v>6.3</v>
      </c>
      <c r="AR501" s="146" t="s">
        <v>137</v>
      </c>
      <c r="AT501" s="146" t="s">
        <v>132</v>
      </c>
      <c r="AU501" s="146" t="s">
        <v>87</v>
      </c>
      <c r="AY501" s="16" t="s">
        <v>128</v>
      </c>
      <c r="BE501" s="147">
        <f>IF(O501="základní",K501,0)</f>
        <v>0</v>
      </c>
      <c r="BF501" s="147">
        <f>IF(O501="snížená",K501,0)</f>
        <v>0</v>
      </c>
      <c r="BG501" s="147">
        <f>IF(O501="zákl. přenesená",K501,0)</f>
        <v>0</v>
      </c>
      <c r="BH501" s="147">
        <f>IF(O501="sníž. přenesená",K501,0)</f>
        <v>0</v>
      </c>
      <c r="BI501" s="147">
        <f>IF(O501="nulová",K501,0)</f>
        <v>0</v>
      </c>
      <c r="BJ501" s="16" t="s">
        <v>85</v>
      </c>
      <c r="BK501" s="147">
        <f>ROUND(P501*H501,2)</f>
        <v>0</v>
      </c>
      <c r="BL501" s="16" t="s">
        <v>137</v>
      </c>
      <c r="BM501" s="146" t="s">
        <v>804</v>
      </c>
    </row>
    <row r="502" spans="2:47" s="1" customFormat="1" ht="39">
      <c r="B502" s="31"/>
      <c r="D502" s="148" t="s">
        <v>136</v>
      </c>
      <c r="F502" s="149" t="s">
        <v>805</v>
      </c>
      <c r="I502" s="150"/>
      <c r="J502" s="150"/>
      <c r="M502" s="31"/>
      <c r="N502" s="151"/>
      <c r="X502" s="53"/>
      <c r="AT502" s="16" t="s">
        <v>136</v>
      </c>
      <c r="AU502" s="16" t="s">
        <v>87</v>
      </c>
    </row>
    <row r="503" spans="2:65" s="1" customFormat="1" ht="37.9" customHeight="1">
      <c r="B503" s="31"/>
      <c r="C503" s="134" t="s">
        <v>806</v>
      </c>
      <c r="D503" s="134" t="s">
        <v>132</v>
      </c>
      <c r="E503" s="135" t="s">
        <v>807</v>
      </c>
      <c r="F503" s="136" t="s">
        <v>808</v>
      </c>
      <c r="G503" s="137" t="s">
        <v>222</v>
      </c>
      <c r="H503" s="138">
        <v>67</v>
      </c>
      <c r="I503" s="139"/>
      <c r="J503" s="139"/>
      <c r="K503" s="140">
        <f>ROUND(P503*H503,2)</f>
        <v>0</v>
      </c>
      <c r="L503" s="136" t="s">
        <v>134</v>
      </c>
      <c r="M503" s="31"/>
      <c r="N503" s="141" t="s">
        <v>1</v>
      </c>
      <c r="O503" s="142" t="s">
        <v>40</v>
      </c>
      <c r="P503" s="143">
        <f>I503+J503</f>
        <v>0</v>
      </c>
      <c r="Q503" s="143">
        <f>ROUND(I503*H503,2)</f>
        <v>0</v>
      </c>
      <c r="R503" s="143">
        <f>ROUND(J503*H503,2)</f>
        <v>0</v>
      </c>
      <c r="T503" s="144">
        <f>S503*H503</f>
        <v>0</v>
      </c>
      <c r="U503" s="144">
        <v>0</v>
      </c>
      <c r="V503" s="144">
        <f>U503*H503</f>
        <v>0</v>
      </c>
      <c r="W503" s="144">
        <v>0</v>
      </c>
      <c r="X503" s="145">
        <f>W503*H503</f>
        <v>0</v>
      </c>
      <c r="AR503" s="146" t="s">
        <v>137</v>
      </c>
      <c r="AT503" s="146" t="s">
        <v>132</v>
      </c>
      <c r="AU503" s="146" t="s">
        <v>87</v>
      </c>
      <c r="AY503" s="16" t="s">
        <v>128</v>
      </c>
      <c r="BE503" s="147">
        <f>IF(O503="základní",K503,0)</f>
        <v>0</v>
      </c>
      <c r="BF503" s="147">
        <f>IF(O503="snížená",K503,0)</f>
        <v>0</v>
      </c>
      <c r="BG503" s="147">
        <f>IF(O503="zákl. přenesená",K503,0)</f>
        <v>0</v>
      </c>
      <c r="BH503" s="147">
        <f>IF(O503="sníž. přenesená",K503,0)</f>
        <v>0</v>
      </c>
      <c r="BI503" s="147">
        <f>IF(O503="nulová",K503,0)</f>
        <v>0</v>
      </c>
      <c r="BJ503" s="16" t="s">
        <v>85</v>
      </c>
      <c r="BK503" s="147">
        <f>ROUND(P503*H503,2)</f>
        <v>0</v>
      </c>
      <c r="BL503" s="16" t="s">
        <v>137</v>
      </c>
      <c r="BM503" s="146" t="s">
        <v>809</v>
      </c>
    </row>
    <row r="504" spans="2:47" s="1" customFormat="1" ht="29.25">
      <c r="B504" s="31"/>
      <c r="D504" s="148" t="s">
        <v>136</v>
      </c>
      <c r="F504" s="149" t="s">
        <v>810</v>
      </c>
      <c r="I504" s="150"/>
      <c r="J504" s="150"/>
      <c r="M504" s="31"/>
      <c r="N504" s="151"/>
      <c r="X504" s="53"/>
      <c r="AT504" s="16" t="s">
        <v>136</v>
      </c>
      <c r="AU504" s="16" t="s">
        <v>87</v>
      </c>
    </row>
    <row r="505" spans="2:51" s="12" customFormat="1" ht="12">
      <c r="B505" s="155"/>
      <c r="D505" s="148" t="s">
        <v>230</v>
      </c>
      <c r="E505" s="156" t="s">
        <v>1</v>
      </c>
      <c r="F505" s="157" t="s">
        <v>811</v>
      </c>
      <c r="H505" s="158">
        <v>67</v>
      </c>
      <c r="I505" s="159"/>
      <c r="J505" s="159"/>
      <c r="M505" s="155"/>
      <c r="N505" s="160"/>
      <c r="X505" s="161"/>
      <c r="AT505" s="156" t="s">
        <v>230</v>
      </c>
      <c r="AU505" s="156" t="s">
        <v>87</v>
      </c>
      <c r="AV505" s="12" t="s">
        <v>87</v>
      </c>
      <c r="AW505" s="12" t="s">
        <v>5</v>
      </c>
      <c r="AX505" s="12" t="s">
        <v>85</v>
      </c>
      <c r="AY505" s="156" t="s">
        <v>128</v>
      </c>
    </row>
    <row r="506" spans="2:65" s="1" customFormat="1" ht="37.9" customHeight="1">
      <c r="B506" s="31"/>
      <c r="C506" s="134" t="s">
        <v>812</v>
      </c>
      <c r="D506" s="134" t="s">
        <v>132</v>
      </c>
      <c r="E506" s="135" t="s">
        <v>813</v>
      </c>
      <c r="F506" s="136" t="s">
        <v>814</v>
      </c>
      <c r="G506" s="137" t="s">
        <v>222</v>
      </c>
      <c r="H506" s="138">
        <v>4020</v>
      </c>
      <c r="I506" s="139"/>
      <c r="J506" s="139"/>
      <c r="K506" s="140">
        <f>ROUND(P506*H506,2)</f>
        <v>0</v>
      </c>
      <c r="L506" s="136" t="s">
        <v>134</v>
      </c>
      <c r="M506" s="31"/>
      <c r="N506" s="141" t="s">
        <v>1</v>
      </c>
      <c r="O506" s="142" t="s">
        <v>40</v>
      </c>
      <c r="P506" s="143">
        <f>I506+J506</f>
        <v>0</v>
      </c>
      <c r="Q506" s="143">
        <f>ROUND(I506*H506,2)</f>
        <v>0</v>
      </c>
      <c r="R506" s="143">
        <f>ROUND(J506*H506,2)</f>
        <v>0</v>
      </c>
      <c r="T506" s="144">
        <f>S506*H506</f>
        <v>0</v>
      </c>
      <c r="U506" s="144">
        <v>0</v>
      </c>
      <c r="V506" s="144">
        <f>U506*H506</f>
        <v>0</v>
      </c>
      <c r="W506" s="144">
        <v>0</v>
      </c>
      <c r="X506" s="145">
        <f>W506*H506</f>
        <v>0</v>
      </c>
      <c r="AR506" s="146" t="s">
        <v>137</v>
      </c>
      <c r="AT506" s="146" t="s">
        <v>132</v>
      </c>
      <c r="AU506" s="146" t="s">
        <v>87</v>
      </c>
      <c r="AY506" s="16" t="s">
        <v>128</v>
      </c>
      <c r="BE506" s="147">
        <f>IF(O506="základní",K506,0)</f>
        <v>0</v>
      </c>
      <c r="BF506" s="147">
        <f>IF(O506="snížená",K506,0)</f>
        <v>0</v>
      </c>
      <c r="BG506" s="147">
        <f>IF(O506="zákl. přenesená",K506,0)</f>
        <v>0</v>
      </c>
      <c r="BH506" s="147">
        <f>IF(O506="sníž. přenesená",K506,0)</f>
        <v>0</v>
      </c>
      <c r="BI506" s="147">
        <f>IF(O506="nulová",K506,0)</f>
        <v>0</v>
      </c>
      <c r="BJ506" s="16" t="s">
        <v>85</v>
      </c>
      <c r="BK506" s="147">
        <f>ROUND(P506*H506,2)</f>
        <v>0</v>
      </c>
      <c r="BL506" s="16" t="s">
        <v>137</v>
      </c>
      <c r="BM506" s="146" t="s">
        <v>815</v>
      </c>
    </row>
    <row r="507" spans="2:47" s="1" customFormat="1" ht="29.25">
      <c r="B507" s="31"/>
      <c r="D507" s="148" t="s">
        <v>136</v>
      </c>
      <c r="F507" s="149" t="s">
        <v>816</v>
      </c>
      <c r="I507" s="150"/>
      <c r="J507" s="150"/>
      <c r="M507" s="31"/>
      <c r="N507" s="151"/>
      <c r="X507" s="53"/>
      <c r="AT507" s="16" t="s">
        <v>136</v>
      </c>
      <c r="AU507" s="16" t="s">
        <v>87</v>
      </c>
    </row>
    <row r="508" spans="2:51" s="12" customFormat="1" ht="12">
      <c r="B508" s="155"/>
      <c r="D508" s="148" t="s">
        <v>230</v>
      </c>
      <c r="F508" s="157" t="s">
        <v>817</v>
      </c>
      <c r="H508" s="158">
        <v>4020</v>
      </c>
      <c r="I508" s="159"/>
      <c r="J508" s="159"/>
      <c r="M508" s="155"/>
      <c r="N508" s="160"/>
      <c r="X508" s="161"/>
      <c r="AT508" s="156" t="s">
        <v>230</v>
      </c>
      <c r="AU508" s="156" t="s">
        <v>87</v>
      </c>
      <c r="AV508" s="12" t="s">
        <v>87</v>
      </c>
      <c r="AW508" s="12" t="s">
        <v>4</v>
      </c>
      <c r="AX508" s="12" t="s">
        <v>85</v>
      </c>
      <c r="AY508" s="156" t="s">
        <v>128</v>
      </c>
    </row>
    <row r="509" spans="2:65" s="1" customFormat="1" ht="44.25" customHeight="1">
      <c r="B509" s="31"/>
      <c r="C509" s="134" t="s">
        <v>818</v>
      </c>
      <c r="D509" s="134" t="s">
        <v>132</v>
      </c>
      <c r="E509" s="135" t="s">
        <v>819</v>
      </c>
      <c r="F509" s="136" t="s">
        <v>820</v>
      </c>
      <c r="G509" s="137" t="s">
        <v>352</v>
      </c>
      <c r="H509" s="138">
        <v>67</v>
      </c>
      <c r="I509" s="139"/>
      <c r="J509" s="139"/>
      <c r="K509" s="140">
        <f>ROUND(P509*H509,2)</f>
        <v>0</v>
      </c>
      <c r="L509" s="136" t="s">
        <v>134</v>
      </c>
      <c r="M509" s="31"/>
      <c r="N509" s="141" t="s">
        <v>1</v>
      </c>
      <c r="O509" s="142" t="s">
        <v>40</v>
      </c>
      <c r="P509" s="143">
        <f>I509+J509</f>
        <v>0</v>
      </c>
      <c r="Q509" s="143">
        <f>ROUND(I509*H509,2)</f>
        <v>0</v>
      </c>
      <c r="R509" s="143">
        <f>ROUND(J509*H509,2)</f>
        <v>0</v>
      </c>
      <c r="T509" s="144">
        <f>S509*H509</f>
        <v>0</v>
      </c>
      <c r="U509" s="144">
        <v>0</v>
      </c>
      <c r="V509" s="144">
        <f>U509*H509</f>
        <v>0</v>
      </c>
      <c r="W509" s="144">
        <v>0</v>
      </c>
      <c r="X509" s="145">
        <f>W509*H509</f>
        <v>0</v>
      </c>
      <c r="AR509" s="146" t="s">
        <v>137</v>
      </c>
      <c r="AT509" s="146" t="s">
        <v>132</v>
      </c>
      <c r="AU509" s="146" t="s">
        <v>87</v>
      </c>
      <c r="AY509" s="16" t="s">
        <v>128</v>
      </c>
      <c r="BE509" s="147">
        <f>IF(O509="základní",K509,0)</f>
        <v>0</v>
      </c>
      <c r="BF509" s="147">
        <f>IF(O509="snížená",K509,0)</f>
        <v>0</v>
      </c>
      <c r="BG509" s="147">
        <f>IF(O509="zákl. přenesená",K509,0)</f>
        <v>0</v>
      </c>
      <c r="BH509" s="147">
        <f>IF(O509="sníž. přenesená",K509,0)</f>
        <v>0</v>
      </c>
      <c r="BI509" s="147">
        <f>IF(O509="nulová",K509,0)</f>
        <v>0</v>
      </c>
      <c r="BJ509" s="16" t="s">
        <v>85</v>
      </c>
      <c r="BK509" s="147">
        <f>ROUND(P509*H509,2)</f>
        <v>0</v>
      </c>
      <c r="BL509" s="16" t="s">
        <v>137</v>
      </c>
      <c r="BM509" s="146" t="s">
        <v>821</v>
      </c>
    </row>
    <row r="510" spans="2:47" s="1" customFormat="1" ht="39">
      <c r="B510" s="31"/>
      <c r="D510" s="148" t="s">
        <v>136</v>
      </c>
      <c r="F510" s="149" t="s">
        <v>822</v>
      </c>
      <c r="I510" s="150"/>
      <c r="J510" s="150"/>
      <c r="M510" s="31"/>
      <c r="N510" s="151"/>
      <c r="X510" s="53"/>
      <c r="AT510" s="16" t="s">
        <v>136</v>
      </c>
      <c r="AU510" s="16" t="s">
        <v>87</v>
      </c>
    </row>
    <row r="511" spans="2:65" s="1" customFormat="1" ht="37.9" customHeight="1">
      <c r="B511" s="31"/>
      <c r="C511" s="134" t="s">
        <v>823</v>
      </c>
      <c r="D511" s="134" t="s">
        <v>132</v>
      </c>
      <c r="E511" s="135" t="s">
        <v>824</v>
      </c>
      <c r="F511" s="136" t="s">
        <v>825</v>
      </c>
      <c r="G511" s="137" t="s">
        <v>222</v>
      </c>
      <c r="H511" s="138">
        <v>67</v>
      </c>
      <c r="I511" s="139"/>
      <c r="J511" s="139"/>
      <c r="K511" s="140">
        <f>ROUND(P511*H511,2)</f>
        <v>0</v>
      </c>
      <c r="L511" s="136" t="s">
        <v>134</v>
      </c>
      <c r="M511" s="31"/>
      <c r="N511" s="141" t="s">
        <v>1</v>
      </c>
      <c r="O511" s="142" t="s">
        <v>40</v>
      </c>
      <c r="P511" s="143">
        <f>I511+J511</f>
        <v>0</v>
      </c>
      <c r="Q511" s="143">
        <f>ROUND(I511*H511,2)</f>
        <v>0</v>
      </c>
      <c r="R511" s="143">
        <f>ROUND(J511*H511,2)</f>
        <v>0</v>
      </c>
      <c r="T511" s="144">
        <f>S511*H511</f>
        <v>0</v>
      </c>
      <c r="U511" s="144">
        <v>0</v>
      </c>
      <c r="V511" s="144">
        <f>U511*H511</f>
        <v>0</v>
      </c>
      <c r="W511" s="144">
        <v>0</v>
      </c>
      <c r="X511" s="145">
        <f>W511*H511</f>
        <v>0</v>
      </c>
      <c r="AR511" s="146" t="s">
        <v>137</v>
      </c>
      <c r="AT511" s="146" t="s">
        <v>132</v>
      </c>
      <c r="AU511" s="146" t="s">
        <v>87</v>
      </c>
      <c r="AY511" s="16" t="s">
        <v>128</v>
      </c>
      <c r="BE511" s="147">
        <f>IF(O511="základní",K511,0)</f>
        <v>0</v>
      </c>
      <c r="BF511" s="147">
        <f>IF(O511="snížená",K511,0)</f>
        <v>0</v>
      </c>
      <c r="BG511" s="147">
        <f>IF(O511="zákl. přenesená",K511,0)</f>
        <v>0</v>
      </c>
      <c r="BH511" s="147">
        <f>IF(O511="sníž. přenesená",K511,0)</f>
        <v>0</v>
      </c>
      <c r="BI511" s="147">
        <f>IF(O511="nulová",K511,0)</f>
        <v>0</v>
      </c>
      <c r="BJ511" s="16" t="s">
        <v>85</v>
      </c>
      <c r="BK511" s="147">
        <f>ROUND(P511*H511,2)</f>
        <v>0</v>
      </c>
      <c r="BL511" s="16" t="s">
        <v>137</v>
      </c>
      <c r="BM511" s="146" t="s">
        <v>826</v>
      </c>
    </row>
    <row r="512" spans="2:47" s="1" customFormat="1" ht="29.25">
      <c r="B512" s="31"/>
      <c r="D512" s="148" t="s">
        <v>136</v>
      </c>
      <c r="F512" s="149" t="s">
        <v>827</v>
      </c>
      <c r="I512" s="150"/>
      <c r="J512" s="150"/>
      <c r="M512" s="31"/>
      <c r="N512" s="151"/>
      <c r="X512" s="53"/>
      <c r="AT512" s="16" t="s">
        <v>136</v>
      </c>
      <c r="AU512" s="16" t="s">
        <v>87</v>
      </c>
    </row>
    <row r="513" spans="2:65" s="1" customFormat="1" ht="24">
      <c r="B513" s="31"/>
      <c r="C513" s="134" t="s">
        <v>828</v>
      </c>
      <c r="D513" s="134" t="s">
        <v>132</v>
      </c>
      <c r="E513" s="135" t="s">
        <v>829</v>
      </c>
      <c r="F513" s="136" t="s">
        <v>830</v>
      </c>
      <c r="G513" s="137" t="s">
        <v>222</v>
      </c>
      <c r="H513" s="138">
        <v>67</v>
      </c>
      <c r="I513" s="139"/>
      <c r="J513" s="139"/>
      <c r="K513" s="140">
        <f>ROUND(P513*H513,2)</f>
        <v>0</v>
      </c>
      <c r="L513" s="136" t="s">
        <v>134</v>
      </c>
      <c r="M513" s="31"/>
      <c r="N513" s="141" t="s">
        <v>1</v>
      </c>
      <c r="O513" s="142" t="s">
        <v>40</v>
      </c>
      <c r="P513" s="143">
        <f>I513+J513</f>
        <v>0</v>
      </c>
      <c r="Q513" s="143">
        <f>ROUND(I513*H513,2)</f>
        <v>0</v>
      </c>
      <c r="R513" s="143">
        <f>ROUND(J513*H513,2)</f>
        <v>0</v>
      </c>
      <c r="T513" s="144">
        <f>S513*H513</f>
        <v>0</v>
      </c>
      <c r="U513" s="144">
        <v>0</v>
      </c>
      <c r="V513" s="144">
        <f>U513*H513</f>
        <v>0</v>
      </c>
      <c r="W513" s="144">
        <v>0</v>
      </c>
      <c r="X513" s="145">
        <f>W513*H513</f>
        <v>0</v>
      </c>
      <c r="AR513" s="146" t="s">
        <v>137</v>
      </c>
      <c r="AT513" s="146" t="s">
        <v>132</v>
      </c>
      <c r="AU513" s="146" t="s">
        <v>87</v>
      </c>
      <c r="AY513" s="16" t="s">
        <v>128</v>
      </c>
      <c r="BE513" s="147">
        <f>IF(O513="základní",K513,0)</f>
        <v>0</v>
      </c>
      <c r="BF513" s="147">
        <f>IF(O513="snížená",K513,0)</f>
        <v>0</v>
      </c>
      <c r="BG513" s="147">
        <f>IF(O513="zákl. přenesená",K513,0)</f>
        <v>0</v>
      </c>
      <c r="BH513" s="147">
        <f>IF(O513="sníž. přenesená",K513,0)</f>
        <v>0</v>
      </c>
      <c r="BI513" s="147">
        <f>IF(O513="nulová",K513,0)</f>
        <v>0</v>
      </c>
      <c r="BJ513" s="16" t="s">
        <v>85</v>
      </c>
      <c r="BK513" s="147">
        <f>ROUND(P513*H513,2)</f>
        <v>0</v>
      </c>
      <c r="BL513" s="16" t="s">
        <v>137</v>
      </c>
      <c r="BM513" s="146" t="s">
        <v>831</v>
      </c>
    </row>
    <row r="514" spans="2:47" s="1" customFormat="1" ht="19.5">
      <c r="B514" s="31"/>
      <c r="D514" s="148" t="s">
        <v>136</v>
      </c>
      <c r="F514" s="149" t="s">
        <v>832</v>
      </c>
      <c r="I514" s="150"/>
      <c r="J514" s="150"/>
      <c r="M514" s="31"/>
      <c r="N514" s="151"/>
      <c r="X514" s="53"/>
      <c r="AT514" s="16" t="s">
        <v>136</v>
      </c>
      <c r="AU514" s="16" t="s">
        <v>87</v>
      </c>
    </row>
    <row r="515" spans="2:65" s="1" customFormat="1" ht="24">
      <c r="B515" s="31"/>
      <c r="C515" s="134" t="s">
        <v>833</v>
      </c>
      <c r="D515" s="134" t="s">
        <v>132</v>
      </c>
      <c r="E515" s="135" t="s">
        <v>834</v>
      </c>
      <c r="F515" s="136" t="s">
        <v>835</v>
      </c>
      <c r="G515" s="137" t="s">
        <v>222</v>
      </c>
      <c r="H515" s="138">
        <v>4020</v>
      </c>
      <c r="I515" s="139"/>
      <c r="J515" s="139"/>
      <c r="K515" s="140">
        <f>ROUND(P515*H515,2)</f>
        <v>0</v>
      </c>
      <c r="L515" s="136" t="s">
        <v>134</v>
      </c>
      <c r="M515" s="31"/>
      <c r="N515" s="141" t="s">
        <v>1</v>
      </c>
      <c r="O515" s="142" t="s">
        <v>40</v>
      </c>
      <c r="P515" s="143">
        <f>I515+J515</f>
        <v>0</v>
      </c>
      <c r="Q515" s="143">
        <f>ROUND(I515*H515,2)</f>
        <v>0</v>
      </c>
      <c r="R515" s="143">
        <f>ROUND(J515*H515,2)</f>
        <v>0</v>
      </c>
      <c r="T515" s="144">
        <f>S515*H515</f>
        <v>0</v>
      </c>
      <c r="U515" s="144">
        <v>0</v>
      </c>
      <c r="V515" s="144">
        <f>U515*H515</f>
        <v>0</v>
      </c>
      <c r="W515" s="144">
        <v>0</v>
      </c>
      <c r="X515" s="145">
        <f>W515*H515</f>
        <v>0</v>
      </c>
      <c r="AR515" s="146" t="s">
        <v>137</v>
      </c>
      <c r="AT515" s="146" t="s">
        <v>132</v>
      </c>
      <c r="AU515" s="146" t="s">
        <v>87</v>
      </c>
      <c r="AY515" s="16" t="s">
        <v>128</v>
      </c>
      <c r="BE515" s="147">
        <f>IF(O515="základní",K515,0)</f>
        <v>0</v>
      </c>
      <c r="BF515" s="147">
        <f>IF(O515="snížená",K515,0)</f>
        <v>0</v>
      </c>
      <c r="BG515" s="147">
        <f>IF(O515="zákl. přenesená",K515,0)</f>
        <v>0</v>
      </c>
      <c r="BH515" s="147">
        <f>IF(O515="sníž. přenesená",K515,0)</f>
        <v>0</v>
      </c>
      <c r="BI515" s="147">
        <f>IF(O515="nulová",K515,0)</f>
        <v>0</v>
      </c>
      <c r="BJ515" s="16" t="s">
        <v>85</v>
      </c>
      <c r="BK515" s="147">
        <f>ROUND(P515*H515,2)</f>
        <v>0</v>
      </c>
      <c r="BL515" s="16" t="s">
        <v>137</v>
      </c>
      <c r="BM515" s="146" t="s">
        <v>836</v>
      </c>
    </row>
    <row r="516" spans="2:47" s="1" customFormat="1" ht="19.5">
      <c r="B516" s="31"/>
      <c r="D516" s="148" t="s">
        <v>136</v>
      </c>
      <c r="F516" s="149" t="s">
        <v>837</v>
      </c>
      <c r="I516" s="150"/>
      <c r="J516" s="150"/>
      <c r="M516" s="31"/>
      <c r="N516" s="151"/>
      <c r="X516" s="53"/>
      <c r="AT516" s="16" t="s">
        <v>136</v>
      </c>
      <c r="AU516" s="16" t="s">
        <v>87</v>
      </c>
    </row>
    <row r="517" spans="2:51" s="12" customFormat="1" ht="12">
      <c r="B517" s="155"/>
      <c r="D517" s="148" t="s">
        <v>230</v>
      </c>
      <c r="F517" s="157" t="s">
        <v>817</v>
      </c>
      <c r="H517" s="158">
        <v>4020</v>
      </c>
      <c r="I517" s="159"/>
      <c r="J517" s="159"/>
      <c r="M517" s="155"/>
      <c r="N517" s="160"/>
      <c r="X517" s="161"/>
      <c r="AT517" s="156" t="s">
        <v>230</v>
      </c>
      <c r="AU517" s="156" t="s">
        <v>87</v>
      </c>
      <c r="AV517" s="12" t="s">
        <v>87</v>
      </c>
      <c r="AW517" s="12" t="s">
        <v>4</v>
      </c>
      <c r="AX517" s="12" t="s">
        <v>85</v>
      </c>
      <c r="AY517" s="156" t="s">
        <v>128</v>
      </c>
    </row>
    <row r="518" spans="2:65" s="1" customFormat="1" ht="24">
      <c r="B518" s="31"/>
      <c r="C518" s="134" t="s">
        <v>838</v>
      </c>
      <c r="D518" s="134" t="s">
        <v>132</v>
      </c>
      <c r="E518" s="135" t="s">
        <v>839</v>
      </c>
      <c r="F518" s="136" t="s">
        <v>840</v>
      </c>
      <c r="G518" s="137" t="s">
        <v>222</v>
      </c>
      <c r="H518" s="138">
        <v>67</v>
      </c>
      <c r="I518" s="139"/>
      <c r="J518" s="139"/>
      <c r="K518" s="140">
        <f>ROUND(P518*H518,2)</f>
        <v>0</v>
      </c>
      <c r="L518" s="136" t="s">
        <v>134</v>
      </c>
      <c r="M518" s="31"/>
      <c r="N518" s="141" t="s">
        <v>1</v>
      </c>
      <c r="O518" s="142" t="s">
        <v>40</v>
      </c>
      <c r="P518" s="143">
        <f>I518+J518</f>
        <v>0</v>
      </c>
      <c r="Q518" s="143">
        <f>ROUND(I518*H518,2)</f>
        <v>0</v>
      </c>
      <c r="R518" s="143">
        <f>ROUND(J518*H518,2)</f>
        <v>0</v>
      </c>
      <c r="T518" s="144">
        <f>S518*H518</f>
        <v>0</v>
      </c>
      <c r="U518" s="144">
        <v>0</v>
      </c>
      <c r="V518" s="144">
        <f>U518*H518</f>
        <v>0</v>
      </c>
      <c r="W518" s="144">
        <v>0</v>
      </c>
      <c r="X518" s="145">
        <f>W518*H518</f>
        <v>0</v>
      </c>
      <c r="AR518" s="146" t="s">
        <v>137</v>
      </c>
      <c r="AT518" s="146" t="s">
        <v>132</v>
      </c>
      <c r="AU518" s="146" t="s">
        <v>87</v>
      </c>
      <c r="AY518" s="16" t="s">
        <v>128</v>
      </c>
      <c r="BE518" s="147">
        <f>IF(O518="základní",K518,0)</f>
        <v>0</v>
      </c>
      <c r="BF518" s="147">
        <f>IF(O518="snížená",K518,0)</f>
        <v>0</v>
      </c>
      <c r="BG518" s="147">
        <f>IF(O518="zákl. přenesená",K518,0)</f>
        <v>0</v>
      </c>
      <c r="BH518" s="147">
        <f>IF(O518="sníž. přenesená",K518,0)</f>
        <v>0</v>
      </c>
      <c r="BI518" s="147">
        <f>IF(O518="nulová",K518,0)</f>
        <v>0</v>
      </c>
      <c r="BJ518" s="16" t="s">
        <v>85</v>
      </c>
      <c r="BK518" s="147">
        <f>ROUND(P518*H518,2)</f>
        <v>0</v>
      </c>
      <c r="BL518" s="16" t="s">
        <v>137</v>
      </c>
      <c r="BM518" s="146" t="s">
        <v>841</v>
      </c>
    </row>
    <row r="519" spans="2:47" s="1" customFormat="1" ht="19.5">
      <c r="B519" s="31"/>
      <c r="D519" s="148" t="s">
        <v>136</v>
      </c>
      <c r="F519" s="149" t="s">
        <v>842</v>
      </c>
      <c r="I519" s="150"/>
      <c r="J519" s="150"/>
      <c r="M519" s="31"/>
      <c r="N519" s="151"/>
      <c r="X519" s="53"/>
      <c r="AT519" s="16" t="s">
        <v>136</v>
      </c>
      <c r="AU519" s="16" t="s">
        <v>87</v>
      </c>
    </row>
    <row r="520" spans="2:65" s="1" customFormat="1" ht="24.2" customHeight="1">
      <c r="B520" s="31"/>
      <c r="C520" s="134" t="s">
        <v>843</v>
      </c>
      <c r="D520" s="134" t="s">
        <v>132</v>
      </c>
      <c r="E520" s="135" t="s">
        <v>844</v>
      </c>
      <c r="F520" s="136" t="s">
        <v>845</v>
      </c>
      <c r="G520" s="137" t="s">
        <v>222</v>
      </c>
      <c r="H520" s="138">
        <v>72</v>
      </c>
      <c r="I520" s="139"/>
      <c r="J520" s="139"/>
      <c r="K520" s="140">
        <f>ROUND(P520*H520,2)</f>
        <v>0</v>
      </c>
      <c r="L520" s="136" t="s">
        <v>134</v>
      </c>
      <c r="M520" s="31"/>
      <c r="N520" s="141" t="s">
        <v>1</v>
      </c>
      <c r="O520" s="142" t="s">
        <v>40</v>
      </c>
      <c r="P520" s="143">
        <f>I520+J520</f>
        <v>0</v>
      </c>
      <c r="Q520" s="143">
        <f>ROUND(I520*H520,2)</f>
        <v>0</v>
      </c>
      <c r="R520" s="143">
        <f>ROUND(J520*H520,2)</f>
        <v>0</v>
      </c>
      <c r="T520" s="144">
        <f>S520*H520</f>
        <v>0</v>
      </c>
      <c r="U520" s="144">
        <v>1E-05</v>
      </c>
      <c r="V520" s="144">
        <f>U520*H520</f>
        <v>0.00072</v>
      </c>
      <c r="W520" s="144">
        <v>0</v>
      </c>
      <c r="X520" s="145">
        <f>W520*H520</f>
        <v>0</v>
      </c>
      <c r="AR520" s="146" t="s">
        <v>137</v>
      </c>
      <c r="AT520" s="146" t="s">
        <v>132</v>
      </c>
      <c r="AU520" s="146" t="s">
        <v>87</v>
      </c>
      <c r="AY520" s="16" t="s">
        <v>128</v>
      </c>
      <c r="BE520" s="147">
        <f>IF(O520="základní",K520,0)</f>
        <v>0</v>
      </c>
      <c r="BF520" s="147">
        <f>IF(O520="snížená",K520,0)</f>
        <v>0</v>
      </c>
      <c r="BG520" s="147">
        <f>IF(O520="zákl. přenesená",K520,0)</f>
        <v>0</v>
      </c>
      <c r="BH520" s="147">
        <f>IF(O520="sníž. přenesená",K520,0)</f>
        <v>0</v>
      </c>
      <c r="BI520" s="147">
        <f>IF(O520="nulová",K520,0)</f>
        <v>0</v>
      </c>
      <c r="BJ520" s="16" t="s">
        <v>85</v>
      </c>
      <c r="BK520" s="147">
        <f>ROUND(P520*H520,2)</f>
        <v>0</v>
      </c>
      <c r="BL520" s="16" t="s">
        <v>137</v>
      </c>
      <c r="BM520" s="146" t="s">
        <v>846</v>
      </c>
    </row>
    <row r="521" spans="2:47" s="1" customFormat="1" ht="29.25">
      <c r="B521" s="31"/>
      <c r="D521" s="148" t="s">
        <v>136</v>
      </c>
      <c r="F521" s="149" t="s">
        <v>847</v>
      </c>
      <c r="I521" s="150"/>
      <c r="J521" s="150"/>
      <c r="M521" s="31"/>
      <c r="N521" s="151"/>
      <c r="X521" s="53"/>
      <c r="AT521" s="16" t="s">
        <v>136</v>
      </c>
      <c r="AU521" s="16" t="s">
        <v>87</v>
      </c>
    </row>
    <row r="522" spans="2:51" s="12" customFormat="1" ht="12">
      <c r="B522" s="155"/>
      <c r="D522" s="148" t="s">
        <v>230</v>
      </c>
      <c r="E522" s="156" t="s">
        <v>1</v>
      </c>
      <c r="F522" s="157" t="s">
        <v>848</v>
      </c>
      <c r="H522" s="158">
        <v>36</v>
      </c>
      <c r="I522" s="159"/>
      <c r="J522" s="159"/>
      <c r="M522" s="155"/>
      <c r="N522" s="160"/>
      <c r="X522" s="161"/>
      <c r="AT522" s="156" t="s">
        <v>230</v>
      </c>
      <c r="AU522" s="156" t="s">
        <v>87</v>
      </c>
      <c r="AV522" s="12" t="s">
        <v>87</v>
      </c>
      <c r="AW522" s="12" t="s">
        <v>5</v>
      </c>
      <c r="AX522" s="12" t="s">
        <v>77</v>
      </c>
      <c r="AY522" s="156" t="s">
        <v>128</v>
      </c>
    </row>
    <row r="523" spans="2:51" s="12" customFormat="1" ht="12">
      <c r="B523" s="155"/>
      <c r="D523" s="148" t="s">
        <v>230</v>
      </c>
      <c r="E523" s="156" t="s">
        <v>1</v>
      </c>
      <c r="F523" s="157" t="s">
        <v>848</v>
      </c>
      <c r="H523" s="158">
        <v>36</v>
      </c>
      <c r="I523" s="159"/>
      <c r="J523" s="159"/>
      <c r="M523" s="155"/>
      <c r="N523" s="160"/>
      <c r="X523" s="161"/>
      <c r="AT523" s="156" t="s">
        <v>230</v>
      </c>
      <c r="AU523" s="156" t="s">
        <v>87</v>
      </c>
      <c r="AV523" s="12" t="s">
        <v>87</v>
      </c>
      <c r="AW523" s="12" t="s">
        <v>5</v>
      </c>
      <c r="AX523" s="12" t="s">
        <v>77</v>
      </c>
      <c r="AY523" s="156" t="s">
        <v>128</v>
      </c>
    </row>
    <row r="524" spans="2:51" s="13" customFormat="1" ht="12">
      <c r="B524" s="162"/>
      <c r="D524" s="148" t="s">
        <v>230</v>
      </c>
      <c r="E524" s="163" t="s">
        <v>1</v>
      </c>
      <c r="F524" s="164" t="s">
        <v>265</v>
      </c>
      <c r="H524" s="165">
        <v>72</v>
      </c>
      <c r="I524" s="166"/>
      <c r="J524" s="166"/>
      <c r="M524" s="162"/>
      <c r="N524" s="167"/>
      <c r="X524" s="168"/>
      <c r="AT524" s="163" t="s">
        <v>230</v>
      </c>
      <c r="AU524" s="163" t="s">
        <v>87</v>
      </c>
      <c r="AV524" s="13" t="s">
        <v>137</v>
      </c>
      <c r="AW524" s="13" t="s">
        <v>5</v>
      </c>
      <c r="AX524" s="13" t="s">
        <v>85</v>
      </c>
      <c r="AY524" s="163" t="s">
        <v>128</v>
      </c>
    </row>
    <row r="525" spans="2:65" s="1" customFormat="1" ht="24.2" customHeight="1">
      <c r="B525" s="31"/>
      <c r="C525" s="134" t="s">
        <v>849</v>
      </c>
      <c r="D525" s="134" t="s">
        <v>132</v>
      </c>
      <c r="E525" s="135" t="s">
        <v>850</v>
      </c>
      <c r="F525" s="136" t="s">
        <v>851</v>
      </c>
      <c r="G525" s="137" t="s">
        <v>222</v>
      </c>
      <c r="H525" s="138">
        <v>306</v>
      </c>
      <c r="I525" s="139"/>
      <c r="J525" s="139"/>
      <c r="K525" s="140">
        <f>ROUND(P525*H525,2)</f>
        <v>0</v>
      </c>
      <c r="L525" s="136" t="s">
        <v>134</v>
      </c>
      <c r="M525" s="31"/>
      <c r="N525" s="141" t="s">
        <v>1</v>
      </c>
      <c r="O525" s="142" t="s">
        <v>40</v>
      </c>
      <c r="P525" s="143">
        <f>I525+J525</f>
        <v>0</v>
      </c>
      <c r="Q525" s="143">
        <f>ROUND(I525*H525,2)</f>
        <v>0</v>
      </c>
      <c r="R525" s="143">
        <f>ROUND(J525*H525,2)</f>
        <v>0</v>
      </c>
      <c r="T525" s="144">
        <f>S525*H525</f>
        <v>0</v>
      </c>
      <c r="U525" s="144">
        <v>0</v>
      </c>
      <c r="V525" s="144">
        <f>U525*H525</f>
        <v>0</v>
      </c>
      <c r="W525" s="144">
        <v>0</v>
      </c>
      <c r="X525" s="145">
        <f>W525*H525</f>
        <v>0</v>
      </c>
      <c r="AR525" s="146" t="s">
        <v>137</v>
      </c>
      <c r="AT525" s="146" t="s">
        <v>132</v>
      </c>
      <c r="AU525" s="146" t="s">
        <v>87</v>
      </c>
      <c r="AY525" s="16" t="s">
        <v>128</v>
      </c>
      <c r="BE525" s="147">
        <f>IF(O525="základní",K525,0)</f>
        <v>0</v>
      </c>
      <c r="BF525" s="147">
        <f>IF(O525="snížená",K525,0)</f>
        <v>0</v>
      </c>
      <c r="BG525" s="147">
        <f>IF(O525="zákl. přenesená",K525,0)</f>
        <v>0</v>
      </c>
      <c r="BH525" s="147">
        <f>IF(O525="sníž. přenesená",K525,0)</f>
        <v>0</v>
      </c>
      <c r="BI525" s="147">
        <f>IF(O525="nulová",K525,0)</f>
        <v>0</v>
      </c>
      <c r="BJ525" s="16" t="s">
        <v>85</v>
      </c>
      <c r="BK525" s="147">
        <f>ROUND(P525*H525,2)</f>
        <v>0</v>
      </c>
      <c r="BL525" s="16" t="s">
        <v>137</v>
      </c>
      <c r="BM525" s="146" t="s">
        <v>852</v>
      </c>
    </row>
    <row r="526" spans="2:47" s="1" customFormat="1" ht="19.5">
      <c r="B526" s="31"/>
      <c r="D526" s="148" t="s">
        <v>136</v>
      </c>
      <c r="F526" s="149" t="s">
        <v>853</v>
      </c>
      <c r="I526" s="150"/>
      <c r="J526" s="150"/>
      <c r="M526" s="31"/>
      <c r="N526" s="151"/>
      <c r="X526" s="53"/>
      <c r="AT526" s="16" t="s">
        <v>136</v>
      </c>
      <c r="AU526" s="16" t="s">
        <v>87</v>
      </c>
    </row>
    <row r="527" spans="2:51" s="12" customFormat="1" ht="12">
      <c r="B527" s="155"/>
      <c r="D527" s="148" t="s">
        <v>230</v>
      </c>
      <c r="E527" s="156" t="s">
        <v>1</v>
      </c>
      <c r="F527" s="157" t="s">
        <v>854</v>
      </c>
      <c r="H527" s="158">
        <v>306</v>
      </c>
      <c r="I527" s="159"/>
      <c r="J527" s="159"/>
      <c r="M527" s="155"/>
      <c r="N527" s="160"/>
      <c r="X527" s="161"/>
      <c r="AT527" s="156" t="s">
        <v>230</v>
      </c>
      <c r="AU527" s="156" t="s">
        <v>87</v>
      </c>
      <c r="AV527" s="12" t="s">
        <v>87</v>
      </c>
      <c r="AW527" s="12" t="s">
        <v>5</v>
      </c>
      <c r="AX527" s="12" t="s">
        <v>85</v>
      </c>
      <c r="AY527" s="156" t="s">
        <v>128</v>
      </c>
    </row>
    <row r="528" spans="2:65" s="1" customFormat="1" ht="24.2" customHeight="1">
      <c r="B528" s="31"/>
      <c r="C528" s="134" t="s">
        <v>855</v>
      </c>
      <c r="D528" s="134" t="s">
        <v>132</v>
      </c>
      <c r="E528" s="135" t="s">
        <v>856</v>
      </c>
      <c r="F528" s="136" t="s">
        <v>857</v>
      </c>
      <c r="G528" s="137" t="s">
        <v>222</v>
      </c>
      <c r="H528" s="138">
        <v>306</v>
      </c>
      <c r="I528" s="139"/>
      <c r="J528" s="139"/>
      <c r="K528" s="140">
        <f>ROUND(P528*H528,2)</f>
        <v>0</v>
      </c>
      <c r="L528" s="136" t="s">
        <v>134</v>
      </c>
      <c r="M528" s="31"/>
      <c r="N528" s="141" t="s">
        <v>1</v>
      </c>
      <c r="O528" s="142" t="s">
        <v>40</v>
      </c>
      <c r="P528" s="143">
        <f>I528+J528</f>
        <v>0</v>
      </c>
      <c r="Q528" s="143">
        <f>ROUND(I528*H528,2)</f>
        <v>0</v>
      </c>
      <c r="R528" s="143">
        <f>ROUND(J528*H528,2)</f>
        <v>0</v>
      </c>
      <c r="T528" s="144">
        <f>S528*H528</f>
        <v>0</v>
      </c>
      <c r="U528" s="144">
        <v>1E-05</v>
      </c>
      <c r="V528" s="144">
        <f>U528*H528</f>
        <v>0.0030600000000000002</v>
      </c>
      <c r="W528" s="144">
        <v>0</v>
      </c>
      <c r="X528" s="145">
        <f>W528*H528</f>
        <v>0</v>
      </c>
      <c r="AR528" s="146" t="s">
        <v>137</v>
      </c>
      <c r="AT528" s="146" t="s">
        <v>132</v>
      </c>
      <c r="AU528" s="146" t="s">
        <v>87</v>
      </c>
      <c r="AY528" s="16" t="s">
        <v>128</v>
      </c>
      <c r="BE528" s="147">
        <f>IF(O528="základní",K528,0)</f>
        <v>0</v>
      </c>
      <c r="BF528" s="147">
        <f>IF(O528="snížená",K528,0)</f>
        <v>0</v>
      </c>
      <c r="BG528" s="147">
        <f>IF(O528="zákl. přenesená",K528,0)</f>
        <v>0</v>
      </c>
      <c r="BH528" s="147">
        <f>IF(O528="sníž. přenesená",K528,0)</f>
        <v>0</v>
      </c>
      <c r="BI528" s="147">
        <f>IF(O528="nulová",K528,0)</f>
        <v>0</v>
      </c>
      <c r="BJ528" s="16" t="s">
        <v>85</v>
      </c>
      <c r="BK528" s="147">
        <f>ROUND(P528*H528,2)</f>
        <v>0</v>
      </c>
      <c r="BL528" s="16" t="s">
        <v>137</v>
      </c>
      <c r="BM528" s="146" t="s">
        <v>858</v>
      </c>
    </row>
    <row r="529" spans="2:47" s="1" customFormat="1" ht="19.5">
      <c r="B529" s="31"/>
      <c r="D529" s="148" t="s">
        <v>136</v>
      </c>
      <c r="F529" s="149" t="s">
        <v>859</v>
      </c>
      <c r="I529" s="150"/>
      <c r="J529" s="150"/>
      <c r="M529" s="31"/>
      <c r="N529" s="151"/>
      <c r="X529" s="53"/>
      <c r="AT529" s="16" t="s">
        <v>136</v>
      </c>
      <c r="AU529" s="16" t="s">
        <v>87</v>
      </c>
    </row>
    <row r="530" spans="2:65" s="1" customFormat="1" ht="24.2" customHeight="1">
      <c r="B530" s="31"/>
      <c r="C530" s="134" t="s">
        <v>860</v>
      </c>
      <c r="D530" s="134" t="s">
        <v>132</v>
      </c>
      <c r="E530" s="135" t="s">
        <v>861</v>
      </c>
      <c r="F530" s="136" t="s">
        <v>862</v>
      </c>
      <c r="G530" s="137" t="s">
        <v>222</v>
      </c>
      <c r="H530" s="138">
        <v>800</v>
      </c>
      <c r="I530" s="139"/>
      <c r="J530" s="139"/>
      <c r="K530" s="140">
        <f>ROUND(P530*H530,2)</f>
        <v>0</v>
      </c>
      <c r="L530" s="136" t="s">
        <v>134</v>
      </c>
      <c r="M530" s="31"/>
      <c r="N530" s="141" t="s">
        <v>1</v>
      </c>
      <c r="O530" s="142" t="s">
        <v>40</v>
      </c>
      <c r="P530" s="143">
        <f>I530+J530</f>
        <v>0</v>
      </c>
      <c r="Q530" s="143">
        <f>ROUND(I530*H530,2)</f>
        <v>0</v>
      </c>
      <c r="R530" s="143">
        <f>ROUND(J530*H530,2)</f>
        <v>0</v>
      </c>
      <c r="T530" s="144">
        <f>S530*H530</f>
        <v>0</v>
      </c>
      <c r="U530" s="144">
        <v>0</v>
      </c>
      <c r="V530" s="144">
        <f>U530*H530</f>
        <v>0</v>
      </c>
      <c r="W530" s="144">
        <v>0</v>
      </c>
      <c r="X530" s="145">
        <f>W530*H530</f>
        <v>0</v>
      </c>
      <c r="AR530" s="146" t="s">
        <v>137</v>
      </c>
      <c r="AT530" s="146" t="s">
        <v>132</v>
      </c>
      <c r="AU530" s="146" t="s">
        <v>87</v>
      </c>
      <c r="AY530" s="16" t="s">
        <v>128</v>
      </c>
      <c r="BE530" s="147">
        <f>IF(O530="základní",K530,0)</f>
        <v>0</v>
      </c>
      <c r="BF530" s="147">
        <f>IF(O530="snížená",K530,0)</f>
        <v>0</v>
      </c>
      <c r="BG530" s="147">
        <f>IF(O530="zákl. přenesená",K530,0)</f>
        <v>0</v>
      </c>
      <c r="BH530" s="147">
        <f>IF(O530="sníž. přenesená",K530,0)</f>
        <v>0</v>
      </c>
      <c r="BI530" s="147">
        <f>IF(O530="nulová",K530,0)</f>
        <v>0</v>
      </c>
      <c r="BJ530" s="16" t="s">
        <v>85</v>
      </c>
      <c r="BK530" s="147">
        <f>ROUND(P530*H530,2)</f>
        <v>0</v>
      </c>
      <c r="BL530" s="16" t="s">
        <v>137</v>
      </c>
      <c r="BM530" s="146" t="s">
        <v>863</v>
      </c>
    </row>
    <row r="531" spans="2:47" s="1" customFormat="1" ht="19.5">
      <c r="B531" s="31"/>
      <c r="D531" s="148" t="s">
        <v>136</v>
      </c>
      <c r="F531" s="149" t="s">
        <v>864</v>
      </c>
      <c r="I531" s="150"/>
      <c r="J531" s="150"/>
      <c r="M531" s="31"/>
      <c r="N531" s="151"/>
      <c r="X531" s="53"/>
      <c r="AT531" s="16" t="s">
        <v>136</v>
      </c>
      <c r="AU531" s="16" t="s">
        <v>87</v>
      </c>
    </row>
    <row r="532" spans="2:51" s="12" customFormat="1" ht="12">
      <c r="B532" s="155"/>
      <c r="D532" s="148" t="s">
        <v>230</v>
      </c>
      <c r="F532" s="157" t="s">
        <v>865</v>
      </c>
      <c r="H532" s="158">
        <v>800</v>
      </c>
      <c r="I532" s="159"/>
      <c r="J532" s="159"/>
      <c r="M532" s="155"/>
      <c r="N532" s="160"/>
      <c r="X532" s="161"/>
      <c r="AT532" s="156" t="s">
        <v>230</v>
      </c>
      <c r="AU532" s="156" t="s">
        <v>87</v>
      </c>
      <c r="AV532" s="12" t="s">
        <v>87</v>
      </c>
      <c r="AW532" s="12" t="s">
        <v>4</v>
      </c>
      <c r="AX532" s="12" t="s">
        <v>85</v>
      </c>
      <c r="AY532" s="156" t="s">
        <v>128</v>
      </c>
    </row>
    <row r="533" spans="2:65" s="1" customFormat="1" ht="24.2" customHeight="1">
      <c r="B533" s="31"/>
      <c r="C533" s="134" t="s">
        <v>138</v>
      </c>
      <c r="D533" s="134" t="s">
        <v>132</v>
      </c>
      <c r="E533" s="135" t="s">
        <v>866</v>
      </c>
      <c r="F533" s="136" t="s">
        <v>867</v>
      </c>
      <c r="G533" s="137" t="s">
        <v>247</v>
      </c>
      <c r="H533" s="138">
        <v>2.904</v>
      </c>
      <c r="I533" s="139"/>
      <c r="J533" s="139"/>
      <c r="K533" s="140">
        <f>ROUND(P533*H533,2)</f>
        <v>0</v>
      </c>
      <c r="L533" s="136" t="s">
        <v>134</v>
      </c>
      <c r="M533" s="31"/>
      <c r="N533" s="141" t="s">
        <v>1</v>
      </c>
      <c r="O533" s="142" t="s">
        <v>40</v>
      </c>
      <c r="P533" s="143">
        <f>I533+J533</f>
        <v>0</v>
      </c>
      <c r="Q533" s="143">
        <f>ROUND(I533*H533,2)</f>
        <v>0</v>
      </c>
      <c r="R533" s="143">
        <f>ROUND(J533*H533,2)</f>
        <v>0</v>
      </c>
      <c r="T533" s="144">
        <f>S533*H533</f>
        <v>0</v>
      </c>
      <c r="U533" s="144">
        <v>0</v>
      </c>
      <c r="V533" s="144">
        <f>U533*H533</f>
        <v>0</v>
      </c>
      <c r="W533" s="144">
        <v>2.4</v>
      </c>
      <c r="X533" s="145">
        <f>W533*H533</f>
        <v>6.9696</v>
      </c>
      <c r="AR533" s="146" t="s">
        <v>137</v>
      </c>
      <c r="AT533" s="146" t="s">
        <v>132</v>
      </c>
      <c r="AU533" s="146" t="s">
        <v>87</v>
      </c>
      <c r="AY533" s="16" t="s">
        <v>128</v>
      </c>
      <c r="BE533" s="147">
        <f>IF(O533="základní",K533,0)</f>
        <v>0</v>
      </c>
      <c r="BF533" s="147">
        <f>IF(O533="snížená",K533,0)</f>
        <v>0</v>
      </c>
      <c r="BG533" s="147">
        <f>IF(O533="zákl. přenesená",K533,0)</f>
        <v>0</v>
      </c>
      <c r="BH533" s="147">
        <f>IF(O533="sníž. přenesená",K533,0)</f>
        <v>0</v>
      </c>
      <c r="BI533" s="147">
        <f>IF(O533="nulová",K533,0)</f>
        <v>0</v>
      </c>
      <c r="BJ533" s="16" t="s">
        <v>85</v>
      </c>
      <c r="BK533" s="147">
        <f>ROUND(P533*H533,2)</f>
        <v>0</v>
      </c>
      <c r="BL533" s="16" t="s">
        <v>137</v>
      </c>
      <c r="BM533" s="146" t="s">
        <v>868</v>
      </c>
    </row>
    <row r="534" spans="2:47" s="1" customFormat="1" ht="12">
      <c r="B534" s="31"/>
      <c r="D534" s="148" t="s">
        <v>136</v>
      </c>
      <c r="F534" s="149" t="s">
        <v>869</v>
      </c>
      <c r="I534" s="150"/>
      <c r="J534" s="150"/>
      <c r="M534" s="31"/>
      <c r="N534" s="151"/>
      <c r="X534" s="53"/>
      <c r="AT534" s="16" t="s">
        <v>136</v>
      </c>
      <c r="AU534" s="16" t="s">
        <v>87</v>
      </c>
    </row>
    <row r="535" spans="2:51" s="12" customFormat="1" ht="12">
      <c r="B535" s="155"/>
      <c r="D535" s="148" t="s">
        <v>230</v>
      </c>
      <c r="E535" s="156" t="s">
        <v>1</v>
      </c>
      <c r="F535" s="157" t="s">
        <v>870</v>
      </c>
      <c r="H535" s="158">
        <v>0.6</v>
      </c>
      <c r="I535" s="159"/>
      <c r="J535" s="159"/>
      <c r="M535" s="155"/>
      <c r="N535" s="160"/>
      <c r="X535" s="161"/>
      <c r="AT535" s="156" t="s">
        <v>230</v>
      </c>
      <c r="AU535" s="156" t="s">
        <v>87</v>
      </c>
      <c r="AV535" s="12" t="s">
        <v>87</v>
      </c>
      <c r="AW535" s="12" t="s">
        <v>5</v>
      </c>
      <c r="AX535" s="12" t="s">
        <v>77</v>
      </c>
      <c r="AY535" s="156" t="s">
        <v>128</v>
      </c>
    </row>
    <row r="536" spans="2:51" s="12" customFormat="1" ht="12">
      <c r="B536" s="155"/>
      <c r="D536" s="148" t="s">
        <v>230</v>
      </c>
      <c r="E536" s="156" t="s">
        <v>1</v>
      </c>
      <c r="F536" s="157" t="s">
        <v>871</v>
      </c>
      <c r="H536" s="158">
        <v>2.304</v>
      </c>
      <c r="I536" s="159"/>
      <c r="J536" s="159"/>
      <c r="M536" s="155"/>
      <c r="N536" s="160"/>
      <c r="X536" s="161"/>
      <c r="AT536" s="156" t="s">
        <v>230</v>
      </c>
      <c r="AU536" s="156" t="s">
        <v>87</v>
      </c>
      <c r="AV536" s="12" t="s">
        <v>87</v>
      </c>
      <c r="AW536" s="12" t="s">
        <v>5</v>
      </c>
      <c r="AX536" s="12" t="s">
        <v>77</v>
      </c>
      <c r="AY536" s="156" t="s">
        <v>128</v>
      </c>
    </row>
    <row r="537" spans="2:51" s="13" customFormat="1" ht="12">
      <c r="B537" s="162"/>
      <c r="D537" s="148" t="s">
        <v>230</v>
      </c>
      <c r="E537" s="163" t="s">
        <v>1</v>
      </c>
      <c r="F537" s="164" t="s">
        <v>265</v>
      </c>
      <c r="H537" s="165">
        <v>2.904</v>
      </c>
      <c r="I537" s="166"/>
      <c r="J537" s="166"/>
      <c r="M537" s="162"/>
      <c r="N537" s="167"/>
      <c r="X537" s="168"/>
      <c r="AT537" s="163" t="s">
        <v>230</v>
      </c>
      <c r="AU537" s="163" t="s">
        <v>87</v>
      </c>
      <c r="AV537" s="13" t="s">
        <v>137</v>
      </c>
      <c r="AW537" s="13" t="s">
        <v>5</v>
      </c>
      <c r="AX537" s="13" t="s">
        <v>85</v>
      </c>
      <c r="AY537" s="163" t="s">
        <v>128</v>
      </c>
    </row>
    <row r="538" spans="2:65" s="1" customFormat="1" ht="24">
      <c r="B538" s="31"/>
      <c r="C538" s="134" t="s">
        <v>872</v>
      </c>
      <c r="D538" s="134" t="s">
        <v>132</v>
      </c>
      <c r="E538" s="135" t="s">
        <v>873</v>
      </c>
      <c r="F538" s="136" t="s">
        <v>874</v>
      </c>
      <c r="G538" s="137" t="s">
        <v>222</v>
      </c>
      <c r="H538" s="138">
        <v>64.74</v>
      </c>
      <c r="I538" s="139"/>
      <c r="J538" s="139"/>
      <c r="K538" s="140">
        <f>ROUND(P538*H538,2)</f>
        <v>0</v>
      </c>
      <c r="L538" s="136" t="s">
        <v>134</v>
      </c>
      <c r="M538" s="31"/>
      <c r="N538" s="141" t="s">
        <v>1</v>
      </c>
      <c r="O538" s="142" t="s">
        <v>40</v>
      </c>
      <c r="P538" s="143">
        <f>I538+J538</f>
        <v>0</v>
      </c>
      <c r="Q538" s="143">
        <f>ROUND(I538*H538,2)</f>
        <v>0</v>
      </c>
      <c r="R538" s="143">
        <f>ROUND(J538*H538,2)</f>
        <v>0</v>
      </c>
      <c r="T538" s="144">
        <f>S538*H538</f>
        <v>0</v>
      </c>
      <c r="U538" s="144">
        <v>0</v>
      </c>
      <c r="V538" s="144">
        <f>U538*H538</f>
        <v>0</v>
      </c>
      <c r="W538" s="144">
        <v>0.261</v>
      </c>
      <c r="X538" s="145">
        <f>W538*H538</f>
        <v>16.89714</v>
      </c>
      <c r="AR538" s="146" t="s">
        <v>137</v>
      </c>
      <c r="AT538" s="146" t="s">
        <v>132</v>
      </c>
      <c r="AU538" s="146" t="s">
        <v>87</v>
      </c>
      <c r="AY538" s="16" t="s">
        <v>128</v>
      </c>
      <c r="BE538" s="147">
        <f>IF(O538="základní",K538,0)</f>
        <v>0</v>
      </c>
      <c r="BF538" s="147">
        <f>IF(O538="snížená",K538,0)</f>
        <v>0</v>
      </c>
      <c r="BG538" s="147">
        <f>IF(O538="zákl. přenesená",K538,0)</f>
        <v>0</v>
      </c>
      <c r="BH538" s="147">
        <f>IF(O538="sníž. přenesená",K538,0)</f>
        <v>0</v>
      </c>
      <c r="BI538" s="147">
        <f>IF(O538="nulová",K538,0)</f>
        <v>0</v>
      </c>
      <c r="BJ538" s="16" t="s">
        <v>85</v>
      </c>
      <c r="BK538" s="147">
        <f>ROUND(P538*H538,2)</f>
        <v>0</v>
      </c>
      <c r="BL538" s="16" t="s">
        <v>137</v>
      </c>
      <c r="BM538" s="146" t="s">
        <v>875</v>
      </c>
    </row>
    <row r="539" spans="2:47" s="1" customFormat="1" ht="29.25">
      <c r="B539" s="31"/>
      <c r="D539" s="148" t="s">
        <v>136</v>
      </c>
      <c r="F539" s="149" t="s">
        <v>876</v>
      </c>
      <c r="I539" s="150"/>
      <c r="J539" s="150"/>
      <c r="M539" s="31"/>
      <c r="N539" s="151"/>
      <c r="X539" s="53"/>
      <c r="AT539" s="16" t="s">
        <v>136</v>
      </c>
      <c r="AU539" s="16" t="s">
        <v>87</v>
      </c>
    </row>
    <row r="540" spans="2:51" s="12" customFormat="1" ht="12">
      <c r="B540" s="155"/>
      <c r="D540" s="148" t="s">
        <v>230</v>
      </c>
      <c r="E540" s="156" t="s">
        <v>1</v>
      </c>
      <c r="F540" s="157" t="s">
        <v>877</v>
      </c>
      <c r="H540" s="158">
        <v>64.74</v>
      </c>
      <c r="I540" s="159"/>
      <c r="J540" s="159"/>
      <c r="M540" s="155"/>
      <c r="N540" s="160"/>
      <c r="X540" s="161"/>
      <c r="AT540" s="156" t="s">
        <v>230</v>
      </c>
      <c r="AU540" s="156" t="s">
        <v>87</v>
      </c>
      <c r="AV540" s="12" t="s">
        <v>87</v>
      </c>
      <c r="AW540" s="12" t="s">
        <v>5</v>
      </c>
      <c r="AX540" s="12" t="s">
        <v>85</v>
      </c>
      <c r="AY540" s="156" t="s">
        <v>128</v>
      </c>
    </row>
    <row r="541" spans="2:65" s="1" customFormat="1" ht="24.2" customHeight="1">
      <c r="B541" s="31"/>
      <c r="C541" s="134" t="s">
        <v>127</v>
      </c>
      <c r="D541" s="134" t="s">
        <v>132</v>
      </c>
      <c r="E541" s="135" t="s">
        <v>878</v>
      </c>
      <c r="F541" s="136" t="s">
        <v>879</v>
      </c>
      <c r="G541" s="137" t="s">
        <v>247</v>
      </c>
      <c r="H541" s="138">
        <v>2.592</v>
      </c>
      <c r="I541" s="139"/>
      <c r="J541" s="139"/>
      <c r="K541" s="140">
        <f>ROUND(P541*H541,2)</f>
        <v>0</v>
      </c>
      <c r="L541" s="136" t="s">
        <v>134</v>
      </c>
      <c r="M541" s="31"/>
      <c r="N541" s="141" t="s">
        <v>1</v>
      </c>
      <c r="O541" s="142" t="s">
        <v>40</v>
      </c>
      <c r="P541" s="143">
        <f>I541+J541</f>
        <v>0</v>
      </c>
      <c r="Q541" s="143">
        <f>ROUND(I541*H541,2)</f>
        <v>0</v>
      </c>
      <c r="R541" s="143">
        <f>ROUND(J541*H541,2)</f>
        <v>0</v>
      </c>
      <c r="T541" s="144">
        <f>S541*H541</f>
        <v>0</v>
      </c>
      <c r="U541" s="144">
        <v>0</v>
      </c>
      <c r="V541" s="144">
        <f>U541*H541</f>
        <v>0</v>
      </c>
      <c r="W541" s="144">
        <v>2</v>
      </c>
      <c r="X541" s="145">
        <f>W541*H541</f>
        <v>5.184</v>
      </c>
      <c r="AR541" s="146" t="s">
        <v>137</v>
      </c>
      <c r="AT541" s="146" t="s">
        <v>132</v>
      </c>
      <c r="AU541" s="146" t="s">
        <v>87</v>
      </c>
      <c r="AY541" s="16" t="s">
        <v>128</v>
      </c>
      <c r="BE541" s="147">
        <f>IF(O541="základní",K541,0)</f>
        <v>0</v>
      </c>
      <c r="BF541" s="147">
        <f>IF(O541="snížená",K541,0)</f>
        <v>0</v>
      </c>
      <c r="BG541" s="147">
        <f>IF(O541="zákl. přenesená",K541,0)</f>
        <v>0</v>
      </c>
      <c r="BH541" s="147">
        <f>IF(O541="sníž. přenesená",K541,0)</f>
        <v>0</v>
      </c>
      <c r="BI541" s="147">
        <f>IF(O541="nulová",K541,0)</f>
        <v>0</v>
      </c>
      <c r="BJ541" s="16" t="s">
        <v>85</v>
      </c>
      <c r="BK541" s="147">
        <f>ROUND(P541*H541,2)</f>
        <v>0</v>
      </c>
      <c r="BL541" s="16" t="s">
        <v>137</v>
      </c>
      <c r="BM541" s="146" t="s">
        <v>880</v>
      </c>
    </row>
    <row r="542" spans="2:47" s="1" customFormat="1" ht="19.5">
      <c r="B542" s="31"/>
      <c r="D542" s="148" t="s">
        <v>136</v>
      </c>
      <c r="F542" s="149" t="s">
        <v>881</v>
      </c>
      <c r="I542" s="150"/>
      <c r="J542" s="150"/>
      <c r="M542" s="31"/>
      <c r="N542" s="151"/>
      <c r="X542" s="53"/>
      <c r="AT542" s="16" t="s">
        <v>136</v>
      </c>
      <c r="AU542" s="16" t="s">
        <v>87</v>
      </c>
    </row>
    <row r="543" spans="2:51" s="12" customFormat="1" ht="12">
      <c r="B543" s="155"/>
      <c r="D543" s="148" t="s">
        <v>230</v>
      </c>
      <c r="E543" s="156" t="s">
        <v>1</v>
      </c>
      <c r="F543" s="157" t="s">
        <v>882</v>
      </c>
      <c r="H543" s="158">
        <v>2.592</v>
      </c>
      <c r="I543" s="159"/>
      <c r="J543" s="159"/>
      <c r="M543" s="155"/>
      <c r="N543" s="160"/>
      <c r="X543" s="161"/>
      <c r="AT543" s="156" t="s">
        <v>230</v>
      </c>
      <c r="AU543" s="156" t="s">
        <v>87</v>
      </c>
      <c r="AV543" s="12" t="s">
        <v>87</v>
      </c>
      <c r="AW543" s="12" t="s">
        <v>5</v>
      </c>
      <c r="AX543" s="12" t="s">
        <v>85</v>
      </c>
      <c r="AY543" s="156" t="s">
        <v>128</v>
      </c>
    </row>
    <row r="544" spans="2:65" s="1" customFormat="1" ht="24">
      <c r="B544" s="31"/>
      <c r="C544" s="134" t="s">
        <v>883</v>
      </c>
      <c r="D544" s="134" t="s">
        <v>132</v>
      </c>
      <c r="E544" s="135" t="s">
        <v>884</v>
      </c>
      <c r="F544" s="136" t="s">
        <v>885</v>
      </c>
      <c r="G544" s="137" t="s">
        <v>222</v>
      </c>
      <c r="H544" s="138">
        <v>4.059</v>
      </c>
      <c r="I544" s="139"/>
      <c r="J544" s="139"/>
      <c r="K544" s="140">
        <f>ROUND(P544*H544,2)</f>
        <v>0</v>
      </c>
      <c r="L544" s="136" t="s">
        <v>134</v>
      </c>
      <c r="M544" s="31"/>
      <c r="N544" s="141" t="s">
        <v>1</v>
      </c>
      <c r="O544" s="142" t="s">
        <v>40</v>
      </c>
      <c r="P544" s="143">
        <f>I544+J544</f>
        <v>0</v>
      </c>
      <c r="Q544" s="143">
        <f>ROUND(I544*H544,2)</f>
        <v>0</v>
      </c>
      <c r="R544" s="143">
        <f>ROUND(J544*H544,2)</f>
        <v>0</v>
      </c>
      <c r="T544" s="144">
        <f>S544*H544</f>
        <v>0</v>
      </c>
      <c r="U544" s="144">
        <v>0</v>
      </c>
      <c r="V544" s="144">
        <f>U544*H544</f>
        <v>0</v>
      </c>
      <c r="W544" s="144">
        <v>0.055</v>
      </c>
      <c r="X544" s="145">
        <f>W544*H544</f>
        <v>0.223245</v>
      </c>
      <c r="AR544" s="146" t="s">
        <v>137</v>
      </c>
      <c r="AT544" s="146" t="s">
        <v>132</v>
      </c>
      <c r="AU544" s="146" t="s">
        <v>87</v>
      </c>
      <c r="AY544" s="16" t="s">
        <v>128</v>
      </c>
      <c r="BE544" s="147">
        <f>IF(O544="základní",K544,0)</f>
        <v>0</v>
      </c>
      <c r="BF544" s="147">
        <f>IF(O544="snížená",K544,0)</f>
        <v>0</v>
      </c>
      <c r="BG544" s="147">
        <f>IF(O544="zákl. přenesená",K544,0)</f>
        <v>0</v>
      </c>
      <c r="BH544" s="147">
        <f>IF(O544="sníž. přenesená",K544,0)</f>
        <v>0</v>
      </c>
      <c r="BI544" s="147">
        <f>IF(O544="nulová",K544,0)</f>
        <v>0</v>
      </c>
      <c r="BJ544" s="16" t="s">
        <v>85</v>
      </c>
      <c r="BK544" s="147">
        <f>ROUND(P544*H544,2)</f>
        <v>0</v>
      </c>
      <c r="BL544" s="16" t="s">
        <v>137</v>
      </c>
      <c r="BM544" s="146" t="s">
        <v>886</v>
      </c>
    </row>
    <row r="545" spans="2:47" s="1" customFormat="1" ht="19.5">
      <c r="B545" s="31"/>
      <c r="D545" s="148" t="s">
        <v>136</v>
      </c>
      <c r="F545" s="149" t="s">
        <v>887</v>
      </c>
      <c r="I545" s="150"/>
      <c r="J545" s="150"/>
      <c r="M545" s="31"/>
      <c r="N545" s="151"/>
      <c r="X545" s="53"/>
      <c r="AT545" s="16" t="s">
        <v>136</v>
      </c>
      <c r="AU545" s="16" t="s">
        <v>87</v>
      </c>
    </row>
    <row r="546" spans="2:51" s="14" customFormat="1" ht="12">
      <c r="B546" s="179"/>
      <c r="D546" s="148" t="s">
        <v>230</v>
      </c>
      <c r="E546" s="180" t="s">
        <v>1</v>
      </c>
      <c r="F546" s="181" t="s">
        <v>888</v>
      </c>
      <c r="H546" s="180" t="s">
        <v>1</v>
      </c>
      <c r="I546" s="182"/>
      <c r="J546" s="182"/>
      <c r="M546" s="179"/>
      <c r="N546" s="183"/>
      <c r="X546" s="184"/>
      <c r="AT546" s="180" t="s">
        <v>230</v>
      </c>
      <c r="AU546" s="180" t="s">
        <v>87</v>
      </c>
      <c r="AV546" s="14" t="s">
        <v>85</v>
      </c>
      <c r="AW546" s="14" t="s">
        <v>5</v>
      </c>
      <c r="AX546" s="14" t="s">
        <v>77</v>
      </c>
      <c r="AY546" s="180" t="s">
        <v>128</v>
      </c>
    </row>
    <row r="547" spans="2:51" s="12" customFormat="1" ht="12">
      <c r="B547" s="155"/>
      <c r="D547" s="148" t="s">
        <v>230</v>
      </c>
      <c r="E547" s="156" t="s">
        <v>1</v>
      </c>
      <c r="F547" s="157" t="s">
        <v>889</v>
      </c>
      <c r="H547" s="158">
        <v>4.059</v>
      </c>
      <c r="I547" s="159"/>
      <c r="J547" s="159"/>
      <c r="M547" s="155"/>
      <c r="N547" s="160"/>
      <c r="X547" s="161"/>
      <c r="AT547" s="156" t="s">
        <v>230</v>
      </c>
      <c r="AU547" s="156" t="s">
        <v>87</v>
      </c>
      <c r="AV547" s="12" t="s">
        <v>87</v>
      </c>
      <c r="AW547" s="12" t="s">
        <v>5</v>
      </c>
      <c r="AX547" s="12" t="s">
        <v>85</v>
      </c>
      <c r="AY547" s="156" t="s">
        <v>128</v>
      </c>
    </row>
    <row r="548" spans="2:65" s="1" customFormat="1" ht="24.2" customHeight="1">
      <c r="B548" s="31"/>
      <c r="C548" s="134" t="s">
        <v>137</v>
      </c>
      <c r="D548" s="134" t="s">
        <v>132</v>
      </c>
      <c r="E548" s="135" t="s">
        <v>890</v>
      </c>
      <c r="F548" s="136" t="s">
        <v>891</v>
      </c>
      <c r="G548" s="137" t="s">
        <v>402</v>
      </c>
      <c r="H548" s="138">
        <v>9.6</v>
      </c>
      <c r="I548" s="139"/>
      <c r="J548" s="139"/>
      <c r="K548" s="140">
        <f>ROUND(P548*H548,2)</f>
        <v>0</v>
      </c>
      <c r="L548" s="136" t="s">
        <v>134</v>
      </c>
      <c r="M548" s="31"/>
      <c r="N548" s="141" t="s">
        <v>1</v>
      </c>
      <c r="O548" s="142" t="s">
        <v>40</v>
      </c>
      <c r="P548" s="143">
        <f>I548+J548</f>
        <v>0</v>
      </c>
      <c r="Q548" s="143">
        <f>ROUND(I548*H548,2)</f>
        <v>0</v>
      </c>
      <c r="R548" s="143">
        <f>ROUND(J548*H548,2)</f>
        <v>0</v>
      </c>
      <c r="T548" s="144">
        <f>S548*H548</f>
        <v>0</v>
      </c>
      <c r="U548" s="144">
        <v>0</v>
      </c>
      <c r="V548" s="144">
        <f>U548*H548</f>
        <v>0</v>
      </c>
      <c r="W548" s="144">
        <v>0.144</v>
      </c>
      <c r="X548" s="145">
        <f>W548*H548</f>
        <v>1.3823999999999999</v>
      </c>
      <c r="AR548" s="146" t="s">
        <v>137</v>
      </c>
      <c r="AT548" s="146" t="s">
        <v>132</v>
      </c>
      <c r="AU548" s="146" t="s">
        <v>87</v>
      </c>
      <c r="AY548" s="16" t="s">
        <v>128</v>
      </c>
      <c r="BE548" s="147">
        <f>IF(O548="základní",K548,0)</f>
        <v>0</v>
      </c>
      <c r="BF548" s="147">
        <f>IF(O548="snížená",K548,0)</f>
        <v>0</v>
      </c>
      <c r="BG548" s="147">
        <f>IF(O548="zákl. přenesená",K548,0)</f>
        <v>0</v>
      </c>
      <c r="BH548" s="147">
        <f>IF(O548="sníž. přenesená",K548,0)</f>
        <v>0</v>
      </c>
      <c r="BI548" s="147">
        <f>IF(O548="nulová",K548,0)</f>
        <v>0</v>
      </c>
      <c r="BJ548" s="16" t="s">
        <v>85</v>
      </c>
      <c r="BK548" s="147">
        <f>ROUND(P548*H548,2)</f>
        <v>0</v>
      </c>
      <c r="BL548" s="16" t="s">
        <v>137</v>
      </c>
      <c r="BM548" s="146" t="s">
        <v>892</v>
      </c>
    </row>
    <row r="549" spans="2:47" s="1" customFormat="1" ht="12">
      <c r="B549" s="31"/>
      <c r="D549" s="148" t="s">
        <v>136</v>
      </c>
      <c r="F549" s="149" t="s">
        <v>893</v>
      </c>
      <c r="I549" s="150"/>
      <c r="J549" s="150"/>
      <c r="M549" s="31"/>
      <c r="N549" s="151"/>
      <c r="X549" s="53"/>
      <c r="AT549" s="16" t="s">
        <v>136</v>
      </c>
      <c r="AU549" s="16" t="s">
        <v>87</v>
      </c>
    </row>
    <row r="550" spans="2:51" s="12" customFormat="1" ht="12">
      <c r="B550" s="155"/>
      <c r="D550" s="148" t="s">
        <v>230</v>
      </c>
      <c r="E550" s="156" t="s">
        <v>1</v>
      </c>
      <c r="F550" s="157" t="s">
        <v>894</v>
      </c>
      <c r="H550" s="158">
        <v>9.6</v>
      </c>
      <c r="I550" s="159"/>
      <c r="J550" s="159"/>
      <c r="M550" s="155"/>
      <c r="N550" s="160"/>
      <c r="X550" s="161"/>
      <c r="AT550" s="156" t="s">
        <v>230</v>
      </c>
      <c r="AU550" s="156" t="s">
        <v>87</v>
      </c>
      <c r="AV550" s="12" t="s">
        <v>87</v>
      </c>
      <c r="AW550" s="12" t="s">
        <v>5</v>
      </c>
      <c r="AX550" s="12" t="s">
        <v>85</v>
      </c>
      <c r="AY550" s="156" t="s">
        <v>128</v>
      </c>
    </row>
    <row r="551" spans="2:65" s="1" customFormat="1" ht="16.5" customHeight="1">
      <c r="B551" s="31"/>
      <c r="C551" s="134" t="s">
        <v>895</v>
      </c>
      <c r="D551" s="134" t="s">
        <v>132</v>
      </c>
      <c r="E551" s="135" t="s">
        <v>896</v>
      </c>
      <c r="F551" s="136" t="s">
        <v>897</v>
      </c>
      <c r="G551" s="137" t="s">
        <v>133</v>
      </c>
      <c r="H551" s="138">
        <v>1</v>
      </c>
      <c r="I551" s="139"/>
      <c r="J551" s="139"/>
      <c r="K551" s="140">
        <f>ROUND(P551*H551,2)</f>
        <v>0</v>
      </c>
      <c r="L551" s="136" t="s">
        <v>1</v>
      </c>
      <c r="M551" s="31"/>
      <c r="N551" s="141" t="s">
        <v>1</v>
      </c>
      <c r="O551" s="142" t="s">
        <v>40</v>
      </c>
      <c r="P551" s="143">
        <f>I551+J551</f>
        <v>0</v>
      </c>
      <c r="Q551" s="143">
        <f>ROUND(I551*H551,2)</f>
        <v>0</v>
      </c>
      <c r="R551" s="143">
        <f>ROUND(J551*H551,2)</f>
        <v>0</v>
      </c>
      <c r="T551" s="144">
        <f>S551*H551</f>
        <v>0</v>
      </c>
      <c r="U551" s="144">
        <v>0</v>
      </c>
      <c r="V551" s="144">
        <f>U551*H551</f>
        <v>0</v>
      </c>
      <c r="W551" s="144">
        <v>0.8</v>
      </c>
      <c r="X551" s="145">
        <f>W551*H551</f>
        <v>0.8</v>
      </c>
      <c r="AR551" s="146" t="s">
        <v>137</v>
      </c>
      <c r="AT551" s="146" t="s">
        <v>132</v>
      </c>
      <c r="AU551" s="146" t="s">
        <v>87</v>
      </c>
      <c r="AY551" s="16" t="s">
        <v>128</v>
      </c>
      <c r="BE551" s="147">
        <f>IF(O551="základní",K551,0)</f>
        <v>0</v>
      </c>
      <c r="BF551" s="147">
        <f>IF(O551="snížená",K551,0)</f>
        <v>0</v>
      </c>
      <c r="BG551" s="147">
        <f>IF(O551="zákl. přenesená",K551,0)</f>
        <v>0</v>
      </c>
      <c r="BH551" s="147">
        <f>IF(O551="sníž. přenesená",K551,0)</f>
        <v>0</v>
      </c>
      <c r="BI551" s="147">
        <f>IF(O551="nulová",K551,0)</f>
        <v>0</v>
      </c>
      <c r="BJ551" s="16" t="s">
        <v>85</v>
      </c>
      <c r="BK551" s="147">
        <f>ROUND(P551*H551,2)</f>
        <v>0</v>
      </c>
      <c r="BL551" s="16" t="s">
        <v>137</v>
      </c>
      <c r="BM551" s="146" t="s">
        <v>898</v>
      </c>
    </row>
    <row r="552" spans="2:47" s="1" customFormat="1" ht="19.5">
      <c r="B552" s="31"/>
      <c r="D552" s="148" t="s">
        <v>136</v>
      </c>
      <c r="F552" s="149" t="s">
        <v>899</v>
      </c>
      <c r="I552" s="150"/>
      <c r="J552" s="150"/>
      <c r="M552" s="31"/>
      <c r="N552" s="151"/>
      <c r="X552" s="53"/>
      <c r="AT552" s="16" t="s">
        <v>136</v>
      </c>
      <c r="AU552" s="16" t="s">
        <v>87</v>
      </c>
    </row>
    <row r="553" spans="2:65" s="1" customFormat="1" ht="24">
      <c r="B553" s="31"/>
      <c r="C553" s="134" t="s">
        <v>164</v>
      </c>
      <c r="D553" s="134" t="s">
        <v>132</v>
      </c>
      <c r="E553" s="135" t="s">
        <v>900</v>
      </c>
      <c r="F553" s="136" t="s">
        <v>901</v>
      </c>
      <c r="G553" s="137" t="s">
        <v>222</v>
      </c>
      <c r="H553" s="138">
        <v>25.2</v>
      </c>
      <c r="I553" s="139"/>
      <c r="J553" s="139"/>
      <c r="K553" s="140">
        <f>ROUND(P553*H553,2)</f>
        <v>0</v>
      </c>
      <c r="L553" s="136" t="s">
        <v>134</v>
      </c>
      <c r="M553" s="31"/>
      <c r="N553" s="141" t="s">
        <v>1</v>
      </c>
      <c r="O553" s="142" t="s">
        <v>40</v>
      </c>
      <c r="P553" s="143">
        <f>I553+J553</f>
        <v>0</v>
      </c>
      <c r="Q553" s="143">
        <f>ROUND(I553*H553,2)</f>
        <v>0</v>
      </c>
      <c r="R553" s="143">
        <f>ROUND(J553*H553,2)</f>
        <v>0</v>
      </c>
      <c r="T553" s="144">
        <f>S553*H553</f>
        <v>0</v>
      </c>
      <c r="U553" s="144">
        <v>0</v>
      </c>
      <c r="V553" s="144">
        <f>U553*H553</f>
        <v>0</v>
      </c>
      <c r="W553" s="144">
        <v>0.076</v>
      </c>
      <c r="X553" s="145">
        <f>W553*H553</f>
        <v>1.9151999999999998</v>
      </c>
      <c r="AR553" s="146" t="s">
        <v>137</v>
      </c>
      <c r="AT553" s="146" t="s">
        <v>132</v>
      </c>
      <c r="AU553" s="146" t="s">
        <v>87</v>
      </c>
      <c r="AY553" s="16" t="s">
        <v>128</v>
      </c>
      <c r="BE553" s="147">
        <f>IF(O553="základní",K553,0)</f>
        <v>0</v>
      </c>
      <c r="BF553" s="147">
        <f>IF(O553="snížená",K553,0)</f>
        <v>0</v>
      </c>
      <c r="BG553" s="147">
        <f>IF(O553="zákl. přenesená",K553,0)</f>
        <v>0</v>
      </c>
      <c r="BH553" s="147">
        <f>IF(O553="sníž. přenesená",K553,0)</f>
        <v>0</v>
      </c>
      <c r="BI553" s="147">
        <f>IF(O553="nulová",K553,0)</f>
        <v>0</v>
      </c>
      <c r="BJ553" s="16" t="s">
        <v>85</v>
      </c>
      <c r="BK553" s="147">
        <f>ROUND(P553*H553,2)</f>
        <v>0</v>
      </c>
      <c r="BL553" s="16" t="s">
        <v>137</v>
      </c>
      <c r="BM553" s="146" t="s">
        <v>902</v>
      </c>
    </row>
    <row r="554" spans="2:47" s="1" customFormat="1" ht="19.5">
      <c r="B554" s="31"/>
      <c r="D554" s="148" t="s">
        <v>136</v>
      </c>
      <c r="F554" s="149" t="s">
        <v>903</v>
      </c>
      <c r="I554" s="150"/>
      <c r="J554" s="150"/>
      <c r="M554" s="31"/>
      <c r="N554" s="151"/>
      <c r="X554" s="53"/>
      <c r="AT554" s="16" t="s">
        <v>136</v>
      </c>
      <c r="AU554" s="16" t="s">
        <v>87</v>
      </c>
    </row>
    <row r="555" spans="2:51" s="12" customFormat="1" ht="12">
      <c r="B555" s="155"/>
      <c r="D555" s="148" t="s">
        <v>230</v>
      </c>
      <c r="E555" s="156" t="s">
        <v>1</v>
      </c>
      <c r="F555" s="157" t="s">
        <v>904</v>
      </c>
      <c r="H555" s="158">
        <v>23.4</v>
      </c>
      <c r="I555" s="159"/>
      <c r="J555" s="159"/>
      <c r="M555" s="155"/>
      <c r="N555" s="160"/>
      <c r="X555" s="161"/>
      <c r="AT555" s="156" t="s">
        <v>230</v>
      </c>
      <c r="AU555" s="156" t="s">
        <v>87</v>
      </c>
      <c r="AV555" s="12" t="s">
        <v>87</v>
      </c>
      <c r="AW555" s="12" t="s">
        <v>5</v>
      </c>
      <c r="AX555" s="12" t="s">
        <v>77</v>
      </c>
      <c r="AY555" s="156" t="s">
        <v>128</v>
      </c>
    </row>
    <row r="556" spans="2:51" s="12" customFormat="1" ht="12">
      <c r="B556" s="155"/>
      <c r="D556" s="148" t="s">
        <v>230</v>
      </c>
      <c r="E556" s="156" t="s">
        <v>1</v>
      </c>
      <c r="F556" s="157" t="s">
        <v>905</v>
      </c>
      <c r="H556" s="158">
        <v>1.8</v>
      </c>
      <c r="I556" s="159"/>
      <c r="J556" s="159"/>
      <c r="M556" s="155"/>
      <c r="N556" s="160"/>
      <c r="X556" s="161"/>
      <c r="AT556" s="156" t="s">
        <v>230</v>
      </c>
      <c r="AU556" s="156" t="s">
        <v>87</v>
      </c>
      <c r="AV556" s="12" t="s">
        <v>87</v>
      </c>
      <c r="AW556" s="12" t="s">
        <v>5</v>
      </c>
      <c r="AX556" s="12" t="s">
        <v>77</v>
      </c>
      <c r="AY556" s="156" t="s">
        <v>128</v>
      </c>
    </row>
    <row r="557" spans="2:51" s="13" customFormat="1" ht="12">
      <c r="B557" s="162"/>
      <c r="D557" s="148" t="s">
        <v>230</v>
      </c>
      <c r="E557" s="163" t="s">
        <v>1</v>
      </c>
      <c r="F557" s="164" t="s">
        <v>265</v>
      </c>
      <c r="H557" s="165">
        <v>25.2</v>
      </c>
      <c r="I557" s="166"/>
      <c r="J557" s="166"/>
      <c r="M557" s="162"/>
      <c r="N557" s="167"/>
      <c r="X557" s="168"/>
      <c r="AT557" s="163" t="s">
        <v>230</v>
      </c>
      <c r="AU557" s="163" t="s">
        <v>87</v>
      </c>
      <c r="AV557" s="13" t="s">
        <v>137</v>
      </c>
      <c r="AW557" s="13" t="s">
        <v>5</v>
      </c>
      <c r="AX557" s="13" t="s">
        <v>85</v>
      </c>
      <c r="AY557" s="163" t="s">
        <v>128</v>
      </c>
    </row>
    <row r="558" spans="2:65" s="1" customFormat="1" ht="24.2" customHeight="1">
      <c r="B558" s="31"/>
      <c r="C558" s="134" t="s">
        <v>158</v>
      </c>
      <c r="D558" s="134" t="s">
        <v>132</v>
      </c>
      <c r="E558" s="135" t="s">
        <v>906</v>
      </c>
      <c r="F558" s="136" t="s">
        <v>907</v>
      </c>
      <c r="G558" s="137" t="s">
        <v>222</v>
      </c>
      <c r="H558" s="138">
        <v>0.585</v>
      </c>
      <c r="I558" s="139"/>
      <c r="J558" s="139"/>
      <c r="K558" s="140">
        <f>ROUND(P558*H558,2)</f>
        <v>0</v>
      </c>
      <c r="L558" s="136" t="s">
        <v>134</v>
      </c>
      <c r="M558" s="31"/>
      <c r="N558" s="141" t="s">
        <v>1</v>
      </c>
      <c r="O558" s="142" t="s">
        <v>40</v>
      </c>
      <c r="P558" s="143">
        <f>I558+J558</f>
        <v>0</v>
      </c>
      <c r="Q558" s="143">
        <f>ROUND(I558*H558,2)</f>
        <v>0</v>
      </c>
      <c r="R558" s="143">
        <f>ROUND(J558*H558,2)</f>
        <v>0</v>
      </c>
      <c r="T558" s="144">
        <f>S558*H558</f>
        <v>0</v>
      </c>
      <c r="U558" s="144">
        <v>0</v>
      </c>
      <c r="V558" s="144">
        <f>U558*H558</f>
        <v>0</v>
      </c>
      <c r="W558" s="144">
        <v>0.073</v>
      </c>
      <c r="X558" s="145">
        <f>W558*H558</f>
        <v>0.04270499999999999</v>
      </c>
      <c r="AR558" s="146" t="s">
        <v>137</v>
      </c>
      <c r="AT558" s="146" t="s">
        <v>132</v>
      </c>
      <c r="AU558" s="146" t="s">
        <v>87</v>
      </c>
      <c r="AY558" s="16" t="s">
        <v>128</v>
      </c>
      <c r="BE558" s="147">
        <f>IF(O558="základní",K558,0)</f>
        <v>0</v>
      </c>
      <c r="BF558" s="147">
        <f>IF(O558="snížená",K558,0)</f>
        <v>0</v>
      </c>
      <c r="BG558" s="147">
        <f>IF(O558="zákl. přenesená",K558,0)</f>
        <v>0</v>
      </c>
      <c r="BH558" s="147">
        <f>IF(O558="sníž. přenesená",K558,0)</f>
        <v>0</v>
      </c>
      <c r="BI558" s="147">
        <f>IF(O558="nulová",K558,0)</f>
        <v>0</v>
      </c>
      <c r="BJ558" s="16" t="s">
        <v>85</v>
      </c>
      <c r="BK558" s="147">
        <f>ROUND(P558*H558,2)</f>
        <v>0</v>
      </c>
      <c r="BL558" s="16" t="s">
        <v>137</v>
      </c>
      <c r="BM558" s="146" t="s">
        <v>908</v>
      </c>
    </row>
    <row r="559" spans="2:47" s="1" customFormat="1" ht="19.5">
      <c r="B559" s="31"/>
      <c r="D559" s="148" t="s">
        <v>136</v>
      </c>
      <c r="F559" s="149" t="s">
        <v>909</v>
      </c>
      <c r="I559" s="150"/>
      <c r="J559" s="150"/>
      <c r="M559" s="31"/>
      <c r="N559" s="151"/>
      <c r="X559" s="53"/>
      <c r="AT559" s="16" t="s">
        <v>136</v>
      </c>
      <c r="AU559" s="16" t="s">
        <v>87</v>
      </c>
    </row>
    <row r="560" spans="2:51" s="12" customFormat="1" ht="12">
      <c r="B560" s="155"/>
      <c r="D560" s="148" t="s">
        <v>230</v>
      </c>
      <c r="E560" s="156" t="s">
        <v>1</v>
      </c>
      <c r="F560" s="157" t="s">
        <v>910</v>
      </c>
      <c r="H560" s="158">
        <v>0.585</v>
      </c>
      <c r="I560" s="159"/>
      <c r="J560" s="159"/>
      <c r="M560" s="155"/>
      <c r="N560" s="160"/>
      <c r="X560" s="161"/>
      <c r="AT560" s="156" t="s">
        <v>230</v>
      </c>
      <c r="AU560" s="156" t="s">
        <v>87</v>
      </c>
      <c r="AV560" s="12" t="s">
        <v>87</v>
      </c>
      <c r="AW560" s="12" t="s">
        <v>5</v>
      </c>
      <c r="AX560" s="12" t="s">
        <v>85</v>
      </c>
      <c r="AY560" s="156" t="s">
        <v>128</v>
      </c>
    </row>
    <row r="561" spans="2:65" s="1" customFormat="1" ht="24.2" customHeight="1">
      <c r="B561" s="31"/>
      <c r="C561" s="134" t="s">
        <v>911</v>
      </c>
      <c r="D561" s="134" t="s">
        <v>132</v>
      </c>
      <c r="E561" s="135" t="s">
        <v>912</v>
      </c>
      <c r="F561" s="136" t="s">
        <v>913</v>
      </c>
      <c r="G561" s="137" t="s">
        <v>402</v>
      </c>
      <c r="H561" s="138">
        <v>48.9</v>
      </c>
      <c r="I561" s="139"/>
      <c r="J561" s="139"/>
      <c r="K561" s="140">
        <f>ROUND(P561*H561,2)</f>
        <v>0</v>
      </c>
      <c r="L561" s="136" t="s">
        <v>134</v>
      </c>
      <c r="M561" s="31"/>
      <c r="N561" s="141" t="s">
        <v>1</v>
      </c>
      <c r="O561" s="142" t="s">
        <v>40</v>
      </c>
      <c r="P561" s="143">
        <f>I561+J561</f>
        <v>0</v>
      </c>
      <c r="Q561" s="143">
        <f>ROUND(I561*H561,2)</f>
        <v>0</v>
      </c>
      <c r="R561" s="143">
        <f>ROUND(J561*H561,2)</f>
        <v>0</v>
      </c>
      <c r="T561" s="144">
        <f>S561*H561</f>
        <v>0</v>
      </c>
      <c r="U561" s="144">
        <v>0</v>
      </c>
      <c r="V561" s="144">
        <f>U561*H561</f>
        <v>0</v>
      </c>
      <c r="W561" s="144">
        <v>0.003</v>
      </c>
      <c r="X561" s="145">
        <f>W561*H561</f>
        <v>0.1467</v>
      </c>
      <c r="AR561" s="146" t="s">
        <v>137</v>
      </c>
      <c r="AT561" s="146" t="s">
        <v>132</v>
      </c>
      <c r="AU561" s="146" t="s">
        <v>87</v>
      </c>
      <c r="AY561" s="16" t="s">
        <v>128</v>
      </c>
      <c r="BE561" s="147">
        <f>IF(O561="základní",K561,0)</f>
        <v>0</v>
      </c>
      <c r="BF561" s="147">
        <f>IF(O561="snížená",K561,0)</f>
        <v>0</v>
      </c>
      <c r="BG561" s="147">
        <f>IF(O561="zákl. přenesená",K561,0)</f>
        <v>0</v>
      </c>
      <c r="BH561" s="147">
        <f>IF(O561="sníž. přenesená",K561,0)</f>
        <v>0</v>
      </c>
      <c r="BI561" s="147">
        <f>IF(O561="nulová",K561,0)</f>
        <v>0</v>
      </c>
      <c r="BJ561" s="16" t="s">
        <v>85</v>
      </c>
      <c r="BK561" s="147">
        <f>ROUND(P561*H561,2)</f>
        <v>0</v>
      </c>
      <c r="BL561" s="16" t="s">
        <v>137</v>
      </c>
      <c r="BM561" s="146" t="s">
        <v>914</v>
      </c>
    </row>
    <row r="562" spans="2:47" s="1" customFormat="1" ht="19.5">
      <c r="B562" s="31"/>
      <c r="D562" s="148" t="s">
        <v>136</v>
      </c>
      <c r="F562" s="149" t="s">
        <v>915</v>
      </c>
      <c r="I562" s="150"/>
      <c r="J562" s="150"/>
      <c r="M562" s="31"/>
      <c r="N562" s="151"/>
      <c r="X562" s="53"/>
      <c r="AT562" s="16" t="s">
        <v>136</v>
      </c>
      <c r="AU562" s="16" t="s">
        <v>87</v>
      </c>
    </row>
    <row r="563" spans="2:65" s="1" customFormat="1" ht="24.2" customHeight="1">
      <c r="B563" s="31"/>
      <c r="C563" s="134" t="s">
        <v>916</v>
      </c>
      <c r="D563" s="134" t="s">
        <v>132</v>
      </c>
      <c r="E563" s="135" t="s">
        <v>917</v>
      </c>
      <c r="F563" s="136" t="s">
        <v>918</v>
      </c>
      <c r="G563" s="137" t="s">
        <v>247</v>
      </c>
      <c r="H563" s="138">
        <v>5.265</v>
      </c>
      <c r="I563" s="139"/>
      <c r="J563" s="139"/>
      <c r="K563" s="140">
        <f>ROUND(P563*H563,2)</f>
        <v>0</v>
      </c>
      <c r="L563" s="136" t="s">
        <v>134</v>
      </c>
      <c r="M563" s="31"/>
      <c r="N563" s="141" t="s">
        <v>1</v>
      </c>
      <c r="O563" s="142" t="s">
        <v>40</v>
      </c>
      <c r="P563" s="143">
        <f>I563+J563</f>
        <v>0</v>
      </c>
      <c r="Q563" s="143">
        <f>ROUND(I563*H563,2)</f>
        <v>0</v>
      </c>
      <c r="R563" s="143">
        <f>ROUND(J563*H563,2)</f>
        <v>0</v>
      </c>
      <c r="T563" s="144">
        <f>S563*H563</f>
        <v>0</v>
      </c>
      <c r="U563" s="144">
        <v>0</v>
      </c>
      <c r="V563" s="144">
        <f>U563*H563</f>
        <v>0</v>
      </c>
      <c r="W563" s="144">
        <v>1.8</v>
      </c>
      <c r="X563" s="145">
        <f>W563*H563</f>
        <v>9.477</v>
      </c>
      <c r="AR563" s="146" t="s">
        <v>137</v>
      </c>
      <c r="AT563" s="146" t="s">
        <v>132</v>
      </c>
      <c r="AU563" s="146" t="s">
        <v>87</v>
      </c>
      <c r="AY563" s="16" t="s">
        <v>128</v>
      </c>
      <c r="BE563" s="147">
        <f>IF(O563="základní",K563,0)</f>
        <v>0</v>
      </c>
      <c r="BF563" s="147">
        <f>IF(O563="snížená",K563,0)</f>
        <v>0</v>
      </c>
      <c r="BG563" s="147">
        <f>IF(O563="zákl. přenesená",K563,0)</f>
        <v>0</v>
      </c>
      <c r="BH563" s="147">
        <f>IF(O563="sníž. přenesená",K563,0)</f>
        <v>0</v>
      </c>
      <c r="BI563" s="147">
        <f>IF(O563="nulová",K563,0)</f>
        <v>0</v>
      </c>
      <c r="BJ563" s="16" t="s">
        <v>85</v>
      </c>
      <c r="BK563" s="147">
        <f>ROUND(P563*H563,2)</f>
        <v>0</v>
      </c>
      <c r="BL563" s="16" t="s">
        <v>137</v>
      </c>
      <c r="BM563" s="146" t="s">
        <v>919</v>
      </c>
    </row>
    <row r="564" spans="2:47" s="1" customFormat="1" ht="29.25">
      <c r="B564" s="31"/>
      <c r="D564" s="148" t="s">
        <v>136</v>
      </c>
      <c r="F564" s="149" t="s">
        <v>920</v>
      </c>
      <c r="I564" s="150"/>
      <c r="J564" s="150"/>
      <c r="M564" s="31"/>
      <c r="N564" s="151"/>
      <c r="X564" s="53"/>
      <c r="AT564" s="16" t="s">
        <v>136</v>
      </c>
      <c r="AU564" s="16" t="s">
        <v>87</v>
      </c>
    </row>
    <row r="565" spans="2:51" s="12" customFormat="1" ht="12">
      <c r="B565" s="155"/>
      <c r="D565" s="148" t="s">
        <v>230</v>
      </c>
      <c r="E565" s="156" t="s">
        <v>1</v>
      </c>
      <c r="F565" s="157" t="s">
        <v>921</v>
      </c>
      <c r="H565" s="158">
        <v>5.265</v>
      </c>
      <c r="I565" s="159"/>
      <c r="J565" s="159"/>
      <c r="M565" s="155"/>
      <c r="N565" s="160"/>
      <c r="X565" s="161"/>
      <c r="AT565" s="156" t="s">
        <v>230</v>
      </c>
      <c r="AU565" s="156" t="s">
        <v>87</v>
      </c>
      <c r="AV565" s="12" t="s">
        <v>87</v>
      </c>
      <c r="AW565" s="12" t="s">
        <v>5</v>
      </c>
      <c r="AX565" s="12" t="s">
        <v>85</v>
      </c>
      <c r="AY565" s="156" t="s">
        <v>128</v>
      </c>
    </row>
    <row r="566" spans="2:65" s="1" customFormat="1" ht="24.2" customHeight="1">
      <c r="B566" s="31"/>
      <c r="C566" s="134" t="s">
        <v>922</v>
      </c>
      <c r="D566" s="134" t="s">
        <v>132</v>
      </c>
      <c r="E566" s="135" t="s">
        <v>923</v>
      </c>
      <c r="F566" s="136" t="s">
        <v>918</v>
      </c>
      <c r="G566" s="137" t="s">
        <v>247</v>
      </c>
      <c r="H566" s="138">
        <v>45</v>
      </c>
      <c r="I566" s="139"/>
      <c r="J566" s="139"/>
      <c r="K566" s="140">
        <f>ROUND(P566*H566,2)</f>
        <v>0</v>
      </c>
      <c r="L566" s="136" t="s">
        <v>1</v>
      </c>
      <c r="M566" s="31"/>
      <c r="N566" s="141" t="s">
        <v>1</v>
      </c>
      <c r="O566" s="142" t="s">
        <v>40</v>
      </c>
      <c r="P566" s="143">
        <f>I566+J566</f>
        <v>0</v>
      </c>
      <c r="Q566" s="143">
        <f>ROUND(I566*H566,2)</f>
        <v>0</v>
      </c>
      <c r="R566" s="143">
        <f>ROUND(J566*H566,2)</f>
        <v>0</v>
      </c>
      <c r="T566" s="144">
        <f>S566*H566</f>
        <v>0</v>
      </c>
      <c r="U566" s="144">
        <v>0</v>
      </c>
      <c r="V566" s="144">
        <f>U566*H566</f>
        <v>0</v>
      </c>
      <c r="W566" s="144">
        <v>1.8</v>
      </c>
      <c r="X566" s="145">
        <f>W566*H566</f>
        <v>81</v>
      </c>
      <c r="AR566" s="146" t="s">
        <v>137</v>
      </c>
      <c r="AT566" s="146" t="s">
        <v>132</v>
      </c>
      <c r="AU566" s="146" t="s">
        <v>87</v>
      </c>
      <c r="AY566" s="16" t="s">
        <v>128</v>
      </c>
      <c r="BE566" s="147">
        <f>IF(O566="základní",K566,0)</f>
        <v>0</v>
      </c>
      <c r="BF566" s="147">
        <f>IF(O566="snížená",K566,0)</f>
        <v>0</v>
      </c>
      <c r="BG566" s="147">
        <f>IF(O566="zákl. přenesená",K566,0)</f>
        <v>0</v>
      </c>
      <c r="BH566" s="147">
        <f>IF(O566="sníž. přenesená",K566,0)</f>
        <v>0</v>
      </c>
      <c r="BI566" s="147">
        <f>IF(O566="nulová",K566,0)</f>
        <v>0</v>
      </c>
      <c r="BJ566" s="16" t="s">
        <v>85</v>
      </c>
      <c r="BK566" s="147">
        <f>ROUND(P566*H566,2)</f>
        <v>0</v>
      </c>
      <c r="BL566" s="16" t="s">
        <v>137</v>
      </c>
      <c r="BM566" s="146" t="s">
        <v>924</v>
      </c>
    </row>
    <row r="567" spans="2:47" s="1" customFormat="1" ht="29.25">
      <c r="B567" s="31"/>
      <c r="D567" s="148" t="s">
        <v>136</v>
      </c>
      <c r="F567" s="149" t="s">
        <v>920</v>
      </c>
      <c r="I567" s="150"/>
      <c r="J567" s="150"/>
      <c r="M567" s="31"/>
      <c r="N567" s="151"/>
      <c r="X567" s="53"/>
      <c r="AT567" s="16" t="s">
        <v>136</v>
      </c>
      <c r="AU567" s="16" t="s">
        <v>87</v>
      </c>
    </row>
    <row r="568" spans="2:65" s="1" customFormat="1" ht="24.2" customHeight="1">
      <c r="B568" s="31"/>
      <c r="C568" s="134" t="s">
        <v>925</v>
      </c>
      <c r="D568" s="134" t="s">
        <v>132</v>
      </c>
      <c r="E568" s="135" t="s">
        <v>926</v>
      </c>
      <c r="F568" s="136" t="s">
        <v>927</v>
      </c>
      <c r="G568" s="137" t="s">
        <v>402</v>
      </c>
      <c r="H568" s="138">
        <v>986</v>
      </c>
      <c r="I568" s="139"/>
      <c r="J568" s="139"/>
      <c r="K568" s="140">
        <f>ROUND(P568*H568,2)</f>
        <v>0</v>
      </c>
      <c r="L568" s="136" t="s">
        <v>134</v>
      </c>
      <c r="M568" s="31"/>
      <c r="N568" s="141" t="s">
        <v>1</v>
      </c>
      <c r="O568" s="142" t="s">
        <v>40</v>
      </c>
      <c r="P568" s="143">
        <f>I568+J568</f>
        <v>0</v>
      </c>
      <c r="Q568" s="143">
        <f>ROUND(I568*H568,2)</f>
        <v>0</v>
      </c>
      <c r="R568" s="143">
        <f>ROUND(J568*H568,2)</f>
        <v>0</v>
      </c>
      <c r="T568" s="144">
        <f>S568*H568</f>
        <v>0</v>
      </c>
      <c r="U568" s="144">
        <v>0</v>
      </c>
      <c r="V568" s="144">
        <f>U568*H568</f>
        <v>0</v>
      </c>
      <c r="W568" s="144">
        <v>0.018</v>
      </c>
      <c r="X568" s="145">
        <f>W568*H568</f>
        <v>17.747999999999998</v>
      </c>
      <c r="AR568" s="146" t="s">
        <v>137</v>
      </c>
      <c r="AT568" s="146" t="s">
        <v>132</v>
      </c>
      <c r="AU568" s="146" t="s">
        <v>87</v>
      </c>
      <c r="AY568" s="16" t="s">
        <v>128</v>
      </c>
      <c r="BE568" s="147">
        <f>IF(O568="základní",K568,0)</f>
        <v>0</v>
      </c>
      <c r="BF568" s="147">
        <f>IF(O568="snížená",K568,0)</f>
        <v>0</v>
      </c>
      <c r="BG568" s="147">
        <f>IF(O568="zákl. přenesená",K568,0)</f>
        <v>0</v>
      </c>
      <c r="BH568" s="147">
        <f>IF(O568="sníž. přenesená",K568,0)</f>
        <v>0</v>
      </c>
      <c r="BI568" s="147">
        <f>IF(O568="nulová",K568,0)</f>
        <v>0</v>
      </c>
      <c r="BJ568" s="16" t="s">
        <v>85</v>
      </c>
      <c r="BK568" s="147">
        <f>ROUND(P568*H568,2)</f>
        <v>0</v>
      </c>
      <c r="BL568" s="16" t="s">
        <v>137</v>
      </c>
      <c r="BM568" s="146" t="s">
        <v>928</v>
      </c>
    </row>
    <row r="569" spans="2:47" s="1" customFormat="1" ht="19.5">
      <c r="B569" s="31"/>
      <c r="D569" s="148" t="s">
        <v>136</v>
      </c>
      <c r="F569" s="149" t="s">
        <v>929</v>
      </c>
      <c r="I569" s="150"/>
      <c r="J569" s="150"/>
      <c r="M569" s="31"/>
      <c r="N569" s="151"/>
      <c r="X569" s="53"/>
      <c r="AT569" s="16" t="s">
        <v>136</v>
      </c>
      <c r="AU569" s="16" t="s">
        <v>87</v>
      </c>
    </row>
    <row r="570" spans="2:51" s="12" customFormat="1" ht="12">
      <c r="B570" s="155"/>
      <c r="D570" s="148" t="s">
        <v>230</v>
      </c>
      <c r="E570" s="156" t="s">
        <v>1</v>
      </c>
      <c r="F570" s="157" t="s">
        <v>930</v>
      </c>
      <c r="H570" s="158">
        <v>986</v>
      </c>
      <c r="I570" s="159"/>
      <c r="J570" s="159"/>
      <c r="M570" s="155"/>
      <c r="N570" s="160"/>
      <c r="X570" s="161"/>
      <c r="AT570" s="156" t="s">
        <v>230</v>
      </c>
      <c r="AU570" s="156" t="s">
        <v>87</v>
      </c>
      <c r="AV570" s="12" t="s">
        <v>87</v>
      </c>
      <c r="AW570" s="12" t="s">
        <v>5</v>
      </c>
      <c r="AX570" s="12" t="s">
        <v>85</v>
      </c>
      <c r="AY570" s="156" t="s">
        <v>128</v>
      </c>
    </row>
    <row r="571" spans="2:65" s="1" customFormat="1" ht="24.2" customHeight="1">
      <c r="B571" s="31"/>
      <c r="C571" s="134" t="s">
        <v>931</v>
      </c>
      <c r="D571" s="134" t="s">
        <v>132</v>
      </c>
      <c r="E571" s="135" t="s">
        <v>932</v>
      </c>
      <c r="F571" s="136" t="s">
        <v>933</v>
      </c>
      <c r="G571" s="137" t="s">
        <v>402</v>
      </c>
      <c r="H571" s="138">
        <v>369</v>
      </c>
      <c r="I571" s="139"/>
      <c r="J571" s="139"/>
      <c r="K571" s="140">
        <f>ROUND(P571*H571,2)</f>
        <v>0</v>
      </c>
      <c r="L571" s="136" t="s">
        <v>1</v>
      </c>
      <c r="M571" s="31"/>
      <c r="N571" s="141" t="s">
        <v>1</v>
      </c>
      <c r="O571" s="142" t="s">
        <v>40</v>
      </c>
      <c r="P571" s="143">
        <f>I571+J571</f>
        <v>0</v>
      </c>
      <c r="Q571" s="143">
        <f>ROUND(I571*H571,2)</f>
        <v>0</v>
      </c>
      <c r="R571" s="143">
        <f>ROUND(J571*H571,2)</f>
        <v>0</v>
      </c>
      <c r="T571" s="144">
        <f>S571*H571</f>
        <v>0</v>
      </c>
      <c r="U571" s="144">
        <v>0</v>
      </c>
      <c r="V571" s="144">
        <f>U571*H571</f>
        <v>0</v>
      </c>
      <c r="W571" s="144">
        <v>0</v>
      </c>
      <c r="X571" s="145">
        <f>W571*H571</f>
        <v>0</v>
      </c>
      <c r="AR571" s="146" t="s">
        <v>137</v>
      </c>
      <c r="AT571" s="146" t="s">
        <v>132</v>
      </c>
      <c r="AU571" s="146" t="s">
        <v>87</v>
      </c>
      <c r="AY571" s="16" t="s">
        <v>128</v>
      </c>
      <c r="BE571" s="147">
        <f>IF(O571="základní",K571,0)</f>
        <v>0</v>
      </c>
      <c r="BF571" s="147">
        <f>IF(O571="snížená",K571,0)</f>
        <v>0</v>
      </c>
      <c r="BG571" s="147">
        <f>IF(O571="zákl. přenesená",K571,0)</f>
        <v>0</v>
      </c>
      <c r="BH571" s="147">
        <f>IF(O571="sníž. přenesená",K571,0)</f>
        <v>0</v>
      </c>
      <c r="BI571" s="147">
        <f>IF(O571="nulová",K571,0)</f>
        <v>0</v>
      </c>
      <c r="BJ571" s="16" t="s">
        <v>85</v>
      </c>
      <c r="BK571" s="147">
        <f>ROUND(P571*H571,2)</f>
        <v>0</v>
      </c>
      <c r="BL571" s="16" t="s">
        <v>137</v>
      </c>
      <c r="BM571" s="146" t="s">
        <v>934</v>
      </c>
    </row>
    <row r="572" spans="2:47" s="1" customFormat="1" ht="19.5">
      <c r="B572" s="31"/>
      <c r="D572" s="148" t="s">
        <v>136</v>
      </c>
      <c r="F572" s="149" t="s">
        <v>935</v>
      </c>
      <c r="I572" s="150"/>
      <c r="J572" s="150"/>
      <c r="M572" s="31"/>
      <c r="N572" s="151"/>
      <c r="X572" s="53"/>
      <c r="AT572" s="16" t="s">
        <v>136</v>
      </c>
      <c r="AU572" s="16" t="s">
        <v>87</v>
      </c>
    </row>
    <row r="573" spans="2:65" s="1" customFormat="1" ht="24">
      <c r="B573" s="31"/>
      <c r="C573" s="134" t="s">
        <v>936</v>
      </c>
      <c r="D573" s="134" t="s">
        <v>132</v>
      </c>
      <c r="E573" s="135" t="s">
        <v>937</v>
      </c>
      <c r="F573" s="136" t="s">
        <v>938</v>
      </c>
      <c r="G573" s="137" t="s">
        <v>402</v>
      </c>
      <c r="H573" s="138">
        <v>400</v>
      </c>
      <c r="I573" s="139"/>
      <c r="J573" s="139"/>
      <c r="K573" s="140">
        <f>ROUND(P573*H573,2)</f>
        <v>0</v>
      </c>
      <c r="L573" s="136" t="s">
        <v>134</v>
      </c>
      <c r="M573" s="31"/>
      <c r="N573" s="141" t="s">
        <v>1</v>
      </c>
      <c r="O573" s="142" t="s">
        <v>40</v>
      </c>
      <c r="P573" s="143">
        <f>I573+J573</f>
        <v>0</v>
      </c>
      <c r="Q573" s="143">
        <f>ROUND(I573*H573,2)</f>
        <v>0</v>
      </c>
      <c r="R573" s="143">
        <f>ROUND(J573*H573,2)</f>
        <v>0</v>
      </c>
      <c r="T573" s="144">
        <f>S573*H573</f>
        <v>0</v>
      </c>
      <c r="U573" s="144">
        <v>5E-05</v>
      </c>
      <c r="V573" s="144">
        <f>U573*H573</f>
        <v>0.02</v>
      </c>
      <c r="W573" s="144">
        <v>0.005</v>
      </c>
      <c r="X573" s="145">
        <f>W573*H573</f>
        <v>2</v>
      </c>
      <c r="AR573" s="146" t="s">
        <v>137</v>
      </c>
      <c r="AT573" s="146" t="s">
        <v>132</v>
      </c>
      <c r="AU573" s="146" t="s">
        <v>87</v>
      </c>
      <c r="AY573" s="16" t="s">
        <v>128</v>
      </c>
      <c r="BE573" s="147">
        <f>IF(O573="základní",K573,0)</f>
        <v>0</v>
      </c>
      <c r="BF573" s="147">
        <f>IF(O573="snížená",K573,0)</f>
        <v>0</v>
      </c>
      <c r="BG573" s="147">
        <f>IF(O573="zákl. přenesená",K573,0)</f>
        <v>0</v>
      </c>
      <c r="BH573" s="147">
        <f>IF(O573="sníž. přenesená",K573,0)</f>
        <v>0</v>
      </c>
      <c r="BI573" s="147">
        <f>IF(O573="nulová",K573,0)</f>
        <v>0</v>
      </c>
      <c r="BJ573" s="16" t="s">
        <v>85</v>
      </c>
      <c r="BK573" s="147">
        <f>ROUND(P573*H573,2)</f>
        <v>0</v>
      </c>
      <c r="BL573" s="16" t="s">
        <v>137</v>
      </c>
      <c r="BM573" s="146" t="s">
        <v>939</v>
      </c>
    </row>
    <row r="574" spans="2:47" s="1" customFormat="1" ht="19.5">
      <c r="B574" s="31"/>
      <c r="D574" s="148" t="s">
        <v>136</v>
      </c>
      <c r="F574" s="149" t="s">
        <v>940</v>
      </c>
      <c r="I574" s="150"/>
      <c r="J574" s="150"/>
      <c r="M574" s="31"/>
      <c r="N574" s="151"/>
      <c r="X574" s="53"/>
      <c r="AT574" s="16" t="s">
        <v>136</v>
      </c>
      <c r="AU574" s="16" t="s">
        <v>87</v>
      </c>
    </row>
    <row r="575" spans="2:51" s="12" customFormat="1" ht="12">
      <c r="B575" s="155"/>
      <c r="D575" s="148" t="s">
        <v>230</v>
      </c>
      <c r="E575" s="156" t="s">
        <v>1</v>
      </c>
      <c r="F575" s="157" t="s">
        <v>941</v>
      </c>
      <c r="H575" s="158">
        <v>400</v>
      </c>
      <c r="I575" s="159"/>
      <c r="J575" s="159"/>
      <c r="M575" s="155"/>
      <c r="N575" s="160"/>
      <c r="X575" s="161"/>
      <c r="AT575" s="156" t="s">
        <v>230</v>
      </c>
      <c r="AU575" s="156" t="s">
        <v>87</v>
      </c>
      <c r="AV575" s="12" t="s">
        <v>87</v>
      </c>
      <c r="AW575" s="12" t="s">
        <v>5</v>
      </c>
      <c r="AX575" s="12" t="s">
        <v>85</v>
      </c>
      <c r="AY575" s="156" t="s">
        <v>128</v>
      </c>
    </row>
    <row r="576" spans="2:65" s="1" customFormat="1" ht="24.2" customHeight="1">
      <c r="B576" s="31"/>
      <c r="C576" s="134" t="s">
        <v>942</v>
      </c>
      <c r="D576" s="134" t="s">
        <v>132</v>
      </c>
      <c r="E576" s="135" t="s">
        <v>943</v>
      </c>
      <c r="F576" s="136" t="s">
        <v>944</v>
      </c>
      <c r="G576" s="137" t="s">
        <v>222</v>
      </c>
      <c r="H576" s="138">
        <v>45</v>
      </c>
      <c r="I576" s="139"/>
      <c r="J576" s="139"/>
      <c r="K576" s="140">
        <f>ROUND(P576*H576,2)</f>
        <v>0</v>
      </c>
      <c r="L576" s="136" t="s">
        <v>1</v>
      </c>
      <c r="M576" s="31"/>
      <c r="N576" s="141" t="s">
        <v>1</v>
      </c>
      <c r="O576" s="142" t="s">
        <v>40</v>
      </c>
      <c r="P576" s="143">
        <f>I576+J576</f>
        <v>0</v>
      </c>
      <c r="Q576" s="143">
        <f>ROUND(I576*H576,2)</f>
        <v>0</v>
      </c>
      <c r="R576" s="143">
        <f>ROUND(J576*H576,2)</f>
        <v>0</v>
      </c>
      <c r="T576" s="144">
        <f>S576*H576</f>
        <v>0</v>
      </c>
      <c r="U576" s="144">
        <v>0</v>
      </c>
      <c r="V576" s="144">
        <f>U576*H576</f>
        <v>0</v>
      </c>
      <c r="W576" s="144">
        <v>0.068</v>
      </c>
      <c r="X576" s="145">
        <f>W576*H576</f>
        <v>3.06</v>
      </c>
      <c r="AR576" s="146" t="s">
        <v>137</v>
      </c>
      <c r="AT576" s="146" t="s">
        <v>132</v>
      </c>
      <c r="AU576" s="146" t="s">
        <v>87</v>
      </c>
      <c r="AY576" s="16" t="s">
        <v>128</v>
      </c>
      <c r="BE576" s="147">
        <f>IF(O576="základní",K576,0)</f>
        <v>0</v>
      </c>
      <c r="BF576" s="147">
        <f>IF(O576="snížená",K576,0)</f>
        <v>0</v>
      </c>
      <c r="BG576" s="147">
        <f>IF(O576="zákl. přenesená",K576,0)</f>
        <v>0</v>
      </c>
      <c r="BH576" s="147">
        <f>IF(O576="sníž. přenesená",K576,0)</f>
        <v>0</v>
      </c>
      <c r="BI576" s="147">
        <f>IF(O576="nulová",K576,0)</f>
        <v>0</v>
      </c>
      <c r="BJ576" s="16" t="s">
        <v>85</v>
      </c>
      <c r="BK576" s="147">
        <f>ROUND(P576*H576,2)</f>
        <v>0</v>
      </c>
      <c r="BL576" s="16" t="s">
        <v>137</v>
      </c>
      <c r="BM576" s="146" t="s">
        <v>945</v>
      </c>
    </row>
    <row r="577" spans="2:47" s="1" customFormat="1" ht="19.5">
      <c r="B577" s="31"/>
      <c r="D577" s="148" t="s">
        <v>136</v>
      </c>
      <c r="F577" s="149" t="s">
        <v>946</v>
      </c>
      <c r="I577" s="150"/>
      <c r="J577" s="150"/>
      <c r="M577" s="31"/>
      <c r="N577" s="151"/>
      <c r="X577" s="53"/>
      <c r="AT577" s="16" t="s">
        <v>136</v>
      </c>
      <c r="AU577" s="16" t="s">
        <v>87</v>
      </c>
    </row>
    <row r="578" spans="2:65" s="1" customFormat="1" ht="24.2" customHeight="1">
      <c r="B578" s="31"/>
      <c r="C578" s="134" t="s">
        <v>947</v>
      </c>
      <c r="D578" s="134" t="s">
        <v>132</v>
      </c>
      <c r="E578" s="135" t="s">
        <v>948</v>
      </c>
      <c r="F578" s="136" t="s">
        <v>949</v>
      </c>
      <c r="G578" s="137" t="s">
        <v>402</v>
      </c>
      <c r="H578" s="138">
        <v>6.4</v>
      </c>
      <c r="I578" s="139"/>
      <c r="J578" s="139"/>
      <c r="K578" s="140">
        <f>ROUND(P578*H578,2)</f>
        <v>0</v>
      </c>
      <c r="L578" s="136" t="s">
        <v>134</v>
      </c>
      <c r="M578" s="31"/>
      <c r="N578" s="141" t="s">
        <v>1</v>
      </c>
      <c r="O578" s="142" t="s">
        <v>40</v>
      </c>
      <c r="P578" s="143">
        <f>I578+J578</f>
        <v>0</v>
      </c>
      <c r="Q578" s="143">
        <f>ROUND(I578*H578,2)</f>
        <v>0</v>
      </c>
      <c r="R578" s="143">
        <f>ROUND(J578*H578,2)</f>
        <v>0</v>
      </c>
      <c r="T578" s="144">
        <f>S578*H578</f>
        <v>0</v>
      </c>
      <c r="U578" s="144">
        <v>0.00055</v>
      </c>
      <c r="V578" s="144">
        <f>U578*H578</f>
        <v>0.0035200000000000006</v>
      </c>
      <c r="W578" s="144">
        <v>0.001</v>
      </c>
      <c r="X578" s="145">
        <f>W578*H578</f>
        <v>0.0064</v>
      </c>
      <c r="AR578" s="146" t="s">
        <v>137</v>
      </c>
      <c r="AT578" s="146" t="s">
        <v>132</v>
      </c>
      <c r="AU578" s="146" t="s">
        <v>87</v>
      </c>
      <c r="AY578" s="16" t="s">
        <v>128</v>
      </c>
      <c r="BE578" s="147">
        <f>IF(O578="základní",K578,0)</f>
        <v>0</v>
      </c>
      <c r="BF578" s="147">
        <f>IF(O578="snížená",K578,0)</f>
        <v>0</v>
      </c>
      <c r="BG578" s="147">
        <f>IF(O578="zákl. přenesená",K578,0)</f>
        <v>0</v>
      </c>
      <c r="BH578" s="147">
        <f>IF(O578="sníž. přenesená",K578,0)</f>
        <v>0</v>
      </c>
      <c r="BI578" s="147">
        <f>IF(O578="nulová",K578,0)</f>
        <v>0</v>
      </c>
      <c r="BJ578" s="16" t="s">
        <v>85</v>
      </c>
      <c r="BK578" s="147">
        <f>ROUND(P578*H578,2)</f>
        <v>0</v>
      </c>
      <c r="BL578" s="16" t="s">
        <v>137</v>
      </c>
      <c r="BM578" s="146" t="s">
        <v>950</v>
      </c>
    </row>
    <row r="579" spans="2:47" s="1" customFormat="1" ht="19.5">
      <c r="B579" s="31"/>
      <c r="D579" s="148" t="s">
        <v>136</v>
      </c>
      <c r="F579" s="149" t="s">
        <v>951</v>
      </c>
      <c r="I579" s="150"/>
      <c r="J579" s="150"/>
      <c r="M579" s="31"/>
      <c r="N579" s="151"/>
      <c r="X579" s="53"/>
      <c r="AT579" s="16" t="s">
        <v>136</v>
      </c>
      <c r="AU579" s="16" t="s">
        <v>87</v>
      </c>
    </row>
    <row r="580" spans="2:51" s="12" customFormat="1" ht="12">
      <c r="B580" s="155"/>
      <c r="D580" s="148" t="s">
        <v>230</v>
      </c>
      <c r="E580" s="156" t="s">
        <v>1</v>
      </c>
      <c r="F580" s="157" t="s">
        <v>952</v>
      </c>
      <c r="H580" s="158">
        <v>6.4</v>
      </c>
      <c r="I580" s="159"/>
      <c r="J580" s="159"/>
      <c r="M580" s="155"/>
      <c r="N580" s="160"/>
      <c r="X580" s="161"/>
      <c r="AT580" s="156" t="s">
        <v>230</v>
      </c>
      <c r="AU580" s="156" t="s">
        <v>87</v>
      </c>
      <c r="AV580" s="12" t="s">
        <v>87</v>
      </c>
      <c r="AW580" s="12" t="s">
        <v>5</v>
      </c>
      <c r="AX580" s="12" t="s">
        <v>85</v>
      </c>
      <c r="AY580" s="156" t="s">
        <v>128</v>
      </c>
    </row>
    <row r="581" spans="2:65" s="1" customFormat="1" ht="24.2" customHeight="1">
      <c r="B581" s="31"/>
      <c r="C581" s="169" t="s">
        <v>953</v>
      </c>
      <c r="D581" s="169" t="s">
        <v>356</v>
      </c>
      <c r="E581" s="170" t="s">
        <v>954</v>
      </c>
      <c r="F581" s="171" t="s">
        <v>955</v>
      </c>
      <c r="G581" s="172" t="s">
        <v>313</v>
      </c>
      <c r="H581" s="173">
        <v>0.008</v>
      </c>
      <c r="I581" s="174"/>
      <c r="J581" s="175"/>
      <c r="K581" s="176">
        <f>ROUND(P581*H581,2)</f>
        <v>0</v>
      </c>
      <c r="L581" s="171" t="s">
        <v>134</v>
      </c>
      <c r="M581" s="177"/>
      <c r="N581" s="178" t="s">
        <v>1</v>
      </c>
      <c r="O581" s="142" t="s">
        <v>40</v>
      </c>
      <c r="P581" s="143">
        <f>I581+J581</f>
        <v>0</v>
      </c>
      <c r="Q581" s="143">
        <f>ROUND(I581*H581,2)</f>
        <v>0</v>
      </c>
      <c r="R581" s="143">
        <f>ROUND(J581*H581,2)</f>
        <v>0</v>
      </c>
      <c r="T581" s="144">
        <f>S581*H581</f>
        <v>0</v>
      </c>
      <c r="U581" s="144">
        <v>1</v>
      </c>
      <c r="V581" s="144">
        <f>U581*H581</f>
        <v>0.008</v>
      </c>
      <c r="W581" s="144">
        <v>0</v>
      </c>
      <c r="X581" s="145">
        <f>W581*H581</f>
        <v>0</v>
      </c>
      <c r="AR581" s="146" t="s">
        <v>359</v>
      </c>
      <c r="AT581" s="146" t="s">
        <v>356</v>
      </c>
      <c r="AU581" s="146" t="s">
        <v>87</v>
      </c>
      <c r="AY581" s="16" t="s">
        <v>128</v>
      </c>
      <c r="BE581" s="147">
        <f>IF(O581="základní",K581,0)</f>
        <v>0</v>
      </c>
      <c r="BF581" s="147">
        <f>IF(O581="snížená",K581,0)</f>
        <v>0</v>
      </c>
      <c r="BG581" s="147">
        <f>IF(O581="zákl. přenesená",K581,0)</f>
        <v>0</v>
      </c>
      <c r="BH581" s="147">
        <f>IF(O581="sníž. přenesená",K581,0)</f>
        <v>0</v>
      </c>
      <c r="BI581" s="147">
        <f>IF(O581="nulová",K581,0)</f>
        <v>0</v>
      </c>
      <c r="BJ581" s="16" t="s">
        <v>85</v>
      </c>
      <c r="BK581" s="147">
        <f>ROUND(P581*H581,2)</f>
        <v>0</v>
      </c>
      <c r="BL581" s="16" t="s">
        <v>137</v>
      </c>
      <c r="BM581" s="146" t="s">
        <v>956</v>
      </c>
    </row>
    <row r="582" spans="2:47" s="1" customFormat="1" ht="19.5">
      <c r="B582" s="31"/>
      <c r="D582" s="148" t="s">
        <v>136</v>
      </c>
      <c r="F582" s="149" t="s">
        <v>955</v>
      </c>
      <c r="I582" s="150"/>
      <c r="J582" s="150"/>
      <c r="M582" s="31"/>
      <c r="N582" s="151"/>
      <c r="X582" s="53"/>
      <c r="AT582" s="16" t="s">
        <v>136</v>
      </c>
      <c r="AU582" s="16" t="s">
        <v>87</v>
      </c>
    </row>
    <row r="583" spans="2:51" s="12" customFormat="1" ht="12">
      <c r="B583" s="155"/>
      <c r="D583" s="148" t="s">
        <v>230</v>
      </c>
      <c r="F583" s="157" t="s">
        <v>957</v>
      </c>
      <c r="H583" s="158">
        <v>0.008</v>
      </c>
      <c r="I583" s="159"/>
      <c r="J583" s="159"/>
      <c r="M583" s="155"/>
      <c r="N583" s="160"/>
      <c r="X583" s="161"/>
      <c r="AT583" s="156" t="s">
        <v>230</v>
      </c>
      <c r="AU583" s="156" t="s">
        <v>87</v>
      </c>
      <c r="AV583" s="12" t="s">
        <v>87</v>
      </c>
      <c r="AW583" s="12" t="s">
        <v>4</v>
      </c>
      <c r="AX583" s="12" t="s">
        <v>85</v>
      </c>
      <c r="AY583" s="156" t="s">
        <v>128</v>
      </c>
    </row>
    <row r="584" spans="2:65" s="1" customFormat="1" ht="24.2" customHeight="1">
      <c r="B584" s="31"/>
      <c r="C584" s="134" t="s">
        <v>958</v>
      </c>
      <c r="D584" s="134" t="s">
        <v>132</v>
      </c>
      <c r="E584" s="135" t="s">
        <v>959</v>
      </c>
      <c r="F584" s="136" t="s">
        <v>960</v>
      </c>
      <c r="G584" s="137" t="s">
        <v>222</v>
      </c>
      <c r="H584" s="138">
        <v>67</v>
      </c>
      <c r="I584" s="139"/>
      <c r="J584" s="139"/>
      <c r="K584" s="140">
        <f>ROUND(P584*H584,2)</f>
        <v>0</v>
      </c>
      <c r="L584" s="136" t="s">
        <v>134</v>
      </c>
      <c r="M584" s="31"/>
      <c r="N584" s="141" t="s">
        <v>1</v>
      </c>
      <c r="O584" s="142" t="s">
        <v>40</v>
      </c>
      <c r="P584" s="143">
        <f>I584+J584</f>
        <v>0</v>
      </c>
      <c r="Q584" s="143">
        <f>ROUND(I584*H584,2)</f>
        <v>0</v>
      </c>
      <c r="R584" s="143">
        <f>ROUND(J584*H584,2)</f>
        <v>0</v>
      </c>
      <c r="T584" s="144">
        <f>S584*H584</f>
        <v>0</v>
      </c>
      <c r="U584" s="144">
        <v>0</v>
      </c>
      <c r="V584" s="144">
        <f>U584*H584</f>
        <v>0</v>
      </c>
      <c r="W584" s="144">
        <v>0</v>
      </c>
      <c r="X584" s="145">
        <f>W584*H584</f>
        <v>0</v>
      </c>
      <c r="AR584" s="146" t="s">
        <v>137</v>
      </c>
      <c r="AT584" s="146" t="s">
        <v>132</v>
      </c>
      <c r="AU584" s="146" t="s">
        <v>87</v>
      </c>
      <c r="AY584" s="16" t="s">
        <v>128</v>
      </c>
      <c r="BE584" s="147">
        <f>IF(O584="základní",K584,0)</f>
        <v>0</v>
      </c>
      <c r="BF584" s="147">
        <f>IF(O584="snížená",K584,0)</f>
        <v>0</v>
      </c>
      <c r="BG584" s="147">
        <f>IF(O584="zákl. přenesená",K584,0)</f>
        <v>0</v>
      </c>
      <c r="BH584" s="147">
        <f>IF(O584="sníž. přenesená",K584,0)</f>
        <v>0</v>
      </c>
      <c r="BI584" s="147">
        <f>IF(O584="nulová",K584,0)</f>
        <v>0</v>
      </c>
      <c r="BJ584" s="16" t="s">
        <v>85</v>
      </c>
      <c r="BK584" s="147">
        <f>ROUND(P584*H584,2)</f>
        <v>0</v>
      </c>
      <c r="BL584" s="16" t="s">
        <v>137</v>
      </c>
      <c r="BM584" s="146" t="s">
        <v>961</v>
      </c>
    </row>
    <row r="585" spans="2:47" s="1" customFormat="1" ht="19.5">
      <c r="B585" s="31"/>
      <c r="D585" s="148" t="s">
        <v>136</v>
      </c>
      <c r="F585" s="149" t="s">
        <v>962</v>
      </c>
      <c r="I585" s="150"/>
      <c r="J585" s="150"/>
      <c r="M585" s="31"/>
      <c r="N585" s="151"/>
      <c r="X585" s="53"/>
      <c r="AT585" s="16" t="s">
        <v>136</v>
      </c>
      <c r="AU585" s="16" t="s">
        <v>87</v>
      </c>
    </row>
    <row r="586" spans="2:63" s="11" customFormat="1" ht="22.9" customHeight="1">
      <c r="B586" s="121"/>
      <c r="D586" s="122" t="s">
        <v>76</v>
      </c>
      <c r="E586" s="132" t="s">
        <v>963</v>
      </c>
      <c r="F586" s="132" t="s">
        <v>964</v>
      </c>
      <c r="I586" s="124"/>
      <c r="J586" s="124"/>
      <c r="K586" s="133">
        <f>BK586</f>
        <v>0</v>
      </c>
      <c r="M586" s="121"/>
      <c r="N586" s="126"/>
      <c r="Q586" s="127">
        <f>SUM(Q587:Q597)</f>
        <v>0</v>
      </c>
      <c r="R586" s="127">
        <f>SUM(R587:R597)</f>
        <v>0</v>
      </c>
      <c r="T586" s="128">
        <f>SUM(T587:T597)</f>
        <v>0</v>
      </c>
      <c r="V586" s="128">
        <f>SUM(V587:V597)</f>
        <v>0</v>
      </c>
      <c r="X586" s="129">
        <f>SUM(X587:X597)</f>
        <v>0</v>
      </c>
      <c r="AR586" s="122" t="s">
        <v>85</v>
      </c>
      <c r="AT586" s="130" t="s">
        <v>76</v>
      </c>
      <c r="AU586" s="130" t="s">
        <v>85</v>
      </c>
      <c r="AY586" s="122" t="s">
        <v>128</v>
      </c>
      <c r="BK586" s="131">
        <f>SUM(BK587:BK597)</f>
        <v>0</v>
      </c>
    </row>
    <row r="587" spans="2:65" s="1" customFormat="1" ht="24.2" customHeight="1">
      <c r="B587" s="31"/>
      <c r="C587" s="134" t="s">
        <v>965</v>
      </c>
      <c r="D587" s="134" t="s">
        <v>132</v>
      </c>
      <c r="E587" s="135" t="s">
        <v>966</v>
      </c>
      <c r="F587" s="136" t="s">
        <v>967</v>
      </c>
      <c r="G587" s="137" t="s">
        <v>313</v>
      </c>
      <c r="H587" s="138">
        <v>208.563</v>
      </c>
      <c r="I587" s="139"/>
      <c r="J587" s="139"/>
      <c r="K587" s="140">
        <f>ROUND(P587*H587,2)</f>
        <v>0</v>
      </c>
      <c r="L587" s="136" t="s">
        <v>134</v>
      </c>
      <c r="M587" s="31"/>
      <c r="N587" s="141" t="s">
        <v>1</v>
      </c>
      <c r="O587" s="142" t="s">
        <v>40</v>
      </c>
      <c r="P587" s="143">
        <f>I587+J587</f>
        <v>0</v>
      </c>
      <c r="Q587" s="143">
        <f>ROUND(I587*H587,2)</f>
        <v>0</v>
      </c>
      <c r="R587" s="143">
        <f>ROUND(J587*H587,2)</f>
        <v>0</v>
      </c>
      <c r="T587" s="144">
        <f>S587*H587</f>
        <v>0</v>
      </c>
      <c r="U587" s="144">
        <v>0</v>
      </c>
      <c r="V587" s="144">
        <f>U587*H587</f>
        <v>0</v>
      </c>
      <c r="W587" s="144">
        <v>0</v>
      </c>
      <c r="X587" s="145">
        <f>W587*H587</f>
        <v>0</v>
      </c>
      <c r="AR587" s="146" t="s">
        <v>137</v>
      </c>
      <c r="AT587" s="146" t="s">
        <v>132</v>
      </c>
      <c r="AU587" s="146" t="s">
        <v>87</v>
      </c>
      <c r="AY587" s="16" t="s">
        <v>128</v>
      </c>
      <c r="BE587" s="147">
        <f>IF(O587="základní",K587,0)</f>
        <v>0</v>
      </c>
      <c r="BF587" s="147">
        <f>IF(O587="snížená",K587,0)</f>
        <v>0</v>
      </c>
      <c r="BG587" s="147">
        <f>IF(O587="zákl. přenesená",K587,0)</f>
        <v>0</v>
      </c>
      <c r="BH587" s="147">
        <f>IF(O587="sníž. přenesená",K587,0)</f>
        <v>0</v>
      </c>
      <c r="BI587" s="147">
        <f>IF(O587="nulová",K587,0)</f>
        <v>0</v>
      </c>
      <c r="BJ587" s="16" t="s">
        <v>85</v>
      </c>
      <c r="BK587" s="147">
        <f>ROUND(P587*H587,2)</f>
        <v>0</v>
      </c>
      <c r="BL587" s="16" t="s">
        <v>137</v>
      </c>
      <c r="BM587" s="146" t="s">
        <v>968</v>
      </c>
    </row>
    <row r="588" spans="2:47" s="1" customFormat="1" ht="19.5">
      <c r="B588" s="31"/>
      <c r="D588" s="148" t="s">
        <v>136</v>
      </c>
      <c r="F588" s="149" t="s">
        <v>969</v>
      </c>
      <c r="I588" s="150"/>
      <c r="J588" s="150"/>
      <c r="M588" s="31"/>
      <c r="N588" s="151"/>
      <c r="X588" s="53"/>
      <c r="AT588" s="16" t="s">
        <v>136</v>
      </c>
      <c r="AU588" s="16" t="s">
        <v>87</v>
      </c>
    </row>
    <row r="589" spans="2:65" s="1" customFormat="1" ht="24.2" customHeight="1">
      <c r="B589" s="31"/>
      <c r="C589" s="134" t="s">
        <v>970</v>
      </c>
      <c r="D589" s="134" t="s">
        <v>132</v>
      </c>
      <c r="E589" s="135" t="s">
        <v>971</v>
      </c>
      <c r="F589" s="136" t="s">
        <v>972</v>
      </c>
      <c r="G589" s="137" t="s">
        <v>313</v>
      </c>
      <c r="H589" s="138">
        <v>208.563</v>
      </c>
      <c r="I589" s="139"/>
      <c r="J589" s="139"/>
      <c r="K589" s="140">
        <f>ROUND(P589*H589,2)</f>
        <v>0</v>
      </c>
      <c r="L589" s="136" t="s">
        <v>134</v>
      </c>
      <c r="M589" s="31"/>
      <c r="N589" s="141" t="s">
        <v>1</v>
      </c>
      <c r="O589" s="142" t="s">
        <v>40</v>
      </c>
      <c r="P589" s="143">
        <f>I589+J589</f>
        <v>0</v>
      </c>
      <c r="Q589" s="143">
        <f>ROUND(I589*H589,2)</f>
        <v>0</v>
      </c>
      <c r="R589" s="143">
        <f>ROUND(J589*H589,2)</f>
        <v>0</v>
      </c>
      <c r="T589" s="144">
        <f>S589*H589</f>
        <v>0</v>
      </c>
      <c r="U589" s="144">
        <v>0</v>
      </c>
      <c r="V589" s="144">
        <f>U589*H589</f>
        <v>0</v>
      </c>
      <c r="W589" s="144">
        <v>0</v>
      </c>
      <c r="X589" s="145">
        <f>W589*H589</f>
        <v>0</v>
      </c>
      <c r="AR589" s="146" t="s">
        <v>137</v>
      </c>
      <c r="AT589" s="146" t="s">
        <v>132</v>
      </c>
      <c r="AU589" s="146" t="s">
        <v>87</v>
      </c>
      <c r="AY589" s="16" t="s">
        <v>128</v>
      </c>
      <c r="BE589" s="147">
        <f>IF(O589="základní",K589,0)</f>
        <v>0</v>
      </c>
      <c r="BF589" s="147">
        <f>IF(O589="snížená",K589,0)</f>
        <v>0</v>
      </c>
      <c r="BG589" s="147">
        <f>IF(O589="zákl. přenesená",K589,0)</f>
        <v>0</v>
      </c>
      <c r="BH589" s="147">
        <f>IF(O589="sníž. přenesená",K589,0)</f>
        <v>0</v>
      </c>
      <c r="BI589" s="147">
        <f>IF(O589="nulová",K589,0)</f>
        <v>0</v>
      </c>
      <c r="BJ589" s="16" t="s">
        <v>85</v>
      </c>
      <c r="BK589" s="147">
        <f>ROUND(P589*H589,2)</f>
        <v>0</v>
      </c>
      <c r="BL589" s="16" t="s">
        <v>137</v>
      </c>
      <c r="BM589" s="146" t="s">
        <v>973</v>
      </c>
    </row>
    <row r="590" spans="2:47" s="1" customFormat="1" ht="19.5">
      <c r="B590" s="31"/>
      <c r="D590" s="148" t="s">
        <v>136</v>
      </c>
      <c r="F590" s="149" t="s">
        <v>974</v>
      </c>
      <c r="I590" s="150"/>
      <c r="J590" s="150"/>
      <c r="M590" s="31"/>
      <c r="N590" s="151"/>
      <c r="X590" s="53"/>
      <c r="AT590" s="16" t="s">
        <v>136</v>
      </c>
      <c r="AU590" s="16" t="s">
        <v>87</v>
      </c>
    </row>
    <row r="591" spans="2:65" s="1" customFormat="1" ht="24.2" customHeight="1">
      <c r="B591" s="31"/>
      <c r="C591" s="134" t="s">
        <v>975</v>
      </c>
      <c r="D591" s="134" t="s">
        <v>132</v>
      </c>
      <c r="E591" s="135" t="s">
        <v>976</v>
      </c>
      <c r="F591" s="136" t="s">
        <v>977</v>
      </c>
      <c r="G591" s="137" t="s">
        <v>313</v>
      </c>
      <c r="H591" s="138">
        <v>4171.26</v>
      </c>
      <c r="I591" s="139"/>
      <c r="J591" s="139"/>
      <c r="K591" s="140">
        <f>ROUND(P591*H591,2)</f>
        <v>0</v>
      </c>
      <c r="L591" s="136" t="s">
        <v>134</v>
      </c>
      <c r="M591" s="31"/>
      <c r="N591" s="141" t="s">
        <v>1</v>
      </c>
      <c r="O591" s="142" t="s">
        <v>40</v>
      </c>
      <c r="P591" s="143">
        <f>I591+J591</f>
        <v>0</v>
      </c>
      <c r="Q591" s="143">
        <f>ROUND(I591*H591,2)</f>
        <v>0</v>
      </c>
      <c r="R591" s="143">
        <f>ROUND(J591*H591,2)</f>
        <v>0</v>
      </c>
      <c r="T591" s="144">
        <f>S591*H591</f>
        <v>0</v>
      </c>
      <c r="U591" s="144">
        <v>0</v>
      </c>
      <c r="V591" s="144">
        <f>U591*H591</f>
        <v>0</v>
      </c>
      <c r="W591" s="144">
        <v>0</v>
      </c>
      <c r="X591" s="145">
        <f>W591*H591</f>
        <v>0</v>
      </c>
      <c r="AR591" s="146" t="s">
        <v>137</v>
      </c>
      <c r="AT591" s="146" t="s">
        <v>132</v>
      </c>
      <c r="AU591" s="146" t="s">
        <v>87</v>
      </c>
      <c r="AY591" s="16" t="s">
        <v>128</v>
      </c>
      <c r="BE591" s="147">
        <f>IF(O591="základní",K591,0)</f>
        <v>0</v>
      </c>
      <c r="BF591" s="147">
        <f>IF(O591="snížená",K591,0)</f>
        <v>0</v>
      </c>
      <c r="BG591" s="147">
        <f>IF(O591="zákl. přenesená",K591,0)</f>
        <v>0</v>
      </c>
      <c r="BH591" s="147">
        <f>IF(O591="sníž. přenesená",K591,0)</f>
        <v>0</v>
      </c>
      <c r="BI591" s="147">
        <f>IF(O591="nulová",K591,0)</f>
        <v>0</v>
      </c>
      <c r="BJ591" s="16" t="s">
        <v>85</v>
      </c>
      <c r="BK591" s="147">
        <f>ROUND(P591*H591,2)</f>
        <v>0</v>
      </c>
      <c r="BL591" s="16" t="s">
        <v>137</v>
      </c>
      <c r="BM591" s="146" t="s">
        <v>978</v>
      </c>
    </row>
    <row r="592" spans="2:47" s="1" customFormat="1" ht="29.25">
      <c r="B592" s="31"/>
      <c r="D592" s="148" t="s">
        <v>136</v>
      </c>
      <c r="F592" s="149" t="s">
        <v>979</v>
      </c>
      <c r="I592" s="150"/>
      <c r="J592" s="150"/>
      <c r="M592" s="31"/>
      <c r="N592" s="151"/>
      <c r="X592" s="53"/>
      <c r="AT592" s="16" t="s">
        <v>136</v>
      </c>
      <c r="AU592" s="16" t="s">
        <v>87</v>
      </c>
    </row>
    <row r="593" spans="2:51" s="12" customFormat="1" ht="12">
      <c r="B593" s="155"/>
      <c r="D593" s="148" t="s">
        <v>230</v>
      </c>
      <c r="F593" s="157" t="s">
        <v>980</v>
      </c>
      <c r="H593" s="158">
        <v>4171.26</v>
      </c>
      <c r="I593" s="159"/>
      <c r="J593" s="159"/>
      <c r="M593" s="155"/>
      <c r="N593" s="160"/>
      <c r="X593" s="161"/>
      <c r="AT593" s="156" t="s">
        <v>230</v>
      </c>
      <c r="AU593" s="156" t="s">
        <v>87</v>
      </c>
      <c r="AV593" s="12" t="s">
        <v>87</v>
      </c>
      <c r="AW593" s="12" t="s">
        <v>4</v>
      </c>
      <c r="AX593" s="12" t="s">
        <v>85</v>
      </c>
      <c r="AY593" s="156" t="s">
        <v>128</v>
      </c>
    </row>
    <row r="594" spans="2:65" s="1" customFormat="1" ht="33" customHeight="1">
      <c r="B594" s="31"/>
      <c r="C594" s="134" t="s">
        <v>981</v>
      </c>
      <c r="D594" s="134" t="s">
        <v>132</v>
      </c>
      <c r="E594" s="135" t="s">
        <v>982</v>
      </c>
      <c r="F594" s="136" t="s">
        <v>983</v>
      </c>
      <c r="G594" s="137" t="s">
        <v>313</v>
      </c>
      <c r="H594" s="138">
        <v>208.563</v>
      </c>
      <c r="I594" s="139"/>
      <c r="J594" s="139"/>
      <c r="K594" s="140">
        <f>ROUND(P594*H594,2)</f>
        <v>0</v>
      </c>
      <c r="L594" s="136" t="s">
        <v>134</v>
      </c>
      <c r="M594" s="31"/>
      <c r="N594" s="141" t="s">
        <v>1</v>
      </c>
      <c r="O594" s="142" t="s">
        <v>40</v>
      </c>
      <c r="P594" s="143">
        <f>I594+J594</f>
        <v>0</v>
      </c>
      <c r="Q594" s="143">
        <f>ROUND(I594*H594,2)</f>
        <v>0</v>
      </c>
      <c r="R594" s="143">
        <f>ROUND(J594*H594,2)</f>
        <v>0</v>
      </c>
      <c r="T594" s="144">
        <f>S594*H594</f>
        <v>0</v>
      </c>
      <c r="U594" s="144">
        <v>0</v>
      </c>
      <c r="V594" s="144">
        <f>U594*H594</f>
        <v>0</v>
      </c>
      <c r="W594" s="144">
        <v>0</v>
      </c>
      <c r="X594" s="145">
        <f>W594*H594</f>
        <v>0</v>
      </c>
      <c r="AR594" s="146" t="s">
        <v>137</v>
      </c>
      <c r="AT594" s="146" t="s">
        <v>132</v>
      </c>
      <c r="AU594" s="146" t="s">
        <v>87</v>
      </c>
      <c r="AY594" s="16" t="s">
        <v>128</v>
      </c>
      <c r="BE594" s="147">
        <f>IF(O594="základní",K594,0)</f>
        <v>0</v>
      </c>
      <c r="BF594" s="147">
        <f>IF(O594="snížená",K594,0)</f>
        <v>0</v>
      </c>
      <c r="BG594" s="147">
        <f>IF(O594="zákl. přenesená",K594,0)</f>
        <v>0</v>
      </c>
      <c r="BH594" s="147">
        <f>IF(O594="sníž. přenesená",K594,0)</f>
        <v>0</v>
      </c>
      <c r="BI594" s="147">
        <f>IF(O594="nulová",K594,0)</f>
        <v>0</v>
      </c>
      <c r="BJ594" s="16" t="s">
        <v>85</v>
      </c>
      <c r="BK594" s="147">
        <f>ROUND(P594*H594,2)</f>
        <v>0</v>
      </c>
      <c r="BL594" s="16" t="s">
        <v>137</v>
      </c>
      <c r="BM594" s="146" t="s">
        <v>984</v>
      </c>
    </row>
    <row r="595" spans="2:47" s="1" customFormat="1" ht="19.5">
      <c r="B595" s="31"/>
      <c r="D595" s="148" t="s">
        <v>136</v>
      </c>
      <c r="F595" s="149" t="s">
        <v>985</v>
      </c>
      <c r="I595" s="150"/>
      <c r="J595" s="150"/>
      <c r="M595" s="31"/>
      <c r="N595" s="151"/>
      <c r="X595" s="53"/>
      <c r="AT595" s="16" t="s">
        <v>136</v>
      </c>
      <c r="AU595" s="16" t="s">
        <v>87</v>
      </c>
    </row>
    <row r="596" spans="2:65" s="1" customFormat="1" ht="44.25" customHeight="1">
      <c r="B596" s="31"/>
      <c r="C596" s="134" t="s">
        <v>986</v>
      </c>
      <c r="D596" s="134" t="s">
        <v>132</v>
      </c>
      <c r="E596" s="135" t="s">
        <v>987</v>
      </c>
      <c r="F596" s="136" t="s">
        <v>988</v>
      </c>
      <c r="G596" s="137" t="s">
        <v>313</v>
      </c>
      <c r="H596" s="138">
        <v>188.205</v>
      </c>
      <c r="I596" s="139"/>
      <c r="J596" s="139"/>
      <c r="K596" s="140">
        <f>ROUND(P596*H596,2)</f>
        <v>0</v>
      </c>
      <c r="L596" s="136" t="s">
        <v>134</v>
      </c>
      <c r="M596" s="31"/>
      <c r="N596" s="141" t="s">
        <v>1</v>
      </c>
      <c r="O596" s="142" t="s">
        <v>40</v>
      </c>
      <c r="P596" s="143">
        <f>I596+J596</f>
        <v>0</v>
      </c>
      <c r="Q596" s="143">
        <f>ROUND(I596*H596,2)</f>
        <v>0</v>
      </c>
      <c r="R596" s="143">
        <f>ROUND(J596*H596,2)</f>
        <v>0</v>
      </c>
      <c r="T596" s="144">
        <f>S596*H596</f>
        <v>0</v>
      </c>
      <c r="U596" s="144">
        <v>0</v>
      </c>
      <c r="V596" s="144">
        <f>U596*H596</f>
        <v>0</v>
      </c>
      <c r="W596" s="144">
        <v>0</v>
      </c>
      <c r="X596" s="145">
        <f>W596*H596</f>
        <v>0</v>
      </c>
      <c r="AR596" s="146" t="s">
        <v>137</v>
      </c>
      <c r="AT596" s="146" t="s">
        <v>132</v>
      </c>
      <c r="AU596" s="146" t="s">
        <v>87</v>
      </c>
      <c r="AY596" s="16" t="s">
        <v>128</v>
      </c>
      <c r="BE596" s="147">
        <f>IF(O596="základní",K596,0)</f>
        <v>0</v>
      </c>
      <c r="BF596" s="147">
        <f>IF(O596="snížená",K596,0)</f>
        <v>0</v>
      </c>
      <c r="BG596" s="147">
        <f>IF(O596="zákl. přenesená",K596,0)</f>
        <v>0</v>
      </c>
      <c r="BH596" s="147">
        <f>IF(O596="sníž. přenesená",K596,0)</f>
        <v>0</v>
      </c>
      <c r="BI596" s="147">
        <f>IF(O596="nulová",K596,0)</f>
        <v>0</v>
      </c>
      <c r="BJ596" s="16" t="s">
        <v>85</v>
      </c>
      <c r="BK596" s="147">
        <f>ROUND(P596*H596,2)</f>
        <v>0</v>
      </c>
      <c r="BL596" s="16" t="s">
        <v>137</v>
      </c>
      <c r="BM596" s="146" t="s">
        <v>989</v>
      </c>
    </row>
    <row r="597" spans="2:47" s="1" customFormat="1" ht="29.25">
      <c r="B597" s="31"/>
      <c r="D597" s="148" t="s">
        <v>136</v>
      </c>
      <c r="F597" s="149" t="s">
        <v>990</v>
      </c>
      <c r="I597" s="150"/>
      <c r="J597" s="150"/>
      <c r="M597" s="31"/>
      <c r="N597" s="151"/>
      <c r="X597" s="53"/>
      <c r="AT597" s="16" t="s">
        <v>136</v>
      </c>
      <c r="AU597" s="16" t="s">
        <v>87</v>
      </c>
    </row>
    <row r="598" spans="2:63" s="11" customFormat="1" ht="22.9" customHeight="1">
      <c r="B598" s="121"/>
      <c r="D598" s="122" t="s">
        <v>76</v>
      </c>
      <c r="E598" s="132" t="s">
        <v>991</v>
      </c>
      <c r="F598" s="132" t="s">
        <v>992</v>
      </c>
      <c r="I598" s="124"/>
      <c r="J598" s="124"/>
      <c r="K598" s="133">
        <f>BK598</f>
        <v>0</v>
      </c>
      <c r="M598" s="121"/>
      <c r="N598" s="126"/>
      <c r="Q598" s="127">
        <f>SUM(Q599:Q605)</f>
        <v>0</v>
      </c>
      <c r="R598" s="127">
        <f>SUM(R599:R605)</f>
        <v>0</v>
      </c>
      <c r="T598" s="128">
        <f>SUM(T599:T605)</f>
        <v>0</v>
      </c>
      <c r="V598" s="128">
        <f>SUM(V599:V605)</f>
        <v>0</v>
      </c>
      <c r="X598" s="129">
        <f>SUM(X599:X605)</f>
        <v>0</v>
      </c>
      <c r="AR598" s="122" t="s">
        <v>85</v>
      </c>
      <c r="AT598" s="130" t="s">
        <v>76</v>
      </c>
      <c r="AU598" s="130" t="s">
        <v>85</v>
      </c>
      <c r="AY598" s="122" t="s">
        <v>128</v>
      </c>
      <c r="BK598" s="131">
        <f>SUM(BK599:BK605)</f>
        <v>0</v>
      </c>
    </row>
    <row r="599" spans="2:65" s="1" customFormat="1" ht="24">
      <c r="B599" s="31"/>
      <c r="C599" s="134" t="s">
        <v>993</v>
      </c>
      <c r="D599" s="134" t="s">
        <v>132</v>
      </c>
      <c r="E599" s="135" t="s">
        <v>994</v>
      </c>
      <c r="F599" s="136" t="s">
        <v>995</v>
      </c>
      <c r="G599" s="137" t="s">
        <v>313</v>
      </c>
      <c r="H599" s="138">
        <v>360.352</v>
      </c>
      <c r="I599" s="139"/>
      <c r="J599" s="139"/>
      <c r="K599" s="140">
        <f>ROUND(P599*H599,2)</f>
        <v>0</v>
      </c>
      <c r="L599" s="136" t="s">
        <v>134</v>
      </c>
      <c r="M599" s="31"/>
      <c r="N599" s="141" t="s">
        <v>1</v>
      </c>
      <c r="O599" s="142" t="s">
        <v>40</v>
      </c>
      <c r="P599" s="143">
        <f>I599+J599</f>
        <v>0</v>
      </c>
      <c r="Q599" s="143">
        <f>ROUND(I599*H599,2)</f>
        <v>0</v>
      </c>
      <c r="R599" s="143">
        <f>ROUND(J599*H599,2)</f>
        <v>0</v>
      </c>
      <c r="T599" s="144">
        <f>S599*H599</f>
        <v>0</v>
      </c>
      <c r="U599" s="144">
        <v>0</v>
      </c>
      <c r="V599" s="144">
        <f>U599*H599</f>
        <v>0</v>
      </c>
      <c r="W599" s="144">
        <v>0</v>
      </c>
      <c r="X599" s="145">
        <f>W599*H599</f>
        <v>0</v>
      </c>
      <c r="AR599" s="146" t="s">
        <v>137</v>
      </c>
      <c r="AT599" s="146" t="s">
        <v>132</v>
      </c>
      <c r="AU599" s="146" t="s">
        <v>87</v>
      </c>
      <c r="AY599" s="16" t="s">
        <v>128</v>
      </c>
      <c r="BE599" s="147">
        <f>IF(O599="základní",K599,0)</f>
        <v>0</v>
      </c>
      <c r="BF599" s="147">
        <f>IF(O599="snížená",K599,0)</f>
        <v>0</v>
      </c>
      <c r="BG599" s="147">
        <f>IF(O599="zákl. přenesená",K599,0)</f>
        <v>0</v>
      </c>
      <c r="BH599" s="147">
        <f>IF(O599="sníž. přenesená",K599,0)</f>
        <v>0</v>
      </c>
      <c r="BI599" s="147">
        <f>IF(O599="nulová",K599,0)</f>
        <v>0</v>
      </c>
      <c r="BJ599" s="16" t="s">
        <v>85</v>
      </c>
      <c r="BK599" s="147">
        <f>ROUND(P599*H599,2)</f>
        <v>0</v>
      </c>
      <c r="BL599" s="16" t="s">
        <v>137</v>
      </c>
      <c r="BM599" s="146" t="s">
        <v>996</v>
      </c>
    </row>
    <row r="600" spans="2:47" s="1" customFormat="1" ht="39">
      <c r="B600" s="31"/>
      <c r="D600" s="148" t="s">
        <v>136</v>
      </c>
      <c r="F600" s="149" t="s">
        <v>997</v>
      </c>
      <c r="I600" s="150"/>
      <c r="J600" s="150"/>
      <c r="M600" s="31"/>
      <c r="N600" s="151"/>
      <c r="X600" s="53"/>
      <c r="AT600" s="16" t="s">
        <v>136</v>
      </c>
      <c r="AU600" s="16" t="s">
        <v>87</v>
      </c>
    </row>
    <row r="601" spans="2:65" s="1" customFormat="1" ht="24.2" customHeight="1">
      <c r="B601" s="31"/>
      <c r="C601" s="134" t="s">
        <v>998</v>
      </c>
      <c r="D601" s="134" t="s">
        <v>132</v>
      </c>
      <c r="E601" s="135" t="s">
        <v>999</v>
      </c>
      <c r="F601" s="136" t="s">
        <v>1000</v>
      </c>
      <c r="G601" s="137" t="s">
        <v>313</v>
      </c>
      <c r="H601" s="138">
        <v>360.352</v>
      </c>
      <c r="I601" s="139"/>
      <c r="J601" s="139"/>
      <c r="K601" s="140">
        <f>ROUND(P601*H601,2)</f>
        <v>0</v>
      </c>
      <c r="L601" s="136" t="s">
        <v>134</v>
      </c>
      <c r="M601" s="31"/>
      <c r="N601" s="141" t="s">
        <v>1</v>
      </c>
      <c r="O601" s="142" t="s">
        <v>40</v>
      </c>
      <c r="P601" s="143">
        <f>I601+J601</f>
        <v>0</v>
      </c>
      <c r="Q601" s="143">
        <f>ROUND(I601*H601,2)</f>
        <v>0</v>
      </c>
      <c r="R601" s="143">
        <f>ROUND(J601*H601,2)</f>
        <v>0</v>
      </c>
      <c r="T601" s="144">
        <f>S601*H601</f>
        <v>0</v>
      </c>
      <c r="U601" s="144">
        <v>0</v>
      </c>
      <c r="V601" s="144">
        <f>U601*H601</f>
        <v>0</v>
      </c>
      <c r="W601" s="144">
        <v>0</v>
      </c>
      <c r="X601" s="145">
        <f>W601*H601</f>
        <v>0</v>
      </c>
      <c r="AR601" s="146" t="s">
        <v>137</v>
      </c>
      <c r="AT601" s="146" t="s">
        <v>132</v>
      </c>
      <c r="AU601" s="146" t="s">
        <v>87</v>
      </c>
      <c r="AY601" s="16" t="s">
        <v>128</v>
      </c>
      <c r="BE601" s="147">
        <f>IF(O601="základní",K601,0)</f>
        <v>0</v>
      </c>
      <c r="BF601" s="147">
        <f>IF(O601="snížená",K601,0)</f>
        <v>0</v>
      </c>
      <c r="BG601" s="147">
        <f>IF(O601="zákl. přenesená",K601,0)</f>
        <v>0</v>
      </c>
      <c r="BH601" s="147">
        <f>IF(O601="sníž. přenesená",K601,0)</f>
        <v>0</v>
      </c>
      <c r="BI601" s="147">
        <f>IF(O601="nulová",K601,0)</f>
        <v>0</v>
      </c>
      <c r="BJ601" s="16" t="s">
        <v>85</v>
      </c>
      <c r="BK601" s="147">
        <f>ROUND(P601*H601,2)</f>
        <v>0</v>
      </c>
      <c r="BL601" s="16" t="s">
        <v>137</v>
      </c>
      <c r="BM601" s="146" t="s">
        <v>1001</v>
      </c>
    </row>
    <row r="602" spans="2:47" s="1" customFormat="1" ht="39">
      <c r="B602" s="31"/>
      <c r="D602" s="148" t="s">
        <v>136</v>
      </c>
      <c r="F602" s="149" t="s">
        <v>1002</v>
      </c>
      <c r="I602" s="150"/>
      <c r="J602" s="150"/>
      <c r="M602" s="31"/>
      <c r="N602" s="151"/>
      <c r="X602" s="53"/>
      <c r="AT602" s="16" t="s">
        <v>136</v>
      </c>
      <c r="AU602" s="16" t="s">
        <v>87</v>
      </c>
    </row>
    <row r="603" spans="2:65" s="1" customFormat="1" ht="24.2" customHeight="1">
      <c r="B603" s="31"/>
      <c r="C603" s="134" t="s">
        <v>1003</v>
      </c>
      <c r="D603" s="134" t="s">
        <v>132</v>
      </c>
      <c r="E603" s="135" t="s">
        <v>1004</v>
      </c>
      <c r="F603" s="136" t="s">
        <v>1005</v>
      </c>
      <c r="G603" s="137" t="s">
        <v>313</v>
      </c>
      <c r="H603" s="138">
        <v>176.484</v>
      </c>
      <c r="I603" s="139"/>
      <c r="J603" s="139"/>
      <c r="K603" s="140">
        <f>ROUND(P603*H603,2)</f>
        <v>0</v>
      </c>
      <c r="L603" s="136" t="s">
        <v>134</v>
      </c>
      <c r="M603" s="31"/>
      <c r="N603" s="141" t="s">
        <v>1</v>
      </c>
      <c r="O603" s="142" t="s">
        <v>40</v>
      </c>
      <c r="P603" s="143">
        <f>I603+J603</f>
        <v>0</v>
      </c>
      <c r="Q603" s="143">
        <f>ROUND(I603*H603,2)</f>
        <v>0</v>
      </c>
      <c r="R603" s="143">
        <f>ROUND(J603*H603,2)</f>
        <v>0</v>
      </c>
      <c r="T603" s="144">
        <f>S603*H603</f>
        <v>0</v>
      </c>
      <c r="U603" s="144">
        <v>0</v>
      </c>
      <c r="V603" s="144">
        <f>U603*H603</f>
        <v>0</v>
      </c>
      <c r="W603" s="144">
        <v>0</v>
      </c>
      <c r="X603" s="145">
        <f>W603*H603</f>
        <v>0</v>
      </c>
      <c r="AR603" s="146" t="s">
        <v>137</v>
      </c>
      <c r="AT603" s="146" t="s">
        <v>132</v>
      </c>
      <c r="AU603" s="146" t="s">
        <v>87</v>
      </c>
      <c r="AY603" s="16" t="s">
        <v>128</v>
      </c>
      <c r="BE603" s="147">
        <f>IF(O603="základní",K603,0)</f>
        <v>0</v>
      </c>
      <c r="BF603" s="147">
        <f>IF(O603="snížená",K603,0)</f>
        <v>0</v>
      </c>
      <c r="BG603" s="147">
        <f>IF(O603="zákl. přenesená",K603,0)</f>
        <v>0</v>
      </c>
      <c r="BH603" s="147">
        <f>IF(O603="sníž. přenesená",K603,0)</f>
        <v>0</v>
      </c>
      <c r="BI603" s="147">
        <f>IF(O603="nulová",K603,0)</f>
        <v>0</v>
      </c>
      <c r="BJ603" s="16" t="s">
        <v>85</v>
      </c>
      <c r="BK603" s="147">
        <f>ROUND(P603*H603,2)</f>
        <v>0</v>
      </c>
      <c r="BL603" s="16" t="s">
        <v>137</v>
      </c>
      <c r="BM603" s="146" t="s">
        <v>1006</v>
      </c>
    </row>
    <row r="604" spans="2:47" s="1" customFormat="1" ht="39">
      <c r="B604" s="31"/>
      <c r="D604" s="148" t="s">
        <v>136</v>
      </c>
      <c r="F604" s="149" t="s">
        <v>1007</v>
      </c>
      <c r="I604" s="150"/>
      <c r="J604" s="150"/>
      <c r="M604" s="31"/>
      <c r="N604" s="151"/>
      <c r="X604" s="53"/>
      <c r="AT604" s="16" t="s">
        <v>136</v>
      </c>
      <c r="AU604" s="16" t="s">
        <v>87</v>
      </c>
    </row>
    <row r="605" spans="2:51" s="12" customFormat="1" ht="12">
      <c r="B605" s="155"/>
      <c r="D605" s="148" t="s">
        <v>230</v>
      </c>
      <c r="E605" s="156" t="s">
        <v>1</v>
      </c>
      <c r="F605" s="157" t="s">
        <v>1008</v>
      </c>
      <c r="H605" s="158">
        <v>176.484</v>
      </c>
      <c r="I605" s="159"/>
      <c r="J605" s="159"/>
      <c r="M605" s="155"/>
      <c r="N605" s="160"/>
      <c r="X605" s="161"/>
      <c r="AT605" s="156" t="s">
        <v>230</v>
      </c>
      <c r="AU605" s="156" t="s">
        <v>87</v>
      </c>
      <c r="AV605" s="12" t="s">
        <v>87</v>
      </c>
      <c r="AW605" s="12" t="s">
        <v>5</v>
      </c>
      <c r="AX605" s="12" t="s">
        <v>85</v>
      </c>
      <c r="AY605" s="156" t="s">
        <v>128</v>
      </c>
    </row>
    <row r="606" spans="2:63" s="11" customFormat="1" ht="25.9" customHeight="1">
      <c r="B606" s="121"/>
      <c r="D606" s="122" t="s">
        <v>76</v>
      </c>
      <c r="E606" s="123" t="s">
        <v>1009</v>
      </c>
      <c r="F606" s="123" t="s">
        <v>1010</v>
      </c>
      <c r="I606" s="124"/>
      <c r="J606" s="124"/>
      <c r="K606" s="125">
        <f>BK606</f>
        <v>0</v>
      </c>
      <c r="M606" s="121"/>
      <c r="N606" s="126"/>
      <c r="Q606" s="127">
        <f>Q607+Q682+Q685+Q710+Q717+Q720+Q742+Q762+Q781+Q849+Q866+Q905+Q968+Q1001+Q1017+Q1063+Q1086+Q1093+Q1176+Q1222+Q1271+Q1285+Q1385+Q1425+Q1451+Q1519</f>
        <v>0</v>
      </c>
      <c r="R606" s="127">
        <f>R607+R682+R685+R710+R717+R720+R742+R762+R781+R849+R866+R905+R968+R1001+R1017+R1063+R1086+R1093+R1176+R1222+R1271+R1285+R1385+R1425+R1451+R1519</f>
        <v>0</v>
      </c>
      <c r="T606" s="128">
        <f>T607+T682+T685+T710+T717+T720+T742+T762+T781+T849+T866+T905+T968+T1001+T1017+T1063+T1086+T1093+T1176+T1222+T1271+T1285+T1385+T1425+T1451+T1519</f>
        <v>0</v>
      </c>
      <c r="V606" s="128">
        <f>V607+V682+V685+V710+V717+V720+V742+V762+V781+V849+V866+V905+V968+V1001+V1017+V1063+V1086+V1093+V1176+V1222+V1271+V1285+V1385+V1425+V1451+V1519</f>
        <v>257.11230469</v>
      </c>
      <c r="X606" s="129">
        <f>X607+X682+X685+X710+X717+X720+X742+X762+X781+X849+X866+X905+X968+X1001+X1017+X1063+X1086+X1093+X1176+X1222+X1271+X1285+X1385+X1425+X1451+X1519</f>
        <v>13.76900663</v>
      </c>
      <c r="AR606" s="122" t="s">
        <v>87</v>
      </c>
      <c r="AT606" s="130" t="s">
        <v>76</v>
      </c>
      <c r="AU606" s="130" t="s">
        <v>77</v>
      </c>
      <c r="AY606" s="122" t="s">
        <v>128</v>
      </c>
      <c r="BK606" s="131">
        <f>BK607+BK682+BK685+BK710+BK717+BK720+BK742+BK762+BK781+BK849+BK866+BK905+BK968+BK1001+BK1017+BK1063+BK1086+BK1093+BK1176+BK1222+BK1271+BK1285+BK1385+BK1425+BK1451+BK1519</f>
        <v>0</v>
      </c>
    </row>
    <row r="607" spans="2:63" s="11" customFormat="1" ht="22.9" customHeight="1">
      <c r="B607" s="121"/>
      <c r="D607" s="122" t="s">
        <v>76</v>
      </c>
      <c r="E607" s="132" t="s">
        <v>1011</v>
      </c>
      <c r="F607" s="132" t="s">
        <v>1012</v>
      </c>
      <c r="I607" s="124"/>
      <c r="J607" s="124"/>
      <c r="K607" s="133">
        <f>BK607</f>
        <v>0</v>
      </c>
      <c r="M607" s="121"/>
      <c r="N607" s="126"/>
      <c r="Q607" s="127">
        <f>SUM(Q608:Q681)</f>
        <v>0</v>
      </c>
      <c r="R607" s="127">
        <f>SUM(R608:R681)</f>
        <v>0</v>
      </c>
      <c r="T607" s="128">
        <f>SUM(T608:T681)</f>
        <v>0</v>
      </c>
      <c r="V607" s="128">
        <f>SUM(V608:V681)</f>
        <v>0.94244106</v>
      </c>
      <c r="X607" s="129">
        <f>SUM(X608:X681)</f>
        <v>0</v>
      </c>
      <c r="AR607" s="122" t="s">
        <v>87</v>
      </c>
      <c r="AT607" s="130" t="s">
        <v>76</v>
      </c>
      <c r="AU607" s="130" t="s">
        <v>85</v>
      </c>
      <c r="AY607" s="122" t="s">
        <v>128</v>
      </c>
      <c r="BK607" s="131">
        <f>SUM(BK608:BK681)</f>
        <v>0</v>
      </c>
    </row>
    <row r="608" spans="2:65" s="1" customFormat="1" ht="24.2" customHeight="1">
      <c r="B608" s="31"/>
      <c r="C608" s="134" t="s">
        <v>1013</v>
      </c>
      <c r="D608" s="134" t="s">
        <v>132</v>
      </c>
      <c r="E608" s="135" t="s">
        <v>1014</v>
      </c>
      <c r="F608" s="136" t="s">
        <v>1015</v>
      </c>
      <c r="G608" s="137" t="s">
        <v>222</v>
      </c>
      <c r="H608" s="138">
        <v>15.22</v>
      </c>
      <c r="I608" s="139"/>
      <c r="J608" s="139"/>
      <c r="K608" s="140">
        <f>ROUND(P608*H608,2)</f>
        <v>0</v>
      </c>
      <c r="L608" s="136" t="s">
        <v>134</v>
      </c>
      <c r="M608" s="31"/>
      <c r="N608" s="141" t="s">
        <v>1</v>
      </c>
      <c r="O608" s="142" t="s">
        <v>40</v>
      </c>
      <c r="P608" s="143">
        <f>I608+J608</f>
        <v>0</v>
      </c>
      <c r="Q608" s="143">
        <f>ROUND(I608*H608,2)</f>
        <v>0</v>
      </c>
      <c r="R608" s="143">
        <f>ROUND(J608*H608,2)</f>
        <v>0</v>
      </c>
      <c r="T608" s="144">
        <f>S608*H608</f>
        <v>0</v>
      </c>
      <c r="U608" s="144">
        <v>0</v>
      </c>
      <c r="V608" s="144">
        <f>U608*H608</f>
        <v>0</v>
      </c>
      <c r="W608" s="144">
        <v>0</v>
      </c>
      <c r="X608" s="145">
        <f>W608*H608</f>
        <v>0</v>
      </c>
      <c r="AR608" s="146" t="s">
        <v>319</v>
      </c>
      <c r="AT608" s="146" t="s">
        <v>132</v>
      </c>
      <c r="AU608" s="146" t="s">
        <v>87</v>
      </c>
      <c r="AY608" s="16" t="s">
        <v>128</v>
      </c>
      <c r="BE608" s="147">
        <f>IF(O608="základní",K608,0)</f>
        <v>0</v>
      </c>
      <c r="BF608" s="147">
        <f>IF(O608="snížená",K608,0)</f>
        <v>0</v>
      </c>
      <c r="BG608" s="147">
        <f>IF(O608="zákl. přenesená",K608,0)</f>
        <v>0</v>
      </c>
      <c r="BH608" s="147">
        <f>IF(O608="sníž. přenesená",K608,0)</f>
        <v>0</v>
      </c>
      <c r="BI608" s="147">
        <f>IF(O608="nulová",K608,0)</f>
        <v>0</v>
      </c>
      <c r="BJ608" s="16" t="s">
        <v>85</v>
      </c>
      <c r="BK608" s="147">
        <f>ROUND(P608*H608,2)</f>
        <v>0</v>
      </c>
      <c r="BL608" s="16" t="s">
        <v>319</v>
      </c>
      <c r="BM608" s="146" t="s">
        <v>1016</v>
      </c>
    </row>
    <row r="609" spans="2:47" s="1" customFormat="1" ht="19.5">
      <c r="B609" s="31"/>
      <c r="D609" s="148" t="s">
        <v>136</v>
      </c>
      <c r="F609" s="149" t="s">
        <v>1017</v>
      </c>
      <c r="I609" s="150"/>
      <c r="J609" s="150"/>
      <c r="M609" s="31"/>
      <c r="N609" s="151"/>
      <c r="X609" s="53"/>
      <c r="AT609" s="16" t="s">
        <v>136</v>
      </c>
      <c r="AU609" s="16" t="s">
        <v>87</v>
      </c>
    </row>
    <row r="610" spans="2:51" s="12" customFormat="1" ht="12">
      <c r="B610" s="155"/>
      <c r="D610" s="148" t="s">
        <v>230</v>
      </c>
      <c r="E610" s="156" t="s">
        <v>1</v>
      </c>
      <c r="F610" s="157"/>
      <c r="H610" s="158">
        <v>6.02</v>
      </c>
      <c r="I610" s="159"/>
      <c r="J610" s="159"/>
      <c r="M610" s="155"/>
      <c r="N610" s="160"/>
      <c r="X610" s="161"/>
      <c r="AT610" s="156" t="s">
        <v>230</v>
      </c>
      <c r="AU610" s="156" t="s">
        <v>87</v>
      </c>
      <c r="AV610" s="12" t="s">
        <v>87</v>
      </c>
      <c r="AW610" s="12" t="s">
        <v>5</v>
      </c>
      <c r="AX610" s="12" t="s">
        <v>77</v>
      </c>
      <c r="AY610" s="156" t="s">
        <v>128</v>
      </c>
    </row>
    <row r="611" spans="2:51" s="12" customFormat="1" ht="12">
      <c r="B611" s="155"/>
      <c r="D611" s="148" t="s">
        <v>230</v>
      </c>
      <c r="E611" s="156" t="s">
        <v>1</v>
      </c>
      <c r="F611" s="157" t="s">
        <v>1019</v>
      </c>
      <c r="H611" s="158">
        <v>7.4</v>
      </c>
      <c r="I611" s="159"/>
      <c r="J611" s="159"/>
      <c r="M611" s="155"/>
      <c r="N611" s="160"/>
      <c r="X611" s="161"/>
      <c r="AT611" s="156" t="s">
        <v>230</v>
      </c>
      <c r="AU611" s="156" t="s">
        <v>87</v>
      </c>
      <c r="AV611" s="12" t="s">
        <v>87</v>
      </c>
      <c r="AW611" s="12" t="s">
        <v>5</v>
      </c>
      <c r="AX611" s="12" t="s">
        <v>77</v>
      </c>
      <c r="AY611" s="156" t="s">
        <v>128</v>
      </c>
    </row>
    <row r="612" spans="2:51" s="12" customFormat="1" ht="12">
      <c r="B612" s="155"/>
      <c r="D612" s="148" t="s">
        <v>230</v>
      </c>
      <c r="E612" s="156" t="s">
        <v>1</v>
      </c>
      <c r="F612" s="157" t="s">
        <v>1020</v>
      </c>
      <c r="H612" s="158">
        <v>1.2</v>
      </c>
      <c r="I612" s="159"/>
      <c r="J612" s="159"/>
      <c r="M612" s="155"/>
      <c r="N612" s="160"/>
      <c r="X612" s="161"/>
      <c r="AT612" s="156" t="s">
        <v>230</v>
      </c>
      <c r="AU612" s="156" t="s">
        <v>87</v>
      </c>
      <c r="AV612" s="12" t="s">
        <v>87</v>
      </c>
      <c r="AW612" s="12" t="s">
        <v>5</v>
      </c>
      <c r="AX612" s="12" t="s">
        <v>77</v>
      </c>
      <c r="AY612" s="156" t="s">
        <v>128</v>
      </c>
    </row>
    <row r="613" spans="2:51" s="12" customFormat="1" ht="12">
      <c r="B613" s="155"/>
      <c r="D613" s="148" t="s">
        <v>230</v>
      </c>
      <c r="E613" s="156" t="s">
        <v>1</v>
      </c>
      <c r="F613" s="157" t="s">
        <v>1021</v>
      </c>
      <c r="H613" s="158">
        <v>0.6</v>
      </c>
      <c r="I613" s="159"/>
      <c r="J613" s="159"/>
      <c r="M613" s="155"/>
      <c r="N613" s="160"/>
      <c r="X613" s="161"/>
      <c r="AT613" s="156" t="s">
        <v>230</v>
      </c>
      <c r="AU613" s="156" t="s">
        <v>87</v>
      </c>
      <c r="AV613" s="12" t="s">
        <v>87</v>
      </c>
      <c r="AW613" s="12" t="s">
        <v>5</v>
      </c>
      <c r="AX613" s="12" t="s">
        <v>77</v>
      </c>
      <c r="AY613" s="156" t="s">
        <v>128</v>
      </c>
    </row>
    <row r="614" spans="2:51" s="13" customFormat="1" ht="12">
      <c r="B614" s="162"/>
      <c r="D614" s="148" t="s">
        <v>230</v>
      </c>
      <c r="E614" s="163" t="s">
        <v>1</v>
      </c>
      <c r="F614" s="164" t="s">
        <v>265</v>
      </c>
      <c r="H614" s="165">
        <v>15.219999999999999</v>
      </c>
      <c r="I614" s="166"/>
      <c r="J614" s="166"/>
      <c r="M614" s="162"/>
      <c r="N614" s="167"/>
      <c r="X614" s="168"/>
      <c r="AT614" s="163" t="s">
        <v>230</v>
      </c>
      <c r="AU614" s="163" t="s">
        <v>87</v>
      </c>
      <c r="AV614" s="13" t="s">
        <v>137</v>
      </c>
      <c r="AW614" s="13" t="s">
        <v>5</v>
      </c>
      <c r="AX614" s="13" t="s">
        <v>85</v>
      </c>
      <c r="AY614" s="163" t="s">
        <v>128</v>
      </c>
    </row>
    <row r="615" spans="2:65" s="1" customFormat="1" ht="24.2" customHeight="1">
      <c r="B615" s="31"/>
      <c r="C615" s="169" t="s">
        <v>1022</v>
      </c>
      <c r="D615" s="169" t="s">
        <v>356</v>
      </c>
      <c r="E615" s="170" t="s">
        <v>1023</v>
      </c>
      <c r="F615" s="171" t="s">
        <v>1024</v>
      </c>
      <c r="G615" s="172" t="s">
        <v>313</v>
      </c>
      <c r="H615" s="173">
        <v>0.005</v>
      </c>
      <c r="I615" s="174"/>
      <c r="J615" s="175"/>
      <c r="K615" s="176">
        <f>ROUND(P615*H615,2)</f>
        <v>0</v>
      </c>
      <c r="L615" s="171" t="s">
        <v>134</v>
      </c>
      <c r="M615" s="177"/>
      <c r="N615" s="178" t="s">
        <v>1</v>
      </c>
      <c r="O615" s="142" t="s">
        <v>40</v>
      </c>
      <c r="P615" s="143">
        <f>I615+J615</f>
        <v>0</v>
      </c>
      <c r="Q615" s="143">
        <f>ROUND(I615*H615,2)</f>
        <v>0</v>
      </c>
      <c r="R615" s="143">
        <f>ROUND(J615*H615,2)</f>
        <v>0</v>
      </c>
      <c r="T615" s="144">
        <f>S615*H615</f>
        <v>0</v>
      </c>
      <c r="U615" s="144">
        <v>1</v>
      </c>
      <c r="V615" s="144">
        <f>U615*H615</f>
        <v>0.005</v>
      </c>
      <c r="W615" s="144">
        <v>0</v>
      </c>
      <c r="X615" s="145">
        <f>W615*H615</f>
        <v>0</v>
      </c>
      <c r="AR615" s="146" t="s">
        <v>399</v>
      </c>
      <c r="AT615" s="146" t="s">
        <v>356</v>
      </c>
      <c r="AU615" s="146" t="s">
        <v>87</v>
      </c>
      <c r="AY615" s="16" t="s">
        <v>128</v>
      </c>
      <c r="BE615" s="147">
        <f>IF(O615="základní",K615,0)</f>
        <v>0</v>
      </c>
      <c r="BF615" s="147">
        <f>IF(O615="snížená",K615,0)</f>
        <v>0</v>
      </c>
      <c r="BG615" s="147">
        <f>IF(O615="zákl. přenesená",K615,0)</f>
        <v>0</v>
      </c>
      <c r="BH615" s="147">
        <f>IF(O615="sníž. přenesená",K615,0)</f>
        <v>0</v>
      </c>
      <c r="BI615" s="147">
        <f>IF(O615="nulová",K615,0)</f>
        <v>0</v>
      </c>
      <c r="BJ615" s="16" t="s">
        <v>85</v>
      </c>
      <c r="BK615" s="147">
        <f>ROUND(P615*H615,2)</f>
        <v>0</v>
      </c>
      <c r="BL615" s="16" t="s">
        <v>319</v>
      </c>
      <c r="BM615" s="146" t="s">
        <v>1025</v>
      </c>
    </row>
    <row r="616" spans="2:47" s="1" customFormat="1" ht="12">
      <c r="B616" s="31"/>
      <c r="D616" s="148" t="s">
        <v>136</v>
      </c>
      <c r="F616" s="149" t="s">
        <v>1024</v>
      </c>
      <c r="I616" s="150"/>
      <c r="J616" s="150"/>
      <c r="M616" s="31"/>
      <c r="N616" s="151"/>
      <c r="X616" s="53"/>
      <c r="AT616" s="16" t="s">
        <v>136</v>
      </c>
      <c r="AU616" s="16" t="s">
        <v>87</v>
      </c>
    </row>
    <row r="617" spans="2:51" s="12" customFormat="1" ht="12">
      <c r="B617" s="155"/>
      <c r="D617" s="148" t="s">
        <v>230</v>
      </c>
      <c r="F617" s="157" t="s">
        <v>1026</v>
      </c>
      <c r="H617" s="158">
        <v>0.005</v>
      </c>
      <c r="I617" s="159"/>
      <c r="J617" s="159"/>
      <c r="M617" s="155"/>
      <c r="N617" s="160"/>
      <c r="X617" s="161"/>
      <c r="AT617" s="156" t="s">
        <v>230</v>
      </c>
      <c r="AU617" s="156" t="s">
        <v>87</v>
      </c>
      <c r="AV617" s="12" t="s">
        <v>87</v>
      </c>
      <c r="AW617" s="12" t="s">
        <v>4</v>
      </c>
      <c r="AX617" s="12" t="s">
        <v>85</v>
      </c>
      <c r="AY617" s="156" t="s">
        <v>128</v>
      </c>
    </row>
    <row r="618" spans="2:65" s="1" customFormat="1" ht="24.2" customHeight="1">
      <c r="B618" s="31"/>
      <c r="C618" s="134" t="s">
        <v>1027</v>
      </c>
      <c r="D618" s="134" t="s">
        <v>132</v>
      </c>
      <c r="E618" s="135" t="s">
        <v>1028</v>
      </c>
      <c r="F618" s="136" t="s">
        <v>1029</v>
      </c>
      <c r="G618" s="137" t="s">
        <v>222</v>
      </c>
      <c r="H618" s="138">
        <v>22.5</v>
      </c>
      <c r="I618" s="139"/>
      <c r="J618" s="139"/>
      <c r="K618" s="140">
        <f>ROUND(P618*H618,2)</f>
        <v>0</v>
      </c>
      <c r="L618" s="136" t="s">
        <v>134</v>
      </c>
      <c r="M618" s="31"/>
      <c r="N618" s="141" t="s">
        <v>1</v>
      </c>
      <c r="O618" s="142" t="s">
        <v>40</v>
      </c>
      <c r="P618" s="143">
        <f>I618+J618</f>
        <v>0</v>
      </c>
      <c r="Q618" s="143">
        <f>ROUND(I618*H618,2)</f>
        <v>0</v>
      </c>
      <c r="R618" s="143">
        <f>ROUND(J618*H618,2)</f>
        <v>0</v>
      </c>
      <c r="T618" s="144">
        <f>S618*H618</f>
        <v>0</v>
      </c>
      <c r="U618" s="144">
        <v>0</v>
      </c>
      <c r="V618" s="144">
        <f>U618*H618</f>
        <v>0</v>
      </c>
      <c r="W618" s="144">
        <v>0</v>
      </c>
      <c r="X618" s="145">
        <f>W618*H618</f>
        <v>0</v>
      </c>
      <c r="AR618" s="146" t="s">
        <v>319</v>
      </c>
      <c r="AT618" s="146" t="s">
        <v>132</v>
      </c>
      <c r="AU618" s="146" t="s">
        <v>87</v>
      </c>
      <c r="AY618" s="16" t="s">
        <v>128</v>
      </c>
      <c r="BE618" s="147">
        <f>IF(O618="základní",K618,0)</f>
        <v>0</v>
      </c>
      <c r="BF618" s="147">
        <f>IF(O618="snížená",K618,0)</f>
        <v>0</v>
      </c>
      <c r="BG618" s="147">
        <f>IF(O618="zákl. přenesená",K618,0)</f>
        <v>0</v>
      </c>
      <c r="BH618" s="147">
        <f>IF(O618="sníž. přenesená",K618,0)</f>
        <v>0</v>
      </c>
      <c r="BI618" s="147">
        <f>IF(O618="nulová",K618,0)</f>
        <v>0</v>
      </c>
      <c r="BJ618" s="16" t="s">
        <v>85</v>
      </c>
      <c r="BK618" s="147">
        <f>ROUND(P618*H618,2)</f>
        <v>0</v>
      </c>
      <c r="BL618" s="16" t="s">
        <v>319</v>
      </c>
      <c r="BM618" s="146" t="s">
        <v>1030</v>
      </c>
    </row>
    <row r="619" spans="2:47" s="1" customFormat="1" ht="19.5">
      <c r="B619" s="31"/>
      <c r="D619" s="148" t="s">
        <v>136</v>
      </c>
      <c r="F619" s="149" t="s">
        <v>1031</v>
      </c>
      <c r="I619" s="150"/>
      <c r="J619" s="150"/>
      <c r="M619" s="31"/>
      <c r="N619" s="151"/>
      <c r="X619" s="53"/>
      <c r="AT619" s="16" t="s">
        <v>136</v>
      </c>
      <c r="AU619" s="16" t="s">
        <v>87</v>
      </c>
    </row>
    <row r="620" spans="2:51" s="12" customFormat="1" ht="12">
      <c r="B620" s="155"/>
      <c r="D620" s="148" t="s">
        <v>230</v>
      </c>
      <c r="E620" s="156" t="s">
        <v>1</v>
      </c>
      <c r="F620" s="157" t="s">
        <v>1032</v>
      </c>
      <c r="H620" s="158">
        <v>12</v>
      </c>
      <c r="I620" s="159"/>
      <c r="J620" s="159"/>
      <c r="M620" s="155"/>
      <c r="N620" s="160"/>
      <c r="X620" s="161"/>
      <c r="AT620" s="156" t="s">
        <v>230</v>
      </c>
      <c r="AU620" s="156" t="s">
        <v>87</v>
      </c>
      <c r="AV620" s="12" t="s">
        <v>87</v>
      </c>
      <c r="AW620" s="12" t="s">
        <v>5</v>
      </c>
      <c r="AX620" s="12" t="s">
        <v>77</v>
      </c>
      <c r="AY620" s="156" t="s">
        <v>128</v>
      </c>
    </row>
    <row r="621" spans="2:51" s="12" customFormat="1" ht="12">
      <c r="B621" s="155"/>
      <c r="D621" s="148" t="s">
        <v>230</v>
      </c>
      <c r="E621" s="156" t="s">
        <v>1</v>
      </c>
      <c r="F621" s="157" t="s">
        <v>643</v>
      </c>
      <c r="H621" s="158">
        <v>10.5</v>
      </c>
      <c r="I621" s="159"/>
      <c r="J621" s="159"/>
      <c r="M621" s="155"/>
      <c r="N621" s="160"/>
      <c r="X621" s="161"/>
      <c r="AT621" s="156" t="s">
        <v>230</v>
      </c>
      <c r="AU621" s="156" t="s">
        <v>87</v>
      </c>
      <c r="AV621" s="12" t="s">
        <v>87</v>
      </c>
      <c r="AW621" s="12" t="s">
        <v>5</v>
      </c>
      <c r="AX621" s="12" t="s">
        <v>77</v>
      </c>
      <c r="AY621" s="156" t="s">
        <v>128</v>
      </c>
    </row>
    <row r="622" spans="2:51" s="13" customFormat="1" ht="12">
      <c r="B622" s="162"/>
      <c r="D622" s="148" t="s">
        <v>230</v>
      </c>
      <c r="E622" s="163" t="s">
        <v>1</v>
      </c>
      <c r="F622" s="164" t="s">
        <v>265</v>
      </c>
      <c r="H622" s="165">
        <v>22.5</v>
      </c>
      <c r="I622" s="166"/>
      <c r="J622" s="166"/>
      <c r="M622" s="162"/>
      <c r="N622" s="167"/>
      <c r="X622" s="168"/>
      <c r="AT622" s="163" t="s">
        <v>230</v>
      </c>
      <c r="AU622" s="163" t="s">
        <v>87</v>
      </c>
      <c r="AV622" s="13" t="s">
        <v>137</v>
      </c>
      <c r="AW622" s="13" t="s">
        <v>5</v>
      </c>
      <c r="AX622" s="13" t="s">
        <v>85</v>
      </c>
      <c r="AY622" s="163" t="s">
        <v>128</v>
      </c>
    </row>
    <row r="623" spans="2:65" s="1" customFormat="1" ht="24.2" customHeight="1">
      <c r="B623" s="31"/>
      <c r="C623" s="169" t="s">
        <v>1033</v>
      </c>
      <c r="D623" s="169" t="s">
        <v>356</v>
      </c>
      <c r="E623" s="170" t="s">
        <v>1023</v>
      </c>
      <c r="F623" s="171" t="s">
        <v>1024</v>
      </c>
      <c r="G623" s="172" t="s">
        <v>313</v>
      </c>
      <c r="H623" s="173">
        <v>0.008</v>
      </c>
      <c r="I623" s="174"/>
      <c r="J623" s="175"/>
      <c r="K623" s="176">
        <f>ROUND(P623*H623,2)</f>
        <v>0</v>
      </c>
      <c r="L623" s="171" t="s">
        <v>134</v>
      </c>
      <c r="M623" s="177"/>
      <c r="N623" s="178" t="s">
        <v>1</v>
      </c>
      <c r="O623" s="142" t="s">
        <v>40</v>
      </c>
      <c r="P623" s="143">
        <f>I623+J623</f>
        <v>0</v>
      </c>
      <c r="Q623" s="143">
        <f>ROUND(I623*H623,2)</f>
        <v>0</v>
      </c>
      <c r="R623" s="143">
        <f>ROUND(J623*H623,2)</f>
        <v>0</v>
      </c>
      <c r="T623" s="144">
        <f>S623*H623</f>
        <v>0</v>
      </c>
      <c r="U623" s="144">
        <v>1</v>
      </c>
      <c r="V623" s="144">
        <f>U623*H623</f>
        <v>0.008</v>
      </c>
      <c r="W623" s="144">
        <v>0</v>
      </c>
      <c r="X623" s="145">
        <f>W623*H623</f>
        <v>0</v>
      </c>
      <c r="AR623" s="146" t="s">
        <v>399</v>
      </c>
      <c r="AT623" s="146" t="s">
        <v>356</v>
      </c>
      <c r="AU623" s="146" t="s">
        <v>87</v>
      </c>
      <c r="AY623" s="16" t="s">
        <v>128</v>
      </c>
      <c r="BE623" s="147">
        <f>IF(O623="základní",K623,0)</f>
        <v>0</v>
      </c>
      <c r="BF623" s="147">
        <f>IF(O623="snížená",K623,0)</f>
        <v>0</v>
      </c>
      <c r="BG623" s="147">
        <f>IF(O623="zákl. přenesená",K623,0)</f>
        <v>0</v>
      </c>
      <c r="BH623" s="147">
        <f>IF(O623="sníž. přenesená",K623,0)</f>
        <v>0</v>
      </c>
      <c r="BI623" s="147">
        <f>IF(O623="nulová",K623,0)</f>
        <v>0</v>
      </c>
      <c r="BJ623" s="16" t="s">
        <v>85</v>
      </c>
      <c r="BK623" s="147">
        <f>ROUND(P623*H623,2)</f>
        <v>0</v>
      </c>
      <c r="BL623" s="16" t="s">
        <v>319</v>
      </c>
      <c r="BM623" s="146" t="s">
        <v>1034</v>
      </c>
    </row>
    <row r="624" spans="2:47" s="1" customFormat="1" ht="12">
      <c r="B624" s="31"/>
      <c r="D624" s="148" t="s">
        <v>136</v>
      </c>
      <c r="F624" s="149" t="s">
        <v>1024</v>
      </c>
      <c r="I624" s="150"/>
      <c r="J624" s="150"/>
      <c r="M624" s="31"/>
      <c r="N624" s="151"/>
      <c r="X624" s="53"/>
      <c r="AT624" s="16" t="s">
        <v>136</v>
      </c>
      <c r="AU624" s="16" t="s">
        <v>87</v>
      </c>
    </row>
    <row r="625" spans="2:51" s="12" customFormat="1" ht="12">
      <c r="B625" s="155"/>
      <c r="D625" s="148" t="s">
        <v>230</v>
      </c>
      <c r="F625" s="157" t="s">
        <v>1035</v>
      </c>
      <c r="H625" s="158">
        <v>0.008</v>
      </c>
      <c r="I625" s="159"/>
      <c r="J625" s="159"/>
      <c r="M625" s="155"/>
      <c r="N625" s="160"/>
      <c r="X625" s="161"/>
      <c r="AT625" s="156" t="s">
        <v>230</v>
      </c>
      <c r="AU625" s="156" t="s">
        <v>87</v>
      </c>
      <c r="AV625" s="12" t="s">
        <v>87</v>
      </c>
      <c r="AW625" s="12" t="s">
        <v>4</v>
      </c>
      <c r="AX625" s="12" t="s">
        <v>85</v>
      </c>
      <c r="AY625" s="156" t="s">
        <v>128</v>
      </c>
    </row>
    <row r="626" spans="2:65" s="1" customFormat="1" ht="24.2" customHeight="1">
      <c r="B626" s="31"/>
      <c r="C626" s="134" t="s">
        <v>1036</v>
      </c>
      <c r="D626" s="134" t="s">
        <v>132</v>
      </c>
      <c r="E626" s="135" t="s">
        <v>1037</v>
      </c>
      <c r="F626" s="136" t="s">
        <v>1038</v>
      </c>
      <c r="G626" s="137" t="s">
        <v>222</v>
      </c>
      <c r="H626" s="138">
        <v>15.22</v>
      </c>
      <c r="I626" s="139"/>
      <c r="J626" s="139"/>
      <c r="K626" s="140">
        <f>ROUND(P626*H626,2)</f>
        <v>0</v>
      </c>
      <c r="L626" s="136" t="s">
        <v>134</v>
      </c>
      <c r="M626" s="31"/>
      <c r="N626" s="141" t="s">
        <v>1</v>
      </c>
      <c r="O626" s="142" t="s">
        <v>40</v>
      </c>
      <c r="P626" s="143">
        <f>I626+J626</f>
        <v>0</v>
      </c>
      <c r="Q626" s="143">
        <f>ROUND(I626*H626,2)</f>
        <v>0</v>
      </c>
      <c r="R626" s="143">
        <f>ROUND(J626*H626,2)</f>
        <v>0</v>
      </c>
      <c r="T626" s="144">
        <f>S626*H626</f>
        <v>0</v>
      </c>
      <c r="U626" s="144">
        <v>0.0004</v>
      </c>
      <c r="V626" s="144">
        <f>U626*H626</f>
        <v>0.0060880000000000005</v>
      </c>
      <c r="W626" s="144">
        <v>0</v>
      </c>
      <c r="X626" s="145">
        <f>W626*H626</f>
        <v>0</v>
      </c>
      <c r="AR626" s="146" t="s">
        <v>319</v>
      </c>
      <c r="AT626" s="146" t="s">
        <v>132</v>
      </c>
      <c r="AU626" s="146" t="s">
        <v>87</v>
      </c>
      <c r="AY626" s="16" t="s">
        <v>128</v>
      </c>
      <c r="BE626" s="147">
        <f>IF(O626="základní",K626,0)</f>
        <v>0</v>
      </c>
      <c r="BF626" s="147">
        <f>IF(O626="snížená",K626,0)</f>
        <v>0</v>
      </c>
      <c r="BG626" s="147">
        <f>IF(O626="zákl. přenesená",K626,0)</f>
        <v>0</v>
      </c>
      <c r="BH626" s="147">
        <f>IF(O626="sníž. přenesená",K626,0)</f>
        <v>0</v>
      </c>
      <c r="BI626" s="147">
        <f>IF(O626="nulová",K626,0)</f>
        <v>0</v>
      </c>
      <c r="BJ626" s="16" t="s">
        <v>85</v>
      </c>
      <c r="BK626" s="147">
        <f>ROUND(P626*H626,2)</f>
        <v>0</v>
      </c>
      <c r="BL626" s="16" t="s">
        <v>319</v>
      </c>
      <c r="BM626" s="146" t="s">
        <v>1039</v>
      </c>
    </row>
    <row r="627" spans="2:47" s="1" customFormat="1" ht="19.5">
      <c r="B627" s="31"/>
      <c r="D627" s="148" t="s">
        <v>136</v>
      </c>
      <c r="F627" s="149" t="s">
        <v>1040</v>
      </c>
      <c r="I627" s="150"/>
      <c r="J627" s="150"/>
      <c r="M627" s="31"/>
      <c r="N627" s="151"/>
      <c r="X627" s="53"/>
      <c r="AT627" s="16" t="s">
        <v>136</v>
      </c>
      <c r="AU627" s="16" t="s">
        <v>87</v>
      </c>
    </row>
    <row r="628" spans="2:51" s="12" customFormat="1" ht="12">
      <c r="B628" s="155"/>
      <c r="D628" s="148" t="s">
        <v>230</v>
      </c>
      <c r="E628" s="156" t="s">
        <v>1</v>
      </c>
      <c r="F628" s="157" t="s">
        <v>1021</v>
      </c>
      <c r="H628" s="158">
        <v>0.6</v>
      </c>
      <c r="I628" s="159"/>
      <c r="J628" s="159"/>
      <c r="M628" s="155"/>
      <c r="N628" s="160"/>
      <c r="X628" s="161"/>
      <c r="AT628" s="156" t="s">
        <v>230</v>
      </c>
      <c r="AU628" s="156" t="s">
        <v>87</v>
      </c>
      <c r="AV628" s="12" t="s">
        <v>87</v>
      </c>
      <c r="AW628" s="12" t="s">
        <v>5</v>
      </c>
      <c r="AX628" s="12" t="s">
        <v>77</v>
      </c>
      <c r="AY628" s="156" t="s">
        <v>128</v>
      </c>
    </row>
    <row r="629" spans="2:51" s="12" customFormat="1" ht="12">
      <c r="B629" s="155"/>
      <c r="D629" s="148" t="s">
        <v>230</v>
      </c>
      <c r="E629" s="156" t="s">
        <v>1</v>
      </c>
      <c r="F629" s="157" t="s">
        <v>1018</v>
      </c>
      <c r="H629" s="158">
        <v>6.02</v>
      </c>
      <c r="I629" s="159"/>
      <c r="J629" s="159"/>
      <c r="M629" s="155"/>
      <c r="N629" s="160"/>
      <c r="X629" s="161"/>
      <c r="AT629" s="156" t="s">
        <v>230</v>
      </c>
      <c r="AU629" s="156" t="s">
        <v>87</v>
      </c>
      <c r="AV629" s="12" t="s">
        <v>87</v>
      </c>
      <c r="AW629" s="12" t="s">
        <v>5</v>
      </c>
      <c r="AX629" s="12" t="s">
        <v>77</v>
      </c>
      <c r="AY629" s="156" t="s">
        <v>128</v>
      </c>
    </row>
    <row r="630" spans="2:51" s="12" customFormat="1" ht="12">
      <c r="B630" s="155"/>
      <c r="D630" s="148" t="s">
        <v>230</v>
      </c>
      <c r="E630" s="156" t="s">
        <v>1</v>
      </c>
      <c r="F630" s="157" t="s">
        <v>1019</v>
      </c>
      <c r="H630" s="158">
        <v>7.4</v>
      </c>
      <c r="I630" s="159"/>
      <c r="J630" s="159"/>
      <c r="M630" s="155"/>
      <c r="N630" s="160"/>
      <c r="X630" s="161"/>
      <c r="AT630" s="156" t="s">
        <v>230</v>
      </c>
      <c r="AU630" s="156" t="s">
        <v>87</v>
      </c>
      <c r="AV630" s="12" t="s">
        <v>87</v>
      </c>
      <c r="AW630" s="12" t="s">
        <v>5</v>
      </c>
      <c r="AX630" s="12" t="s">
        <v>77</v>
      </c>
      <c r="AY630" s="156" t="s">
        <v>128</v>
      </c>
    </row>
    <row r="631" spans="2:51" s="12" customFormat="1" ht="12">
      <c r="B631" s="155"/>
      <c r="D631" s="148" t="s">
        <v>230</v>
      </c>
      <c r="E631" s="156" t="s">
        <v>1</v>
      </c>
      <c r="F631" s="157" t="s">
        <v>1020</v>
      </c>
      <c r="H631" s="158">
        <v>1.2</v>
      </c>
      <c r="I631" s="159"/>
      <c r="J631" s="159"/>
      <c r="M631" s="155"/>
      <c r="N631" s="160"/>
      <c r="X631" s="161"/>
      <c r="AT631" s="156" t="s">
        <v>230</v>
      </c>
      <c r="AU631" s="156" t="s">
        <v>87</v>
      </c>
      <c r="AV631" s="12" t="s">
        <v>87</v>
      </c>
      <c r="AW631" s="12" t="s">
        <v>5</v>
      </c>
      <c r="AX631" s="12" t="s">
        <v>77</v>
      </c>
      <c r="AY631" s="156" t="s">
        <v>128</v>
      </c>
    </row>
    <row r="632" spans="2:51" s="13" customFormat="1" ht="12">
      <c r="B632" s="162"/>
      <c r="D632" s="148" t="s">
        <v>230</v>
      </c>
      <c r="E632" s="163" t="s">
        <v>1</v>
      </c>
      <c r="F632" s="164" t="s">
        <v>265</v>
      </c>
      <c r="H632" s="165">
        <v>15.219999999999999</v>
      </c>
      <c r="I632" s="166"/>
      <c r="J632" s="166"/>
      <c r="M632" s="162"/>
      <c r="N632" s="167"/>
      <c r="X632" s="168"/>
      <c r="AT632" s="163" t="s">
        <v>230</v>
      </c>
      <c r="AU632" s="163" t="s">
        <v>87</v>
      </c>
      <c r="AV632" s="13" t="s">
        <v>137</v>
      </c>
      <c r="AW632" s="13" t="s">
        <v>5</v>
      </c>
      <c r="AX632" s="13" t="s">
        <v>85</v>
      </c>
      <c r="AY632" s="163" t="s">
        <v>128</v>
      </c>
    </row>
    <row r="633" spans="2:65" s="1" customFormat="1" ht="49.15" customHeight="1">
      <c r="B633" s="31"/>
      <c r="C633" s="169" t="s">
        <v>1041</v>
      </c>
      <c r="D633" s="169" t="s">
        <v>356</v>
      </c>
      <c r="E633" s="170" t="s">
        <v>1042</v>
      </c>
      <c r="F633" s="171" t="s">
        <v>1043</v>
      </c>
      <c r="G633" s="172" t="s">
        <v>222</v>
      </c>
      <c r="H633" s="173">
        <v>17.739</v>
      </c>
      <c r="I633" s="174"/>
      <c r="J633" s="175"/>
      <c r="K633" s="176">
        <f>ROUND(P633*H633,2)</f>
        <v>0</v>
      </c>
      <c r="L633" s="171" t="s">
        <v>134</v>
      </c>
      <c r="M633" s="177"/>
      <c r="N633" s="178" t="s">
        <v>1</v>
      </c>
      <c r="O633" s="142" t="s">
        <v>40</v>
      </c>
      <c r="P633" s="143">
        <f>I633+J633</f>
        <v>0</v>
      </c>
      <c r="Q633" s="143">
        <f>ROUND(I633*H633,2)</f>
        <v>0</v>
      </c>
      <c r="R633" s="143">
        <f>ROUND(J633*H633,2)</f>
        <v>0</v>
      </c>
      <c r="T633" s="144">
        <f>S633*H633</f>
        <v>0</v>
      </c>
      <c r="U633" s="144">
        <v>0.0054</v>
      </c>
      <c r="V633" s="144">
        <f>U633*H633</f>
        <v>0.0957906</v>
      </c>
      <c r="W633" s="144">
        <v>0</v>
      </c>
      <c r="X633" s="145">
        <f>W633*H633</f>
        <v>0</v>
      </c>
      <c r="AR633" s="146" t="s">
        <v>399</v>
      </c>
      <c r="AT633" s="146" t="s">
        <v>356</v>
      </c>
      <c r="AU633" s="146" t="s">
        <v>87</v>
      </c>
      <c r="AY633" s="16" t="s">
        <v>128</v>
      </c>
      <c r="BE633" s="147">
        <f>IF(O633="základní",K633,0)</f>
        <v>0</v>
      </c>
      <c r="BF633" s="147">
        <f>IF(O633="snížená",K633,0)</f>
        <v>0</v>
      </c>
      <c r="BG633" s="147">
        <f>IF(O633="zákl. přenesená",K633,0)</f>
        <v>0</v>
      </c>
      <c r="BH633" s="147">
        <f>IF(O633="sníž. přenesená",K633,0)</f>
        <v>0</v>
      </c>
      <c r="BI633" s="147">
        <f>IF(O633="nulová",K633,0)</f>
        <v>0</v>
      </c>
      <c r="BJ633" s="16" t="s">
        <v>85</v>
      </c>
      <c r="BK633" s="147">
        <f>ROUND(P633*H633,2)</f>
        <v>0</v>
      </c>
      <c r="BL633" s="16" t="s">
        <v>319</v>
      </c>
      <c r="BM633" s="146" t="s">
        <v>1044</v>
      </c>
    </row>
    <row r="634" spans="2:47" s="1" customFormat="1" ht="29.25">
      <c r="B634" s="31"/>
      <c r="D634" s="148" t="s">
        <v>136</v>
      </c>
      <c r="F634" s="149" t="s">
        <v>1043</v>
      </c>
      <c r="I634" s="150"/>
      <c r="J634" s="150"/>
      <c r="M634" s="31"/>
      <c r="N634" s="151"/>
      <c r="X634" s="53"/>
      <c r="AT634" s="16" t="s">
        <v>136</v>
      </c>
      <c r="AU634" s="16" t="s">
        <v>87</v>
      </c>
    </row>
    <row r="635" spans="2:51" s="12" customFormat="1" ht="12">
      <c r="B635" s="155"/>
      <c r="D635" s="148" t="s">
        <v>230</v>
      </c>
      <c r="F635" s="157" t="s">
        <v>1045</v>
      </c>
      <c r="H635" s="158">
        <v>17.739</v>
      </c>
      <c r="I635" s="159"/>
      <c r="J635" s="159"/>
      <c r="M635" s="155"/>
      <c r="N635" s="160"/>
      <c r="X635" s="161"/>
      <c r="AT635" s="156" t="s">
        <v>230</v>
      </c>
      <c r="AU635" s="156" t="s">
        <v>87</v>
      </c>
      <c r="AV635" s="12" t="s">
        <v>87</v>
      </c>
      <c r="AW635" s="12" t="s">
        <v>4</v>
      </c>
      <c r="AX635" s="12" t="s">
        <v>85</v>
      </c>
      <c r="AY635" s="156" t="s">
        <v>128</v>
      </c>
    </row>
    <row r="636" spans="2:65" s="1" customFormat="1" ht="24.2" customHeight="1">
      <c r="B636" s="31"/>
      <c r="C636" s="134" t="s">
        <v>8</v>
      </c>
      <c r="D636" s="134" t="s">
        <v>132</v>
      </c>
      <c r="E636" s="135" t="s">
        <v>1046</v>
      </c>
      <c r="F636" s="136" t="s">
        <v>1047</v>
      </c>
      <c r="G636" s="137" t="s">
        <v>222</v>
      </c>
      <c r="H636" s="138">
        <v>22.5</v>
      </c>
      <c r="I636" s="139"/>
      <c r="J636" s="139"/>
      <c r="K636" s="140">
        <f>ROUND(P636*H636,2)</f>
        <v>0</v>
      </c>
      <c r="L636" s="136" t="s">
        <v>134</v>
      </c>
      <c r="M636" s="31"/>
      <c r="N636" s="141" t="s">
        <v>1</v>
      </c>
      <c r="O636" s="142" t="s">
        <v>40</v>
      </c>
      <c r="P636" s="143">
        <f>I636+J636</f>
        <v>0</v>
      </c>
      <c r="Q636" s="143">
        <f>ROUND(I636*H636,2)</f>
        <v>0</v>
      </c>
      <c r="R636" s="143">
        <f>ROUND(J636*H636,2)</f>
        <v>0</v>
      </c>
      <c r="T636" s="144">
        <f>S636*H636</f>
        <v>0</v>
      </c>
      <c r="U636" s="144">
        <v>0.0004</v>
      </c>
      <c r="V636" s="144">
        <f>U636*H636</f>
        <v>0.009000000000000001</v>
      </c>
      <c r="W636" s="144">
        <v>0</v>
      </c>
      <c r="X636" s="145">
        <f>W636*H636</f>
        <v>0</v>
      </c>
      <c r="AR636" s="146" t="s">
        <v>319</v>
      </c>
      <c r="AT636" s="146" t="s">
        <v>132</v>
      </c>
      <c r="AU636" s="146" t="s">
        <v>87</v>
      </c>
      <c r="AY636" s="16" t="s">
        <v>128</v>
      </c>
      <c r="BE636" s="147">
        <f>IF(O636="základní",K636,0)</f>
        <v>0</v>
      </c>
      <c r="BF636" s="147">
        <f>IF(O636="snížená",K636,0)</f>
        <v>0</v>
      </c>
      <c r="BG636" s="147">
        <f>IF(O636="zákl. přenesená",K636,0)</f>
        <v>0</v>
      </c>
      <c r="BH636" s="147">
        <f>IF(O636="sníž. přenesená",K636,0)</f>
        <v>0</v>
      </c>
      <c r="BI636" s="147">
        <f>IF(O636="nulová",K636,0)</f>
        <v>0</v>
      </c>
      <c r="BJ636" s="16" t="s">
        <v>85</v>
      </c>
      <c r="BK636" s="147">
        <f>ROUND(P636*H636,2)</f>
        <v>0</v>
      </c>
      <c r="BL636" s="16" t="s">
        <v>319</v>
      </c>
      <c r="BM636" s="146" t="s">
        <v>1048</v>
      </c>
    </row>
    <row r="637" spans="2:47" s="1" customFormat="1" ht="19.5">
      <c r="B637" s="31"/>
      <c r="D637" s="148" t="s">
        <v>136</v>
      </c>
      <c r="F637" s="149" t="s">
        <v>1049</v>
      </c>
      <c r="I637" s="150"/>
      <c r="J637" s="150"/>
      <c r="M637" s="31"/>
      <c r="N637" s="151"/>
      <c r="X637" s="53"/>
      <c r="AT637" s="16" t="s">
        <v>136</v>
      </c>
      <c r="AU637" s="16" t="s">
        <v>87</v>
      </c>
    </row>
    <row r="638" spans="2:51" s="12" customFormat="1" ht="12">
      <c r="B638" s="155"/>
      <c r="D638" s="148" t="s">
        <v>230</v>
      </c>
      <c r="E638" s="156" t="s">
        <v>1</v>
      </c>
      <c r="F638" s="157" t="s">
        <v>1032</v>
      </c>
      <c r="H638" s="158">
        <v>12</v>
      </c>
      <c r="I638" s="159"/>
      <c r="J638" s="159"/>
      <c r="M638" s="155"/>
      <c r="N638" s="160"/>
      <c r="X638" s="161"/>
      <c r="AT638" s="156" t="s">
        <v>230</v>
      </c>
      <c r="AU638" s="156" t="s">
        <v>87</v>
      </c>
      <c r="AV638" s="12" t="s">
        <v>87</v>
      </c>
      <c r="AW638" s="12" t="s">
        <v>5</v>
      </c>
      <c r="AX638" s="12" t="s">
        <v>77</v>
      </c>
      <c r="AY638" s="156" t="s">
        <v>128</v>
      </c>
    </row>
    <row r="639" spans="2:51" s="12" customFormat="1" ht="12">
      <c r="B639" s="155"/>
      <c r="D639" s="148" t="s">
        <v>230</v>
      </c>
      <c r="E639" s="156" t="s">
        <v>1</v>
      </c>
      <c r="F639" s="157" t="s">
        <v>643</v>
      </c>
      <c r="H639" s="158">
        <v>10.5</v>
      </c>
      <c r="I639" s="159"/>
      <c r="J639" s="159"/>
      <c r="M639" s="155"/>
      <c r="N639" s="160"/>
      <c r="X639" s="161"/>
      <c r="AT639" s="156" t="s">
        <v>230</v>
      </c>
      <c r="AU639" s="156" t="s">
        <v>87</v>
      </c>
      <c r="AV639" s="12" t="s">
        <v>87</v>
      </c>
      <c r="AW639" s="12" t="s">
        <v>5</v>
      </c>
      <c r="AX639" s="12" t="s">
        <v>77</v>
      </c>
      <c r="AY639" s="156" t="s">
        <v>128</v>
      </c>
    </row>
    <row r="640" spans="2:51" s="13" customFormat="1" ht="12">
      <c r="B640" s="162"/>
      <c r="D640" s="148" t="s">
        <v>230</v>
      </c>
      <c r="E640" s="163" t="s">
        <v>1</v>
      </c>
      <c r="F640" s="164" t="s">
        <v>265</v>
      </c>
      <c r="H640" s="165">
        <v>22.5</v>
      </c>
      <c r="I640" s="166"/>
      <c r="J640" s="166"/>
      <c r="M640" s="162"/>
      <c r="N640" s="167"/>
      <c r="X640" s="168"/>
      <c r="AT640" s="163" t="s">
        <v>230</v>
      </c>
      <c r="AU640" s="163" t="s">
        <v>87</v>
      </c>
      <c r="AV640" s="13" t="s">
        <v>137</v>
      </c>
      <c r="AW640" s="13" t="s">
        <v>5</v>
      </c>
      <c r="AX640" s="13" t="s">
        <v>85</v>
      </c>
      <c r="AY640" s="163" t="s">
        <v>128</v>
      </c>
    </row>
    <row r="641" spans="2:65" s="1" customFormat="1" ht="49.15" customHeight="1">
      <c r="B641" s="31"/>
      <c r="C641" s="169" t="s">
        <v>1050</v>
      </c>
      <c r="D641" s="169" t="s">
        <v>356</v>
      </c>
      <c r="E641" s="170" t="s">
        <v>1042</v>
      </c>
      <c r="F641" s="171" t="s">
        <v>1043</v>
      </c>
      <c r="G641" s="172" t="s">
        <v>222</v>
      </c>
      <c r="H641" s="173">
        <v>27.473</v>
      </c>
      <c r="I641" s="174"/>
      <c r="J641" s="175"/>
      <c r="K641" s="176">
        <f>ROUND(P641*H641,2)</f>
        <v>0</v>
      </c>
      <c r="L641" s="171" t="s">
        <v>134</v>
      </c>
      <c r="M641" s="177"/>
      <c r="N641" s="178" t="s">
        <v>1</v>
      </c>
      <c r="O641" s="142" t="s">
        <v>40</v>
      </c>
      <c r="P641" s="143">
        <f>I641+J641</f>
        <v>0</v>
      </c>
      <c r="Q641" s="143">
        <f>ROUND(I641*H641,2)</f>
        <v>0</v>
      </c>
      <c r="R641" s="143">
        <f>ROUND(J641*H641,2)</f>
        <v>0</v>
      </c>
      <c r="T641" s="144">
        <f>S641*H641</f>
        <v>0</v>
      </c>
      <c r="U641" s="144">
        <v>0.0054</v>
      </c>
      <c r="V641" s="144">
        <f>U641*H641</f>
        <v>0.1483542</v>
      </c>
      <c r="W641" s="144">
        <v>0</v>
      </c>
      <c r="X641" s="145">
        <f>W641*H641</f>
        <v>0</v>
      </c>
      <c r="AR641" s="146" t="s">
        <v>399</v>
      </c>
      <c r="AT641" s="146" t="s">
        <v>356</v>
      </c>
      <c r="AU641" s="146" t="s">
        <v>87</v>
      </c>
      <c r="AY641" s="16" t="s">
        <v>128</v>
      </c>
      <c r="BE641" s="147">
        <f>IF(O641="základní",K641,0)</f>
        <v>0</v>
      </c>
      <c r="BF641" s="147">
        <f>IF(O641="snížená",K641,0)</f>
        <v>0</v>
      </c>
      <c r="BG641" s="147">
        <f>IF(O641="zákl. přenesená",K641,0)</f>
        <v>0</v>
      </c>
      <c r="BH641" s="147">
        <f>IF(O641="sníž. přenesená",K641,0)</f>
        <v>0</v>
      </c>
      <c r="BI641" s="147">
        <f>IF(O641="nulová",K641,0)</f>
        <v>0</v>
      </c>
      <c r="BJ641" s="16" t="s">
        <v>85</v>
      </c>
      <c r="BK641" s="147">
        <f>ROUND(P641*H641,2)</f>
        <v>0</v>
      </c>
      <c r="BL641" s="16" t="s">
        <v>319</v>
      </c>
      <c r="BM641" s="146" t="s">
        <v>1051</v>
      </c>
    </row>
    <row r="642" spans="2:47" s="1" customFormat="1" ht="29.25">
      <c r="B642" s="31"/>
      <c r="D642" s="148" t="s">
        <v>136</v>
      </c>
      <c r="F642" s="149" t="s">
        <v>1043</v>
      </c>
      <c r="I642" s="150"/>
      <c r="J642" s="150"/>
      <c r="M642" s="31"/>
      <c r="N642" s="151"/>
      <c r="X642" s="53"/>
      <c r="AT642" s="16" t="s">
        <v>136</v>
      </c>
      <c r="AU642" s="16" t="s">
        <v>87</v>
      </c>
    </row>
    <row r="643" spans="2:51" s="12" customFormat="1" ht="12">
      <c r="B643" s="155"/>
      <c r="D643" s="148" t="s">
        <v>230</v>
      </c>
      <c r="F643" s="157" t="s">
        <v>1052</v>
      </c>
      <c r="H643" s="158">
        <v>27.473</v>
      </c>
      <c r="I643" s="159"/>
      <c r="J643" s="159"/>
      <c r="M643" s="155"/>
      <c r="N643" s="160"/>
      <c r="X643" s="161"/>
      <c r="AT643" s="156" t="s">
        <v>230</v>
      </c>
      <c r="AU643" s="156" t="s">
        <v>87</v>
      </c>
      <c r="AV643" s="12" t="s">
        <v>87</v>
      </c>
      <c r="AW643" s="12" t="s">
        <v>4</v>
      </c>
      <c r="AX643" s="12" t="s">
        <v>85</v>
      </c>
      <c r="AY643" s="156" t="s">
        <v>128</v>
      </c>
    </row>
    <row r="644" spans="2:65" s="1" customFormat="1" ht="24.2" customHeight="1">
      <c r="B644" s="31"/>
      <c r="C644" s="134" t="s">
        <v>1053</v>
      </c>
      <c r="D644" s="134" t="s">
        <v>132</v>
      </c>
      <c r="E644" s="135" t="s">
        <v>1054</v>
      </c>
      <c r="F644" s="136" t="s">
        <v>1055</v>
      </c>
      <c r="G644" s="137" t="s">
        <v>222</v>
      </c>
      <c r="H644" s="138">
        <v>22.5</v>
      </c>
      <c r="I644" s="139"/>
      <c r="J644" s="139"/>
      <c r="K644" s="140">
        <f>ROUND(P644*H644,2)</f>
        <v>0</v>
      </c>
      <c r="L644" s="136" t="s">
        <v>134</v>
      </c>
      <c r="M644" s="31"/>
      <c r="N644" s="141" t="s">
        <v>1</v>
      </c>
      <c r="O644" s="142" t="s">
        <v>40</v>
      </c>
      <c r="P644" s="143">
        <f>I644+J644</f>
        <v>0</v>
      </c>
      <c r="Q644" s="143">
        <f>ROUND(I644*H644,2)</f>
        <v>0</v>
      </c>
      <c r="R644" s="143">
        <f>ROUND(J644*H644,2)</f>
        <v>0</v>
      </c>
      <c r="T644" s="144">
        <f>S644*H644</f>
        <v>0</v>
      </c>
      <c r="U644" s="144">
        <v>0.00035</v>
      </c>
      <c r="V644" s="144">
        <f>U644*H644</f>
        <v>0.007875</v>
      </c>
      <c r="W644" s="144">
        <v>0</v>
      </c>
      <c r="X644" s="145">
        <f>W644*H644</f>
        <v>0</v>
      </c>
      <c r="AR644" s="146" t="s">
        <v>319</v>
      </c>
      <c r="AT644" s="146" t="s">
        <v>132</v>
      </c>
      <c r="AU644" s="146" t="s">
        <v>87</v>
      </c>
      <c r="AY644" s="16" t="s">
        <v>128</v>
      </c>
      <c r="BE644" s="147">
        <f>IF(O644="základní",K644,0)</f>
        <v>0</v>
      </c>
      <c r="BF644" s="147">
        <f>IF(O644="snížená",K644,0)</f>
        <v>0</v>
      </c>
      <c r="BG644" s="147">
        <f>IF(O644="zákl. přenesená",K644,0)</f>
        <v>0</v>
      </c>
      <c r="BH644" s="147">
        <f>IF(O644="sníž. přenesená",K644,0)</f>
        <v>0</v>
      </c>
      <c r="BI644" s="147">
        <f>IF(O644="nulová",K644,0)</f>
        <v>0</v>
      </c>
      <c r="BJ644" s="16" t="s">
        <v>85</v>
      </c>
      <c r="BK644" s="147">
        <f>ROUND(P644*H644,2)</f>
        <v>0</v>
      </c>
      <c r="BL644" s="16" t="s">
        <v>319</v>
      </c>
      <c r="BM644" s="146" t="s">
        <v>1056</v>
      </c>
    </row>
    <row r="645" spans="2:47" s="1" customFormat="1" ht="29.25">
      <c r="B645" s="31"/>
      <c r="D645" s="148" t="s">
        <v>136</v>
      </c>
      <c r="F645" s="149" t="s">
        <v>1057</v>
      </c>
      <c r="I645" s="150"/>
      <c r="J645" s="150"/>
      <c r="M645" s="31"/>
      <c r="N645" s="151"/>
      <c r="X645" s="53"/>
      <c r="AT645" s="16" t="s">
        <v>136</v>
      </c>
      <c r="AU645" s="16" t="s">
        <v>87</v>
      </c>
    </row>
    <row r="646" spans="2:51" s="12" customFormat="1" ht="12">
      <c r="B646" s="155"/>
      <c r="D646" s="148" t="s">
        <v>230</v>
      </c>
      <c r="E646" s="156" t="s">
        <v>1</v>
      </c>
      <c r="F646" s="157" t="s">
        <v>1032</v>
      </c>
      <c r="H646" s="158">
        <v>12</v>
      </c>
      <c r="I646" s="159"/>
      <c r="J646" s="159"/>
      <c r="M646" s="155"/>
      <c r="N646" s="160"/>
      <c r="X646" s="161"/>
      <c r="AT646" s="156" t="s">
        <v>230</v>
      </c>
      <c r="AU646" s="156" t="s">
        <v>87</v>
      </c>
      <c r="AV646" s="12" t="s">
        <v>87</v>
      </c>
      <c r="AW646" s="12" t="s">
        <v>5</v>
      </c>
      <c r="AX646" s="12" t="s">
        <v>77</v>
      </c>
      <c r="AY646" s="156" t="s">
        <v>128</v>
      </c>
    </row>
    <row r="647" spans="2:51" s="12" customFormat="1" ht="12">
      <c r="B647" s="155"/>
      <c r="D647" s="148" t="s">
        <v>230</v>
      </c>
      <c r="E647" s="156" t="s">
        <v>1</v>
      </c>
      <c r="F647" s="157" t="s">
        <v>643</v>
      </c>
      <c r="H647" s="158">
        <v>10.5</v>
      </c>
      <c r="I647" s="159"/>
      <c r="J647" s="159"/>
      <c r="M647" s="155"/>
      <c r="N647" s="160"/>
      <c r="X647" s="161"/>
      <c r="AT647" s="156" t="s">
        <v>230</v>
      </c>
      <c r="AU647" s="156" t="s">
        <v>87</v>
      </c>
      <c r="AV647" s="12" t="s">
        <v>87</v>
      </c>
      <c r="AW647" s="12" t="s">
        <v>5</v>
      </c>
      <c r="AX647" s="12" t="s">
        <v>77</v>
      </c>
      <c r="AY647" s="156" t="s">
        <v>128</v>
      </c>
    </row>
    <row r="648" spans="2:51" s="13" customFormat="1" ht="12">
      <c r="B648" s="162"/>
      <c r="D648" s="148" t="s">
        <v>230</v>
      </c>
      <c r="E648" s="163" t="s">
        <v>1</v>
      </c>
      <c r="F648" s="164" t="s">
        <v>265</v>
      </c>
      <c r="H648" s="165">
        <v>22.5</v>
      </c>
      <c r="I648" s="166"/>
      <c r="J648" s="166"/>
      <c r="M648" s="162"/>
      <c r="N648" s="167"/>
      <c r="X648" s="168"/>
      <c r="AT648" s="163" t="s">
        <v>230</v>
      </c>
      <c r="AU648" s="163" t="s">
        <v>87</v>
      </c>
      <c r="AV648" s="13" t="s">
        <v>137</v>
      </c>
      <c r="AW648" s="13" t="s">
        <v>5</v>
      </c>
      <c r="AX648" s="13" t="s">
        <v>85</v>
      </c>
      <c r="AY648" s="163" t="s">
        <v>128</v>
      </c>
    </row>
    <row r="649" spans="2:65" s="1" customFormat="1" ht="33" customHeight="1">
      <c r="B649" s="31"/>
      <c r="C649" s="134" t="s">
        <v>1058</v>
      </c>
      <c r="D649" s="134" t="s">
        <v>132</v>
      </c>
      <c r="E649" s="135" t="s">
        <v>1059</v>
      </c>
      <c r="F649" s="136" t="s">
        <v>1060</v>
      </c>
      <c r="G649" s="137" t="s">
        <v>222</v>
      </c>
      <c r="H649" s="138">
        <v>20.7</v>
      </c>
      <c r="I649" s="139"/>
      <c r="J649" s="139"/>
      <c r="K649" s="140">
        <f>ROUND(P649*H649,2)</f>
        <v>0</v>
      </c>
      <c r="L649" s="136" t="s">
        <v>134</v>
      </c>
      <c r="M649" s="31"/>
      <c r="N649" s="141" t="s">
        <v>1</v>
      </c>
      <c r="O649" s="142" t="s">
        <v>40</v>
      </c>
      <c r="P649" s="143">
        <f>I649+J649</f>
        <v>0</v>
      </c>
      <c r="Q649" s="143">
        <f>ROUND(I649*H649,2)</f>
        <v>0</v>
      </c>
      <c r="R649" s="143">
        <f>ROUND(J649*H649,2)</f>
        <v>0</v>
      </c>
      <c r="T649" s="144">
        <f>S649*H649</f>
        <v>0</v>
      </c>
      <c r="U649" s="144">
        <v>0.00451</v>
      </c>
      <c r="V649" s="144">
        <f>U649*H649</f>
        <v>0.093357</v>
      </c>
      <c r="W649" s="144">
        <v>0</v>
      </c>
      <c r="X649" s="145">
        <f>W649*H649</f>
        <v>0</v>
      </c>
      <c r="AR649" s="146" t="s">
        <v>319</v>
      </c>
      <c r="AT649" s="146" t="s">
        <v>132</v>
      </c>
      <c r="AU649" s="146" t="s">
        <v>87</v>
      </c>
      <c r="AY649" s="16" t="s">
        <v>128</v>
      </c>
      <c r="BE649" s="147">
        <f>IF(O649="základní",K649,0)</f>
        <v>0</v>
      </c>
      <c r="BF649" s="147">
        <f>IF(O649="snížená",K649,0)</f>
        <v>0</v>
      </c>
      <c r="BG649" s="147">
        <f>IF(O649="zákl. přenesená",K649,0)</f>
        <v>0</v>
      </c>
      <c r="BH649" s="147">
        <f>IF(O649="sníž. přenesená",K649,0)</f>
        <v>0</v>
      </c>
      <c r="BI649" s="147">
        <f>IF(O649="nulová",K649,0)</f>
        <v>0</v>
      </c>
      <c r="BJ649" s="16" t="s">
        <v>85</v>
      </c>
      <c r="BK649" s="147">
        <f>ROUND(P649*H649,2)</f>
        <v>0</v>
      </c>
      <c r="BL649" s="16" t="s">
        <v>319</v>
      </c>
      <c r="BM649" s="146" t="s">
        <v>1061</v>
      </c>
    </row>
    <row r="650" spans="2:47" s="1" customFormat="1" ht="19.5">
      <c r="B650" s="31"/>
      <c r="D650" s="148" t="s">
        <v>136</v>
      </c>
      <c r="F650" s="149" t="s">
        <v>1062</v>
      </c>
      <c r="I650" s="150"/>
      <c r="J650" s="150"/>
      <c r="M650" s="31"/>
      <c r="N650" s="151"/>
      <c r="X650" s="53"/>
      <c r="AT650" s="16" t="s">
        <v>136</v>
      </c>
      <c r="AU650" s="16" t="s">
        <v>87</v>
      </c>
    </row>
    <row r="651" spans="2:51" s="14" customFormat="1" ht="12">
      <c r="B651" s="179"/>
      <c r="D651" s="148" t="s">
        <v>230</v>
      </c>
      <c r="E651" s="180" t="s">
        <v>1</v>
      </c>
      <c r="F651" s="181" t="s">
        <v>1063</v>
      </c>
      <c r="H651" s="180" t="s">
        <v>1</v>
      </c>
      <c r="I651" s="182"/>
      <c r="J651" s="182"/>
      <c r="M651" s="179"/>
      <c r="N651" s="183"/>
      <c r="X651" s="184"/>
      <c r="AT651" s="180" t="s">
        <v>230</v>
      </c>
      <c r="AU651" s="180" t="s">
        <v>87</v>
      </c>
      <c r="AV651" s="14" t="s">
        <v>85</v>
      </c>
      <c r="AW651" s="14" t="s">
        <v>5</v>
      </c>
      <c r="AX651" s="14" t="s">
        <v>77</v>
      </c>
      <c r="AY651" s="180" t="s">
        <v>128</v>
      </c>
    </row>
    <row r="652" spans="2:51" s="12" customFormat="1" ht="12">
      <c r="B652" s="155"/>
      <c r="D652" s="148" t="s">
        <v>230</v>
      </c>
      <c r="E652" s="156" t="s">
        <v>1</v>
      </c>
      <c r="F652" s="157" t="s">
        <v>1064</v>
      </c>
      <c r="H652" s="158">
        <v>12.2</v>
      </c>
      <c r="I652" s="159"/>
      <c r="J652" s="159"/>
      <c r="M652" s="155"/>
      <c r="N652" s="160"/>
      <c r="X652" s="161"/>
      <c r="AT652" s="156" t="s">
        <v>230</v>
      </c>
      <c r="AU652" s="156" t="s">
        <v>87</v>
      </c>
      <c r="AV652" s="12" t="s">
        <v>87</v>
      </c>
      <c r="AW652" s="12" t="s">
        <v>5</v>
      </c>
      <c r="AX652" s="12" t="s">
        <v>77</v>
      </c>
      <c r="AY652" s="156" t="s">
        <v>128</v>
      </c>
    </row>
    <row r="653" spans="2:51" s="14" customFormat="1" ht="12">
      <c r="B653" s="179"/>
      <c r="D653" s="148" t="s">
        <v>230</v>
      </c>
      <c r="E653" s="180" t="s">
        <v>1</v>
      </c>
      <c r="F653" s="181" t="s">
        <v>888</v>
      </c>
      <c r="H653" s="180" t="s">
        <v>1</v>
      </c>
      <c r="I653" s="182"/>
      <c r="J653" s="182"/>
      <c r="M653" s="179"/>
      <c r="N653" s="183"/>
      <c r="X653" s="184"/>
      <c r="AT653" s="180" t="s">
        <v>230</v>
      </c>
      <c r="AU653" s="180" t="s">
        <v>87</v>
      </c>
      <c r="AV653" s="14" t="s">
        <v>85</v>
      </c>
      <c r="AW653" s="14" t="s">
        <v>5</v>
      </c>
      <c r="AX653" s="14" t="s">
        <v>77</v>
      </c>
      <c r="AY653" s="180" t="s">
        <v>128</v>
      </c>
    </row>
    <row r="654" spans="2:51" s="12" customFormat="1" ht="12">
      <c r="B654" s="155"/>
      <c r="D654" s="148" t="s">
        <v>230</v>
      </c>
      <c r="E654" s="156" t="s">
        <v>1</v>
      </c>
      <c r="F654" s="157" t="s">
        <v>1065</v>
      </c>
      <c r="H654" s="158">
        <v>8.5</v>
      </c>
      <c r="I654" s="159"/>
      <c r="J654" s="159"/>
      <c r="M654" s="155"/>
      <c r="N654" s="160"/>
      <c r="X654" s="161"/>
      <c r="AT654" s="156" t="s">
        <v>230</v>
      </c>
      <c r="AU654" s="156" t="s">
        <v>87</v>
      </c>
      <c r="AV654" s="12" t="s">
        <v>87</v>
      </c>
      <c r="AW654" s="12" t="s">
        <v>5</v>
      </c>
      <c r="AX654" s="12" t="s">
        <v>77</v>
      </c>
      <c r="AY654" s="156" t="s">
        <v>128</v>
      </c>
    </row>
    <row r="655" spans="2:51" s="13" customFormat="1" ht="12">
      <c r="B655" s="162"/>
      <c r="D655" s="148" t="s">
        <v>230</v>
      </c>
      <c r="E655" s="163" t="s">
        <v>1</v>
      </c>
      <c r="F655" s="164" t="s">
        <v>265</v>
      </c>
      <c r="H655" s="165">
        <v>20.7</v>
      </c>
      <c r="I655" s="166"/>
      <c r="J655" s="166"/>
      <c r="M655" s="162"/>
      <c r="N655" s="167"/>
      <c r="X655" s="168"/>
      <c r="AT655" s="163" t="s">
        <v>230</v>
      </c>
      <c r="AU655" s="163" t="s">
        <v>87</v>
      </c>
      <c r="AV655" s="13" t="s">
        <v>137</v>
      </c>
      <c r="AW655" s="13" t="s">
        <v>5</v>
      </c>
      <c r="AX655" s="13" t="s">
        <v>85</v>
      </c>
      <c r="AY655" s="163" t="s">
        <v>128</v>
      </c>
    </row>
    <row r="656" spans="2:65" s="1" customFormat="1" ht="24.2" customHeight="1">
      <c r="B656" s="31"/>
      <c r="C656" s="134" t="s">
        <v>1066</v>
      </c>
      <c r="D656" s="134" t="s">
        <v>132</v>
      </c>
      <c r="E656" s="135" t="s">
        <v>1067</v>
      </c>
      <c r="F656" s="136" t="s">
        <v>1068</v>
      </c>
      <c r="G656" s="137" t="s">
        <v>222</v>
      </c>
      <c r="H656" s="138">
        <v>124.926</v>
      </c>
      <c r="I656" s="139"/>
      <c r="J656" s="139"/>
      <c r="K656" s="140">
        <f>ROUND(P656*H656,2)</f>
        <v>0</v>
      </c>
      <c r="L656" s="136" t="s">
        <v>134</v>
      </c>
      <c r="M656" s="31"/>
      <c r="N656" s="141" t="s">
        <v>1</v>
      </c>
      <c r="O656" s="142" t="s">
        <v>40</v>
      </c>
      <c r="P656" s="143">
        <f>I656+J656</f>
        <v>0</v>
      </c>
      <c r="Q656" s="143">
        <f>ROUND(I656*H656,2)</f>
        <v>0</v>
      </c>
      <c r="R656" s="143">
        <f>ROUND(J656*H656,2)</f>
        <v>0</v>
      </c>
      <c r="T656" s="144">
        <f>S656*H656</f>
        <v>0</v>
      </c>
      <c r="U656" s="144">
        <v>0.00451</v>
      </c>
      <c r="V656" s="144">
        <f>U656*H656</f>
        <v>0.56341626</v>
      </c>
      <c r="W656" s="144">
        <v>0</v>
      </c>
      <c r="X656" s="145">
        <f>W656*H656</f>
        <v>0</v>
      </c>
      <c r="AR656" s="146" t="s">
        <v>319</v>
      </c>
      <c r="AT656" s="146" t="s">
        <v>132</v>
      </c>
      <c r="AU656" s="146" t="s">
        <v>87</v>
      </c>
      <c r="AY656" s="16" t="s">
        <v>128</v>
      </c>
      <c r="BE656" s="147">
        <f>IF(O656="základní",K656,0)</f>
        <v>0</v>
      </c>
      <c r="BF656" s="147">
        <f>IF(O656="snížená",K656,0)</f>
        <v>0</v>
      </c>
      <c r="BG656" s="147">
        <f>IF(O656="zákl. přenesená",K656,0)</f>
        <v>0</v>
      </c>
      <c r="BH656" s="147">
        <f>IF(O656="sníž. přenesená",K656,0)</f>
        <v>0</v>
      </c>
      <c r="BI656" s="147">
        <f>IF(O656="nulová",K656,0)</f>
        <v>0</v>
      </c>
      <c r="BJ656" s="16" t="s">
        <v>85</v>
      </c>
      <c r="BK656" s="147">
        <f>ROUND(P656*H656,2)</f>
        <v>0</v>
      </c>
      <c r="BL656" s="16" t="s">
        <v>319</v>
      </c>
      <c r="BM656" s="146" t="s">
        <v>1069</v>
      </c>
    </row>
    <row r="657" spans="2:47" s="1" customFormat="1" ht="19.5">
      <c r="B657" s="31"/>
      <c r="D657" s="148" t="s">
        <v>136</v>
      </c>
      <c r="F657" s="149" t="s">
        <v>1070</v>
      </c>
      <c r="I657" s="150"/>
      <c r="J657" s="150"/>
      <c r="M657" s="31"/>
      <c r="N657" s="151"/>
      <c r="X657" s="53"/>
      <c r="AT657" s="16" t="s">
        <v>136</v>
      </c>
      <c r="AU657" s="16" t="s">
        <v>87</v>
      </c>
    </row>
    <row r="658" spans="2:51" s="12" customFormat="1" ht="12">
      <c r="B658" s="155"/>
      <c r="D658" s="148" t="s">
        <v>230</v>
      </c>
      <c r="E658" s="156" t="s">
        <v>1</v>
      </c>
      <c r="F658" s="157" t="s">
        <v>1071</v>
      </c>
      <c r="H658" s="158">
        <v>13.226</v>
      </c>
      <c r="I658" s="159"/>
      <c r="J658" s="159"/>
      <c r="M658" s="155"/>
      <c r="N658" s="160"/>
      <c r="X658" s="161"/>
      <c r="AT658" s="156" t="s">
        <v>230</v>
      </c>
      <c r="AU658" s="156" t="s">
        <v>87</v>
      </c>
      <c r="AV658" s="12" t="s">
        <v>87</v>
      </c>
      <c r="AW658" s="12" t="s">
        <v>5</v>
      </c>
      <c r="AX658" s="12" t="s">
        <v>77</v>
      </c>
      <c r="AY658" s="156" t="s">
        <v>128</v>
      </c>
    </row>
    <row r="659" spans="2:51" s="12" customFormat="1" ht="12">
      <c r="B659" s="155"/>
      <c r="D659" s="148" t="s">
        <v>230</v>
      </c>
      <c r="E659" s="156" t="s">
        <v>1</v>
      </c>
      <c r="F659" s="157" t="s">
        <v>1072</v>
      </c>
      <c r="H659" s="158">
        <v>10.8</v>
      </c>
      <c r="I659" s="159"/>
      <c r="J659" s="159"/>
      <c r="M659" s="155"/>
      <c r="N659" s="160"/>
      <c r="X659" s="161"/>
      <c r="AT659" s="156" t="s">
        <v>230</v>
      </c>
      <c r="AU659" s="156" t="s">
        <v>87</v>
      </c>
      <c r="AV659" s="12" t="s">
        <v>87</v>
      </c>
      <c r="AW659" s="12" t="s">
        <v>5</v>
      </c>
      <c r="AX659" s="12" t="s">
        <v>77</v>
      </c>
      <c r="AY659" s="156" t="s">
        <v>128</v>
      </c>
    </row>
    <row r="660" spans="2:51" s="12" customFormat="1" ht="12">
      <c r="B660" s="155"/>
      <c r="D660" s="148" t="s">
        <v>230</v>
      </c>
      <c r="E660" s="156" t="s">
        <v>1</v>
      </c>
      <c r="F660" s="157" t="s">
        <v>1073</v>
      </c>
      <c r="H660" s="158">
        <v>8.7</v>
      </c>
      <c r="I660" s="159"/>
      <c r="J660" s="159"/>
      <c r="M660" s="155"/>
      <c r="N660" s="160"/>
      <c r="X660" s="161"/>
      <c r="AT660" s="156" t="s">
        <v>230</v>
      </c>
      <c r="AU660" s="156" t="s">
        <v>87</v>
      </c>
      <c r="AV660" s="12" t="s">
        <v>87</v>
      </c>
      <c r="AW660" s="12" t="s">
        <v>5</v>
      </c>
      <c r="AX660" s="12" t="s">
        <v>77</v>
      </c>
      <c r="AY660" s="156" t="s">
        <v>128</v>
      </c>
    </row>
    <row r="661" spans="2:51" s="12" customFormat="1" ht="12">
      <c r="B661" s="155"/>
      <c r="D661" s="148" t="s">
        <v>230</v>
      </c>
      <c r="E661" s="156" t="s">
        <v>1</v>
      </c>
      <c r="F661" s="157" t="s">
        <v>1074</v>
      </c>
      <c r="H661" s="158">
        <v>10</v>
      </c>
      <c r="I661" s="159"/>
      <c r="J661" s="159"/>
      <c r="M661" s="155"/>
      <c r="N661" s="160"/>
      <c r="X661" s="161"/>
      <c r="AT661" s="156" t="s">
        <v>230</v>
      </c>
      <c r="AU661" s="156" t="s">
        <v>87</v>
      </c>
      <c r="AV661" s="12" t="s">
        <v>87</v>
      </c>
      <c r="AW661" s="12" t="s">
        <v>5</v>
      </c>
      <c r="AX661" s="12" t="s">
        <v>77</v>
      </c>
      <c r="AY661" s="156" t="s">
        <v>128</v>
      </c>
    </row>
    <row r="662" spans="2:51" s="12" customFormat="1" ht="12">
      <c r="B662" s="155"/>
      <c r="D662" s="148" t="s">
        <v>230</v>
      </c>
      <c r="E662" s="156" t="s">
        <v>1</v>
      </c>
      <c r="F662" s="157" t="s">
        <v>1075</v>
      </c>
      <c r="H662" s="158">
        <v>10</v>
      </c>
      <c r="I662" s="159"/>
      <c r="J662" s="159"/>
      <c r="M662" s="155"/>
      <c r="N662" s="160"/>
      <c r="X662" s="161"/>
      <c r="AT662" s="156" t="s">
        <v>230</v>
      </c>
      <c r="AU662" s="156" t="s">
        <v>87</v>
      </c>
      <c r="AV662" s="12" t="s">
        <v>87</v>
      </c>
      <c r="AW662" s="12" t="s">
        <v>5</v>
      </c>
      <c r="AX662" s="12" t="s">
        <v>77</v>
      </c>
      <c r="AY662" s="156" t="s">
        <v>128</v>
      </c>
    </row>
    <row r="663" spans="2:51" s="12" customFormat="1" ht="12">
      <c r="B663" s="155"/>
      <c r="D663" s="148" t="s">
        <v>230</v>
      </c>
      <c r="E663" s="156" t="s">
        <v>1</v>
      </c>
      <c r="F663" s="157" t="s">
        <v>1076</v>
      </c>
      <c r="H663" s="158">
        <v>10</v>
      </c>
      <c r="I663" s="159"/>
      <c r="J663" s="159"/>
      <c r="M663" s="155"/>
      <c r="N663" s="160"/>
      <c r="X663" s="161"/>
      <c r="AT663" s="156" t="s">
        <v>230</v>
      </c>
      <c r="AU663" s="156" t="s">
        <v>87</v>
      </c>
      <c r="AV663" s="12" t="s">
        <v>87</v>
      </c>
      <c r="AW663" s="12" t="s">
        <v>5</v>
      </c>
      <c r="AX663" s="12" t="s">
        <v>77</v>
      </c>
      <c r="AY663" s="156" t="s">
        <v>128</v>
      </c>
    </row>
    <row r="664" spans="2:51" s="12" customFormat="1" ht="12">
      <c r="B664" s="155"/>
      <c r="D664" s="148" t="s">
        <v>230</v>
      </c>
      <c r="E664" s="156" t="s">
        <v>1</v>
      </c>
      <c r="F664" s="157" t="s">
        <v>1077</v>
      </c>
      <c r="H664" s="158">
        <v>12</v>
      </c>
      <c r="I664" s="159"/>
      <c r="J664" s="159"/>
      <c r="M664" s="155"/>
      <c r="N664" s="160"/>
      <c r="X664" s="161"/>
      <c r="AT664" s="156" t="s">
        <v>230</v>
      </c>
      <c r="AU664" s="156" t="s">
        <v>87</v>
      </c>
      <c r="AV664" s="12" t="s">
        <v>87</v>
      </c>
      <c r="AW664" s="12" t="s">
        <v>5</v>
      </c>
      <c r="AX664" s="12" t="s">
        <v>77</v>
      </c>
      <c r="AY664" s="156" t="s">
        <v>128</v>
      </c>
    </row>
    <row r="665" spans="2:51" s="12" customFormat="1" ht="12">
      <c r="B665" s="155"/>
      <c r="D665" s="148" t="s">
        <v>230</v>
      </c>
      <c r="E665" s="156" t="s">
        <v>1</v>
      </c>
      <c r="F665" s="157" t="s">
        <v>1078</v>
      </c>
      <c r="H665" s="158">
        <v>9.4</v>
      </c>
      <c r="I665" s="159"/>
      <c r="J665" s="159"/>
      <c r="M665" s="155"/>
      <c r="N665" s="160"/>
      <c r="X665" s="161"/>
      <c r="AT665" s="156" t="s">
        <v>230</v>
      </c>
      <c r="AU665" s="156" t="s">
        <v>87</v>
      </c>
      <c r="AV665" s="12" t="s">
        <v>87</v>
      </c>
      <c r="AW665" s="12" t="s">
        <v>5</v>
      </c>
      <c r="AX665" s="12" t="s">
        <v>77</v>
      </c>
      <c r="AY665" s="156" t="s">
        <v>128</v>
      </c>
    </row>
    <row r="666" spans="2:51" s="12" customFormat="1" ht="12">
      <c r="B666" s="155"/>
      <c r="D666" s="148" t="s">
        <v>230</v>
      </c>
      <c r="E666" s="156" t="s">
        <v>1</v>
      </c>
      <c r="F666" s="157" t="s">
        <v>1079</v>
      </c>
      <c r="H666" s="158">
        <v>13.4</v>
      </c>
      <c r="I666" s="159"/>
      <c r="J666" s="159"/>
      <c r="M666" s="155"/>
      <c r="N666" s="160"/>
      <c r="X666" s="161"/>
      <c r="AT666" s="156" t="s">
        <v>230</v>
      </c>
      <c r="AU666" s="156" t="s">
        <v>87</v>
      </c>
      <c r="AV666" s="12" t="s">
        <v>87</v>
      </c>
      <c r="AW666" s="12" t="s">
        <v>5</v>
      </c>
      <c r="AX666" s="12" t="s">
        <v>77</v>
      </c>
      <c r="AY666" s="156" t="s">
        <v>128</v>
      </c>
    </row>
    <row r="667" spans="2:51" s="12" customFormat="1" ht="12">
      <c r="B667" s="155"/>
      <c r="D667" s="148" t="s">
        <v>230</v>
      </c>
      <c r="E667" s="156" t="s">
        <v>1</v>
      </c>
      <c r="F667" s="157" t="s">
        <v>1080</v>
      </c>
      <c r="H667" s="158">
        <v>8.6</v>
      </c>
      <c r="I667" s="159"/>
      <c r="J667" s="159"/>
      <c r="M667" s="155"/>
      <c r="N667" s="160"/>
      <c r="X667" s="161"/>
      <c r="AT667" s="156" t="s">
        <v>230</v>
      </c>
      <c r="AU667" s="156" t="s">
        <v>87</v>
      </c>
      <c r="AV667" s="12" t="s">
        <v>87</v>
      </c>
      <c r="AW667" s="12" t="s">
        <v>5</v>
      </c>
      <c r="AX667" s="12" t="s">
        <v>77</v>
      </c>
      <c r="AY667" s="156" t="s">
        <v>128</v>
      </c>
    </row>
    <row r="668" spans="2:51" s="12" customFormat="1" ht="12">
      <c r="B668" s="155"/>
      <c r="D668" s="148" t="s">
        <v>230</v>
      </c>
      <c r="E668" s="156" t="s">
        <v>1</v>
      </c>
      <c r="F668" s="157" t="s">
        <v>1081</v>
      </c>
      <c r="H668" s="158">
        <v>10</v>
      </c>
      <c r="I668" s="159"/>
      <c r="J668" s="159"/>
      <c r="M668" s="155"/>
      <c r="N668" s="160"/>
      <c r="X668" s="161"/>
      <c r="AT668" s="156" t="s">
        <v>230</v>
      </c>
      <c r="AU668" s="156" t="s">
        <v>87</v>
      </c>
      <c r="AV668" s="12" t="s">
        <v>87</v>
      </c>
      <c r="AW668" s="12" t="s">
        <v>5</v>
      </c>
      <c r="AX668" s="12" t="s">
        <v>77</v>
      </c>
      <c r="AY668" s="156" t="s">
        <v>128</v>
      </c>
    </row>
    <row r="669" spans="2:51" s="12" customFormat="1" ht="12">
      <c r="B669" s="155"/>
      <c r="D669" s="148" t="s">
        <v>230</v>
      </c>
      <c r="E669" s="156" t="s">
        <v>1</v>
      </c>
      <c r="F669" s="157" t="s">
        <v>1082</v>
      </c>
      <c r="H669" s="158">
        <v>8.8</v>
      </c>
      <c r="I669" s="159"/>
      <c r="J669" s="159"/>
      <c r="M669" s="155"/>
      <c r="N669" s="160"/>
      <c r="X669" s="161"/>
      <c r="AT669" s="156" t="s">
        <v>230</v>
      </c>
      <c r="AU669" s="156" t="s">
        <v>87</v>
      </c>
      <c r="AV669" s="12" t="s">
        <v>87</v>
      </c>
      <c r="AW669" s="12" t="s">
        <v>5</v>
      </c>
      <c r="AX669" s="12" t="s">
        <v>77</v>
      </c>
      <c r="AY669" s="156" t="s">
        <v>128</v>
      </c>
    </row>
    <row r="670" spans="2:51" s="13" customFormat="1" ht="12">
      <c r="B670" s="162"/>
      <c r="D670" s="148" t="s">
        <v>230</v>
      </c>
      <c r="E670" s="163" t="s">
        <v>1</v>
      </c>
      <c r="F670" s="164" t="s">
        <v>265</v>
      </c>
      <c r="H670" s="165">
        <v>124.926</v>
      </c>
      <c r="I670" s="166"/>
      <c r="J670" s="166"/>
      <c r="M670" s="162"/>
      <c r="N670" s="167"/>
      <c r="X670" s="168"/>
      <c r="AT670" s="163" t="s">
        <v>230</v>
      </c>
      <c r="AU670" s="163" t="s">
        <v>87</v>
      </c>
      <c r="AV670" s="13" t="s">
        <v>137</v>
      </c>
      <c r="AW670" s="13" t="s">
        <v>5</v>
      </c>
      <c r="AX670" s="13" t="s">
        <v>85</v>
      </c>
      <c r="AY670" s="163" t="s">
        <v>128</v>
      </c>
    </row>
    <row r="671" spans="2:65" s="1" customFormat="1" ht="24.2" customHeight="1">
      <c r="B671" s="31"/>
      <c r="C671" s="134" t="s">
        <v>1083</v>
      </c>
      <c r="D671" s="134" t="s">
        <v>132</v>
      </c>
      <c r="E671" s="135" t="s">
        <v>1084</v>
      </c>
      <c r="F671" s="136" t="s">
        <v>1085</v>
      </c>
      <c r="G671" s="137" t="s">
        <v>402</v>
      </c>
      <c r="H671" s="138">
        <v>27.8</v>
      </c>
      <c r="I671" s="139"/>
      <c r="J671" s="139"/>
      <c r="K671" s="140">
        <f>ROUND(P671*H671,2)</f>
        <v>0</v>
      </c>
      <c r="L671" s="136" t="s">
        <v>134</v>
      </c>
      <c r="M671" s="31"/>
      <c r="N671" s="141" t="s">
        <v>1</v>
      </c>
      <c r="O671" s="142" t="s">
        <v>40</v>
      </c>
      <c r="P671" s="143">
        <f>I671+J671</f>
        <v>0</v>
      </c>
      <c r="Q671" s="143">
        <f>ROUND(I671*H671,2)</f>
        <v>0</v>
      </c>
      <c r="R671" s="143">
        <f>ROUND(J671*H671,2)</f>
        <v>0</v>
      </c>
      <c r="T671" s="144">
        <f>S671*H671</f>
        <v>0</v>
      </c>
      <c r="U671" s="144">
        <v>0.0002</v>
      </c>
      <c r="V671" s="144">
        <f>U671*H671</f>
        <v>0.005560000000000001</v>
      </c>
      <c r="W671" s="144">
        <v>0</v>
      </c>
      <c r="X671" s="145">
        <f>W671*H671</f>
        <v>0</v>
      </c>
      <c r="AR671" s="146" t="s">
        <v>319</v>
      </c>
      <c r="AT671" s="146" t="s">
        <v>132</v>
      </c>
      <c r="AU671" s="146" t="s">
        <v>87</v>
      </c>
      <c r="AY671" s="16" t="s">
        <v>128</v>
      </c>
      <c r="BE671" s="147">
        <f>IF(O671="základní",K671,0)</f>
        <v>0</v>
      </c>
      <c r="BF671" s="147">
        <f>IF(O671="snížená",K671,0)</f>
        <v>0</v>
      </c>
      <c r="BG671" s="147">
        <f>IF(O671="zákl. přenesená",K671,0)</f>
        <v>0</v>
      </c>
      <c r="BH671" s="147">
        <f>IF(O671="sníž. přenesená",K671,0)</f>
        <v>0</v>
      </c>
      <c r="BI671" s="147">
        <f>IF(O671="nulová",K671,0)</f>
        <v>0</v>
      </c>
      <c r="BJ671" s="16" t="s">
        <v>85</v>
      </c>
      <c r="BK671" s="147">
        <f>ROUND(P671*H671,2)</f>
        <v>0</v>
      </c>
      <c r="BL671" s="16" t="s">
        <v>319</v>
      </c>
      <c r="BM671" s="146" t="s">
        <v>1086</v>
      </c>
    </row>
    <row r="672" spans="2:47" s="1" customFormat="1" ht="19.5">
      <c r="B672" s="31"/>
      <c r="D672" s="148" t="s">
        <v>136</v>
      </c>
      <c r="F672" s="149" t="s">
        <v>1087</v>
      </c>
      <c r="I672" s="150"/>
      <c r="J672" s="150"/>
      <c r="M672" s="31"/>
      <c r="N672" s="151"/>
      <c r="X672" s="53"/>
      <c r="AT672" s="16" t="s">
        <v>136</v>
      </c>
      <c r="AU672" s="16" t="s">
        <v>87</v>
      </c>
    </row>
    <row r="673" spans="2:51" s="12" customFormat="1" ht="12">
      <c r="B673" s="155"/>
      <c r="D673" s="148" t="s">
        <v>230</v>
      </c>
      <c r="E673" s="156" t="s">
        <v>1</v>
      </c>
      <c r="F673" s="157"/>
      <c r="H673" s="158">
        <v>14.8</v>
      </c>
      <c r="I673" s="159"/>
      <c r="J673" s="159"/>
      <c r="M673" s="155"/>
      <c r="N673" s="160"/>
      <c r="X673" s="161"/>
      <c r="AT673" s="156" t="s">
        <v>230</v>
      </c>
      <c r="AU673" s="156" t="s">
        <v>87</v>
      </c>
      <c r="AV673" s="12" t="s">
        <v>87</v>
      </c>
      <c r="AW673" s="12" t="s">
        <v>5</v>
      </c>
      <c r="AX673" s="12" t="s">
        <v>77</v>
      </c>
      <c r="AY673" s="156" t="s">
        <v>128</v>
      </c>
    </row>
    <row r="674" spans="2:51" s="12" customFormat="1" ht="12">
      <c r="B674" s="155"/>
      <c r="D674" s="148" t="s">
        <v>230</v>
      </c>
      <c r="E674" s="156" t="s">
        <v>1</v>
      </c>
      <c r="F674" s="157" t="s">
        <v>1088</v>
      </c>
      <c r="H674" s="158">
        <v>13</v>
      </c>
      <c r="I674" s="159"/>
      <c r="J674" s="159"/>
      <c r="M674" s="155"/>
      <c r="N674" s="160"/>
      <c r="X674" s="161"/>
      <c r="AT674" s="156" t="s">
        <v>230</v>
      </c>
      <c r="AU674" s="156" t="s">
        <v>87</v>
      </c>
      <c r="AV674" s="12" t="s">
        <v>87</v>
      </c>
      <c r="AW674" s="12" t="s">
        <v>5</v>
      </c>
      <c r="AX674" s="12" t="s">
        <v>77</v>
      </c>
      <c r="AY674" s="156" t="s">
        <v>128</v>
      </c>
    </row>
    <row r="675" spans="2:51" s="13" customFormat="1" ht="12">
      <c r="B675" s="162"/>
      <c r="D675" s="148" t="s">
        <v>230</v>
      </c>
      <c r="E675" s="163" t="s">
        <v>1</v>
      </c>
      <c r="F675" s="164" t="s">
        <v>265</v>
      </c>
      <c r="H675" s="165">
        <v>27.8</v>
      </c>
      <c r="I675" s="166"/>
      <c r="J675" s="166"/>
      <c r="M675" s="162"/>
      <c r="N675" s="167"/>
      <c r="X675" s="168"/>
      <c r="AT675" s="163" t="s">
        <v>230</v>
      </c>
      <c r="AU675" s="163" t="s">
        <v>87</v>
      </c>
      <c r="AV675" s="13" t="s">
        <v>137</v>
      </c>
      <c r="AW675" s="13" t="s">
        <v>5</v>
      </c>
      <c r="AX675" s="13" t="s">
        <v>85</v>
      </c>
      <c r="AY675" s="163" t="s">
        <v>128</v>
      </c>
    </row>
    <row r="676" spans="2:65" s="1" customFormat="1" ht="24.2" customHeight="1">
      <c r="B676" s="31"/>
      <c r="C676" s="134" t="s">
        <v>1089</v>
      </c>
      <c r="D676" s="134" t="s">
        <v>132</v>
      </c>
      <c r="E676" s="135" t="s">
        <v>1090</v>
      </c>
      <c r="F676" s="136" t="s">
        <v>1091</v>
      </c>
      <c r="G676" s="137" t="s">
        <v>313</v>
      </c>
      <c r="H676" s="138">
        <v>0.942</v>
      </c>
      <c r="I676" s="139"/>
      <c r="J676" s="139"/>
      <c r="K676" s="140">
        <f>ROUND(P676*H676,2)</f>
        <v>0</v>
      </c>
      <c r="L676" s="136" t="s">
        <v>134</v>
      </c>
      <c r="M676" s="31"/>
      <c r="N676" s="141" t="s">
        <v>1</v>
      </c>
      <c r="O676" s="142" t="s">
        <v>40</v>
      </c>
      <c r="P676" s="143">
        <f>I676+J676</f>
        <v>0</v>
      </c>
      <c r="Q676" s="143">
        <f>ROUND(I676*H676,2)</f>
        <v>0</v>
      </c>
      <c r="R676" s="143">
        <f>ROUND(J676*H676,2)</f>
        <v>0</v>
      </c>
      <c r="T676" s="144">
        <f>S676*H676</f>
        <v>0</v>
      </c>
      <c r="U676" s="144">
        <v>0</v>
      </c>
      <c r="V676" s="144">
        <f>U676*H676</f>
        <v>0</v>
      </c>
      <c r="W676" s="144">
        <v>0</v>
      </c>
      <c r="X676" s="145">
        <f>W676*H676</f>
        <v>0</v>
      </c>
      <c r="AR676" s="146" t="s">
        <v>319</v>
      </c>
      <c r="AT676" s="146" t="s">
        <v>132</v>
      </c>
      <c r="AU676" s="146" t="s">
        <v>87</v>
      </c>
      <c r="AY676" s="16" t="s">
        <v>128</v>
      </c>
      <c r="BE676" s="147">
        <f>IF(O676="základní",K676,0)</f>
        <v>0</v>
      </c>
      <c r="BF676" s="147">
        <f>IF(O676="snížená",K676,0)</f>
        <v>0</v>
      </c>
      <c r="BG676" s="147">
        <f>IF(O676="zákl. přenesená",K676,0)</f>
        <v>0</v>
      </c>
      <c r="BH676" s="147">
        <f>IF(O676="sníž. přenesená",K676,0)</f>
        <v>0</v>
      </c>
      <c r="BI676" s="147">
        <f>IF(O676="nulová",K676,0)</f>
        <v>0</v>
      </c>
      <c r="BJ676" s="16" t="s">
        <v>85</v>
      </c>
      <c r="BK676" s="147">
        <f>ROUND(P676*H676,2)</f>
        <v>0</v>
      </c>
      <c r="BL676" s="16" t="s">
        <v>319</v>
      </c>
      <c r="BM676" s="146" t="s">
        <v>1092</v>
      </c>
    </row>
    <row r="677" spans="2:47" s="1" customFormat="1" ht="29.25">
      <c r="B677" s="31"/>
      <c r="D677" s="148" t="s">
        <v>136</v>
      </c>
      <c r="F677" s="149" t="s">
        <v>1093</v>
      </c>
      <c r="I677" s="150"/>
      <c r="J677" s="150"/>
      <c r="M677" s="31"/>
      <c r="N677" s="151"/>
      <c r="X677" s="53"/>
      <c r="AT677" s="16" t="s">
        <v>136</v>
      </c>
      <c r="AU677" s="16" t="s">
        <v>87</v>
      </c>
    </row>
    <row r="678" spans="2:65" s="1" customFormat="1" ht="24.2" customHeight="1">
      <c r="B678" s="31"/>
      <c r="C678" s="134" t="s">
        <v>1094</v>
      </c>
      <c r="D678" s="134" t="s">
        <v>132</v>
      </c>
      <c r="E678" s="135" t="s">
        <v>1095</v>
      </c>
      <c r="F678" s="136" t="s">
        <v>1096</v>
      </c>
      <c r="G678" s="137" t="s">
        <v>313</v>
      </c>
      <c r="H678" s="138">
        <v>0.942</v>
      </c>
      <c r="I678" s="139"/>
      <c r="J678" s="139"/>
      <c r="K678" s="140">
        <f>ROUND(P678*H678,2)</f>
        <v>0</v>
      </c>
      <c r="L678" s="136" t="s">
        <v>134</v>
      </c>
      <c r="M678" s="31"/>
      <c r="N678" s="141" t="s">
        <v>1</v>
      </c>
      <c r="O678" s="142" t="s">
        <v>40</v>
      </c>
      <c r="P678" s="143">
        <f>I678+J678</f>
        <v>0</v>
      </c>
      <c r="Q678" s="143">
        <f>ROUND(I678*H678,2)</f>
        <v>0</v>
      </c>
      <c r="R678" s="143">
        <f>ROUND(J678*H678,2)</f>
        <v>0</v>
      </c>
      <c r="T678" s="144">
        <f>S678*H678</f>
        <v>0</v>
      </c>
      <c r="U678" s="144">
        <v>0</v>
      </c>
      <c r="V678" s="144">
        <f>U678*H678</f>
        <v>0</v>
      </c>
      <c r="W678" s="144">
        <v>0</v>
      </c>
      <c r="X678" s="145">
        <f>W678*H678</f>
        <v>0</v>
      </c>
      <c r="AR678" s="146" t="s">
        <v>319</v>
      </c>
      <c r="AT678" s="146" t="s">
        <v>132</v>
      </c>
      <c r="AU678" s="146" t="s">
        <v>87</v>
      </c>
      <c r="AY678" s="16" t="s">
        <v>128</v>
      </c>
      <c r="BE678" s="147">
        <f>IF(O678="základní",K678,0)</f>
        <v>0</v>
      </c>
      <c r="BF678" s="147">
        <f>IF(O678="snížená",K678,0)</f>
        <v>0</v>
      </c>
      <c r="BG678" s="147">
        <f>IF(O678="zákl. přenesená",K678,0)</f>
        <v>0</v>
      </c>
      <c r="BH678" s="147">
        <f>IF(O678="sníž. přenesená",K678,0)</f>
        <v>0</v>
      </c>
      <c r="BI678" s="147">
        <f>IF(O678="nulová",K678,0)</f>
        <v>0</v>
      </c>
      <c r="BJ678" s="16" t="s">
        <v>85</v>
      </c>
      <c r="BK678" s="147">
        <f>ROUND(P678*H678,2)</f>
        <v>0</v>
      </c>
      <c r="BL678" s="16" t="s">
        <v>319</v>
      </c>
      <c r="BM678" s="146" t="s">
        <v>1097</v>
      </c>
    </row>
    <row r="679" spans="2:47" s="1" customFormat="1" ht="29.25">
      <c r="B679" s="31"/>
      <c r="D679" s="148" t="s">
        <v>136</v>
      </c>
      <c r="F679" s="149" t="s">
        <v>1098</v>
      </c>
      <c r="I679" s="150"/>
      <c r="J679" s="150"/>
      <c r="M679" s="31"/>
      <c r="N679" s="151"/>
      <c r="X679" s="53"/>
      <c r="AT679" s="16" t="s">
        <v>136</v>
      </c>
      <c r="AU679" s="16" t="s">
        <v>87</v>
      </c>
    </row>
    <row r="680" spans="2:65" s="1" customFormat="1" ht="24.2" customHeight="1">
      <c r="B680" s="31"/>
      <c r="C680" s="134" t="s">
        <v>1099</v>
      </c>
      <c r="D680" s="134" t="s">
        <v>132</v>
      </c>
      <c r="E680" s="135" t="s">
        <v>1100</v>
      </c>
      <c r="F680" s="136" t="s">
        <v>1101</v>
      </c>
      <c r="G680" s="137" t="s">
        <v>313</v>
      </c>
      <c r="H680" s="138">
        <v>0.942</v>
      </c>
      <c r="I680" s="139"/>
      <c r="J680" s="139"/>
      <c r="K680" s="140">
        <f>ROUND(P680*H680,2)</f>
        <v>0</v>
      </c>
      <c r="L680" s="136" t="s">
        <v>134</v>
      </c>
      <c r="M680" s="31"/>
      <c r="N680" s="141" t="s">
        <v>1</v>
      </c>
      <c r="O680" s="142" t="s">
        <v>40</v>
      </c>
      <c r="P680" s="143">
        <f>I680+J680</f>
        <v>0</v>
      </c>
      <c r="Q680" s="143">
        <f>ROUND(I680*H680,2)</f>
        <v>0</v>
      </c>
      <c r="R680" s="143">
        <f>ROUND(J680*H680,2)</f>
        <v>0</v>
      </c>
      <c r="T680" s="144">
        <f>S680*H680</f>
        <v>0</v>
      </c>
      <c r="U680" s="144">
        <v>0</v>
      </c>
      <c r="V680" s="144">
        <f>U680*H680</f>
        <v>0</v>
      </c>
      <c r="W680" s="144">
        <v>0</v>
      </c>
      <c r="X680" s="145">
        <f>W680*H680</f>
        <v>0</v>
      </c>
      <c r="AR680" s="146" t="s">
        <v>319</v>
      </c>
      <c r="AT680" s="146" t="s">
        <v>132</v>
      </c>
      <c r="AU680" s="146" t="s">
        <v>87</v>
      </c>
      <c r="AY680" s="16" t="s">
        <v>128</v>
      </c>
      <c r="BE680" s="147">
        <f>IF(O680="základní",K680,0)</f>
        <v>0</v>
      </c>
      <c r="BF680" s="147">
        <f>IF(O680="snížená",K680,0)</f>
        <v>0</v>
      </c>
      <c r="BG680" s="147">
        <f>IF(O680="zákl. přenesená",K680,0)</f>
        <v>0</v>
      </c>
      <c r="BH680" s="147">
        <f>IF(O680="sníž. přenesená",K680,0)</f>
        <v>0</v>
      </c>
      <c r="BI680" s="147">
        <f>IF(O680="nulová",K680,0)</f>
        <v>0</v>
      </c>
      <c r="BJ680" s="16" t="s">
        <v>85</v>
      </c>
      <c r="BK680" s="147">
        <f>ROUND(P680*H680,2)</f>
        <v>0</v>
      </c>
      <c r="BL680" s="16" t="s">
        <v>319</v>
      </c>
      <c r="BM680" s="146" t="s">
        <v>1102</v>
      </c>
    </row>
    <row r="681" spans="2:47" s="1" customFormat="1" ht="29.25">
      <c r="B681" s="31"/>
      <c r="D681" s="148" t="s">
        <v>136</v>
      </c>
      <c r="F681" s="149" t="s">
        <v>1103</v>
      </c>
      <c r="I681" s="150"/>
      <c r="J681" s="150"/>
      <c r="M681" s="31"/>
      <c r="N681" s="151"/>
      <c r="X681" s="53"/>
      <c r="AT681" s="16" t="s">
        <v>136</v>
      </c>
      <c r="AU681" s="16" t="s">
        <v>87</v>
      </c>
    </row>
    <row r="682" spans="2:63" s="11" customFormat="1" ht="22.9" customHeight="1">
      <c r="B682" s="121"/>
      <c r="D682" s="122" t="s">
        <v>76</v>
      </c>
      <c r="E682" s="132" t="s">
        <v>1104</v>
      </c>
      <c r="F682" s="132" t="s">
        <v>1105</v>
      </c>
      <c r="I682" s="124"/>
      <c r="J682" s="124"/>
      <c r="K682" s="133">
        <f>BK682</f>
        <v>0</v>
      </c>
      <c r="M682" s="121"/>
      <c r="N682" s="126"/>
      <c r="Q682" s="127">
        <f>SUM(Q683:Q684)</f>
        <v>0</v>
      </c>
      <c r="R682" s="127">
        <f>SUM(R683:R684)</f>
        <v>0</v>
      </c>
      <c r="T682" s="128">
        <f>SUM(T683:T684)</f>
        <v>0</v>
      </c>
      <c r="V682" s="128">
        <f>SUM(V683:V684)</f>
        <v>0</v>
      </c>
      <c r="X682" s="129">
        <f>SUM(X683:X684)</f>
        <v>0</v>
      </c>
      <c r="AR682" s="122" t="s">
        <v>87</v>
      </c>
      <c r="AT682" s="130" t="s">
        <v>76</v>
      </c>
      <c r="AU682" s="130" t="s">
        <v>85</v>
      </c>
      <c r="AY682" s="122" t="s">
        <v>128</v>
      </c>
      <c r="BK682" s="131">
        <f>SUM(BK683:BK684)</f>
        <v>0</v>
      </c>
    </row>
    <row r="683" spans="2:47" s="1" customFormat="1" ht="12">
      <c r="B683" s="31"/>
      <c r="D683" s="148"/>
      <c r="F683" s="149"/>
      <c r="I683" s="150"/>
      <c r="J683" s="150"/>
      <c r="M683" s="31"/>
      <c r="N683" s="151"/>
      <c r="X683" s="53"/>
      <c r="AT683" s="16" t="s">
        <v>136</v>
      </c>
      <c r="AU683" s="16" t="s">
        <v>87</v>
      </c>
    </row>
    <row r="684" spans="2:47" s="1" customFormat="1" ht="12">
      <c r="B684" s="31"/>
      <c r="D684" s="148"/>
      <c r="F684" s="149"/>
      <c r="I684" s="150"/>
      <c r="J684" s="150"/>
      <c r="M684" s="31"/>
      <c r="N684" s="151"/>
      <c r="X684" s="53"/>
      <c r="AT684" s="16" t="s">
        <v>136</v>
      </c>
      <c r="AU684" s="16" t="s">
        <v>87</v>
      </c>
    </row>
    <row r="685" spans="2:63" s="11" customFormat="1" ht="22.9" customHeight="1">
      <c r="B685" s="121"/>
      <c r="D685" s="122" t="s">
        <v>76</v>
      </c>
      <c r="E685" s="132" t="s">
        <v>1106</v>
      </c>
      <c r="F685" s="132" t="s">
        <v>1107</v>
      </c>
      <c r="I685" s="124"/>
      <c r="J685" s="124"/>
      <c r="K685" s="133">
        <f>BK685</f>
        <v>0</v>
      </c>
      <c r="M685" s="121"/>
      <c r="N685" s="126"/>
      <c r="Q685" s="127">
        <f>SUM(Q686:Q709)</f>
        <v>0</v>
      </c>
      <c r="R685" s="127">
        <f>SUM(R686:R709)</f>
        <v>0</v>
      </c>
      <c r="T685" s="128">
        <f>SUM(T686:T709)</f>
        <v>0</v>
      </c>
      <c r="V685" s="128">
        <f>SUM(V686:V709)</f>
        <v>0.47513431999999994</v>
      </c>
      <c r="X685" s="129">
        <f>SUM(X686:X709)</f>
        <v>0</v>
      </c>
      <c r="AR685" s="122" t="s">
        <v>87</v>
      </c>
      <c r="AT685" s="130" t="s">
        <v>76</v>
      </c>
      <c r="AU685" s="130" t="s">
        <v>85</v>
      </c>
      <c r="AY685" s="122" t="s">
        <v>128</v>
      </c>
      <c r="BK685" s="131">
        <f>SUM(BK686:BK709)</f>
        <v>0</v>
      </c>
    </row>
    <row r="686" spans="2:65" s="1" customFormat="1" ht="24.2" customHeight="1">
      <c r="B686" s="31"/>
      <c r="C686" s="134" t="s">
        <v>1108</v>
      </c>
      <c r="D686" s="134" t="s">
        <v>132</v>
      </c>
      <c r="E686" s="135" t="s">
        <v>1109</v>
      </c>
      <c r="F686" s="136" t="s">
        <v>1110</v>
      </c>
      <c r="G686" s="137" t="s">
        <v>222</v>
      </c>
      <c r="H686" s="138">
        <v>7.498</v>
      </c>
      <c r="I686" s="139"/>
      <c r="J686" s="139"/>
      <c r="K686" s="140">
        <f>ROUND(P686*H686,2)</f>
        <v>0</v>
      </c>
      <c r="L686" s="136" t="s">
        <v>134</v>
      </c>
      <c r="M686" s="31"/>
      <c r="N686" s="141" t="s">
        <v>1</v>
      </c>
      <c r="O686" s="142" t="s">
        <v>40</v>
      </c>
      <c r="P686" s="143">
        <f>I686+J686</f>
        <v>0</v>
      </c>
      <c r="Q686" s="143">
        <f>ROUND(I686*H686,2)</f>
        <v>0</v>
      </c>
      <c r="R686" s="143">
        <f>ROUND(J686*H686,2)</f>
        <v>0</v>
      </c>
      <c r="T686" s="144">
        <f>S686*H686</f>
        <v>0</v>
      </c>
      <c r="U686" s="144">
        <v>0.006</v>
      </c>
      <c r="V686" s="144">
        <f>U686*H686</f>
        <v>0.044988</v>
      </c>
      <c r="W686" s="144">
        <v>0</v>
      </c>
      <c r="X686" s="145">
        <f>W686*H686</f>
        <v>0</v>
      </c>
      <c r="AR686" s="146" t="s">
        <v>319</v>
      </c>
      <c r="AT686" s="146" t="s">
        <v>132</v>
      </c>
      <c r="AU686" s="146" t="s">
        <v>87</v>
      </c>
      <c r="AY686" s="16" t="s">
        <v>128</v>
      </c>
      <c r="BE686" s="147">
        <f>IF(O686="základní",K686,0)</f>
        <v>0</v>
      </c>
      <c r="BF686" s="147">
        <f>IF(O686="snížená",K686,0)</f>
        <v>0</v>
      </c>
      <c r="BG686" s="147">
        <f>IF(O686="zákl. přenesená",K686,0)</f>
        <v>0</v>
      </c>
      <c r="BH686" s="147">
        <f>IF(O686="sníž. přenesená",K686,0)</f>
        <v>0</v>
      </c>
      <c r="BI686" s="147">
        <f>IF(O686="nulová",K686,0)</f>
        <v>0</v>
      </c>
      <c r="BJ686" s="16" t="s">
        <v>85</v>
      </c>
      <c r="BK686" s="147">
        <f>ROUND(P686*H686,2)</f>
        <v>0</v>
      </c>
      <c r="BL686" s="16" t="s">
        <v>319</v>
      </c>
      <c r="BM686" s="146" t="s">
        <v>1111</v>
      </c>
    </row>
    <row r="687" spans="2:47" s="1" customFormat="1" ht="29.25">
      <c r="B687" s="31"/>
      <c r="D687" s="148" t="s">
        <v>136</v>
      </c>
      <c r="F687" s="149" t="s">
        <v>1112</v>
      </c>
      <c r="I687" s="150"/>
      <c r="J687" s="150"/>
      <c r="M687" s="31"/>
      <c r="N687" s="151"/>
      <c r="X687" s="53"/>
      <c r="AT687" s="16" t="s">
        <v>136</v>
      </c>
      <c r="AU687" s="16" t="s">
        <v>87</v>
      </c>
    </row>
    <row r="688" spans="2:51" s="12" customFormat="1" ht="12">
      <c r="B688" s="155"/>
      <c r="D688" s="148" t="s">
        <v>230</v>
      </c>
      <c r="E688" s="156" t="s">
        <v>1</v>
      </c>
      <c r="F688" s="157" t="s">
        <v>1113</v>
      </c>
      <c r="H688" s="158">
        <v>7.498</v>
      </c>
      <c r="I688" s="159"/>
      <c r="J688" s="159"/>
      <c r="M688" s="155"/>
      <c r="N688" s="160"/>
      <c r="X688" s="161"/>
      <c r="AT688" s="156" t="s">
        <v>230</v>
      </c>
      <c r="AU688" s="156" t="s">
        <v>87</v>
      </c>
      <c r="AV688" s="12" t="s">
        <v>87</v>
      </c>
      <c r="AW688" s="12" t="s">
        <v>5</v>
      </c>
      <c r="AX688" s="12" t="s">
        <v>85</v>
      </c>
      <c r="AY688" s="156" t="s">
        <v>128</v>
      </c>
    </row>
    <row r="689" spans="2:65" s="1" customFormat="1" ht="24.2" customHeight="1">
      <c r="B689" s="31"/>
      <c r="C689" s="169" t="s">
        <v>1114</v>
      </c>
      <c r="D689" s="169" t="s">
        <v>356</v>
      </c>
      <c r="E689" s="170" t="s">
        <v>1115</v>
      </c>
      <c r="F689" s="171" t="s">
        <v>1116</v>
      </c>
      <c r="G689" s="172" t="s">
        <v>222</v>
      </c>
      <c r="H689" s="173">
        <v>7.498</v>
      </c>
      <c r="I689" s="174"/>
      <c r="J689" s="175"/>
      <c r="K689" s="176">
        <f>ROUND(P689*H689,2)</f>
        <v>0</v>
      </c>
      <c r="L689" s="171" t="s">
        <v>134</v>
      </c>
      <c r="M689" s="177"/>
      <c r="N689" s="178" t="s">
        <v>1</v>
      </c>
      <c r="O689" s="142" t="s">
        <v>40</v>
      </c>
      <c r="P689" s="143">
        <f>I689+J689</f>
        <v>0</v>
      </c>
      <c r="Q689" s="143">
        <f>ROUND(I689*H689,2)</f>
        <v>0</v>
      </c>
      <c r="R689" s="143">
        <f>ROUND(J689*H689,2)</f>
        <v>0</v>
      </c>
      <c r="T689" s="144">
        <f>S689*H689</f>
        <v>0</v>
      </c>
      <c r="U689" s="144">
        <v>0.003</v>
      </c>
      <c r="V689" s="144">
        <f>U689*H689</f>
        <v>0.022494</v>
      </c>
      <c r="W689" s="144">
        <v>0</v>
      </c>
      <c r="X689" s="145">
        <f>W689*H689</f>
        <v>0</v>
      </c>
      <c r="AR689" s="146" t="s">
        <v>399</v>
      </c>
      <c r="AT689" s="146" t="s">
        <v>356</v>
      </c>
      <c r="AU689" s="146" t="s">
        <v>87</v>
      </c>
      <c r="AY689" s="16" t="s">
        <v>128</v>
      </c>
      <c r="BE689" s="147">
        <f>IF(O689="základní",K689,0)</f>
        <v>0</v>
      </c>
      <c r="BF689" s="147">
        <f>IF(O689="snížená",K689,0)</f>
        <v>0</v>
      </c>
      <c r="BG689" s="147">
        <f>IF(O689="zákl. přenesená",K689,0)</f>
        <v>0</v>
      </c>
      <c r="BH689" s="147">
        <f>IF(O689="sníž. přenesená",K689,0)</f>
        <v>0</v>
      </c>
      <c r="BI689" s="147">
        <f>IF(O689="nulová",K689,0)</f>
        <v>0</v>
      </c>
      <c r="BJ689" s="16" t="s">
        <v>85</v>
      </c>
      <c r="BK689" s="147">
        <f>ROUND(P689*H689,2)</f>
        <v>0</v>
      </c>
      <c r="BL689" s="16" t="s">
        <v>319</v>
      </c>
      <c r="BM689" s="146" t="s">
        <v>1117</v>
      </c>
    </row>
    <row r="690" spans="2:47" s="1" customFormat="1" ht="19.5">
      <c r="B690" s="31"/>
      <c r="D690" s="148" t="s">
        <v>136</v>
      </c>
      <c r="F690" s="149" t="s">
        <v>1116</v>
      </c>
      <c r="I690" s="150"/>
      <c r="J690" s="150"/>
      <c r="M690" s="31"/>
      <c r="N690" s="151"/>
      <c r="X690" s="53"/>
      <c r="AT690" s="16" t="s">
        <v>136</v>
      </c>
      <c r="AU690" s="16" t="s">
        <v>87</v>
      </c>
    </row>
    <row r="691" spans="2:65" s="1" customFormat="1" ht="37.9" customHeight="1">
      <c r="B691" s="31"/>
      <c r="C691" s="134" t="s">
        <v>1118</v>
      </c>
      <c r="D691" s="134" t="s">
        <v>132</v>
      </c>
      <c r="E691" s="135" t="s">
        <v>1119</v>
      </c>
      <c r="F691" s="136" t="s">
        <v>1120</v>
      </c>
      <c r="G691" s="137" t="s">
        <v>222</v>
      </c>
      <c r="H691" s="138">
        <v>48.75</v>
      </c>
      <c r="I691" s="139"/>
      <c r="J691" s="139"/>
      <c r="K691" s="140">
        <f>ROUND(P691*H691,2)</f>
        <v>0</v>
      </c>
      <c r="L691" s="136" t="s">
        <v>134</v>
      </c>
      <c r="M691" s="31"/>
      <c r="N691" s="141" t="s">
        <v>1</v>
      </c>
      <c r="O691" s="142" t="s">
        <v>40</v>
      </c>
      <c r="P691" s="143">
        <f>I691+J691</f>
        <v>0</v>
      </c>
      <c r="Q691" s="143">
        <f>ROUND(I691*H691,2)</f>
        <v>0</v>
      </c>
      <c r="R691" s="143">
        <f>ROUND(J691*H691,2)</f>
        <v>0</v>
      </c>
      <c r="T691" s="144">
        <f>S691*H691</f>
        <v>0</v>
      </c>
      <c r="U691" s="144">
        <v>0.00624</v>
      </c>
      <c r="V691" s="144">
        <f>U691*H691</f>
        <v>0.30419999999999997</v>
      </c>
      <c r="W691" s="144">
        <v>0</v>
      </c>
      <c r="X691" s="145">
        <f>W691*H691</f>
        <v>0</v>
      </c>
      <c r="AR691" s="146" t="s">
        <v>319</v>
      </c>
      <c r="AT691" s="146" t="s">
        <v>132</v>
      </c>
      <c r="AU691" s="146" t="s">
        <v>87</v>
      </c>
      <c r="AY691" s="16" t="s">
        <v>128</v>
      </c>
      <c r="BE691" s="147">
        <f>IF(O691="základní",K691,0)</f>
        <v>0</v>
      </c>
      <c r="BF691" s="147">
        <f>IF(O691="snížená",K691,0)</f>
        <v>0</v>
      </c>
      <c r="BG691" s="147">
        <f>IF(O691="zákl. přenesená",K691,0)</f>
        <v>0</v>
      </c>
      <c r="BH691" s="147">
        <f>IF(O691="sníž. přenesená",K691,0)</f>
        <v>0</v>
      </c>
      <c r="BI691" s="147">
        <f>IF(O691="nulová",K691,0)</f>
        <v>0</v>
      </c>
      <c r="BJ691" s="16" t="s">
        <v>85</v>
      </c>
      <c r="BK691" s="147">
        <f>ROUND(P691*H691,2)</f>
        <v>0</v>
      </c>
      <c r="BL691" s="16" t="s">
        <v>319</v>
      </c>
      <c r="BM691" s="146" t="s">
        <v>1121</v>
      </c>
    </row>
    <row r="692" spans="2:47" s="1" customFormat="1" ht="29.25">
      <c r="B692" s="31"/>
      <c r="D692" s="148" t="s">
        <v>136</v>
      </c>
      <c r="F692" s="149" t="s">
        <v>1122</v>
      </c>
      <c r="I692" s="150"/>
      <c r="J692" s="150"/>
      <c r="M692" s="31"/>
      <c r="N692" s="151"/>
      <c r="X692" s="53"/>
      <c r="AT692" s="16" t="s">
        <v>136</v>
      </c>
      <c r="AU692" s="16" t="s">
        <v>87</v>
      </c>
    </row>
    <row r="693" spans="2:51" s="12" customFormat="1" ht="12">
      <c r="B693" s="155"/>
      <c r="D693" s="148" t="s">
        <v>230</v>
      </c>
      <c r="E693" s="156" t="s">
        <v>1</v>
      </c>
      <c r="F693" s="157" t="s">
        <v>679</v>
      </c>
      <c r="H693" s="158">
        <v>48.75</v>
      </c>
      <c r="I693" s="159"/>
      <c r="J693" s="159"/>
      <c r="M693" s="155"/>
      <c r="N693" s="160"/>
      <c r="X693" s="161"/>
      <c r="AT693" s="156" t="s">
        <v>230</v>
      </c>
      <c r="AU693" s="156" t="s">
        <v>87</v>
      </c>
      <c r="AV693" s="12" t="s">
        <v>87</v>
      </c>
      <c r="AW693" s="12" t="s">
        <v>5</v>
      </c>
      <c r="AX693" s="12" t="s">
        <v>85</v>
      </c>
      <c r="AY693" s="156" t="s">
        <v>128</v>
      </c>
    </row>
    <row r="694" spans="2:65" s="1" customFormat="1" ht="24.2" customHeight="1">
      <c r="B694" s="31"/>
      <c r="C694" s="169" t="s">
        <v>1123</v>
      </c>
      <c r="D694" s="169" t="s">
        <v>356</v>
      </c>
      <c r="E694" s="170" t="s">
        <v>1124</v>
      </c>
      <c r="F694" s="171" t="s">
        <v>1125</v>
      </c>
      <c r="G694" s="172" t="s">
        <v>222</v>
      </c>
      <c r="H694" s="173">
        <v>51.188</v>
      </c>
      <c r="I694" s="174"/>
      <c r="J694" s="175"/>
      <c r="K694" s="176">
        <f>ROUND(P694*H694,2)</f>
        <v>0</v>
      </c>
      <c r="L694" s="171" t="s">
        <v>134</v>
      </c>
      <c r="M694" s="177"/>
      <c r="N694" s="178" t="s">
        <v>1</v>
      </c>
      <c r="O694" s="142" t="s">
        <v>40</v>
      </c>
      <c r="P694" s="143">
        <f>I694+J694</f>
        <v>0</v>
      </c>
      <c r="Q694" s="143">
        <f>ROUND(I694*H694,2)</f>
        <v>0</v>
      </c>
      <c r="R694" s="143">
        <f>ROUND(J694*H694,2)</f>
        <v>0</v>
      </c>
      <c r="T694" s="144">
        <f>S694*H694</f>
        <v>0</v>
      </c>
      <c r="U694" s="144">
        <v>0.00154</v>
      </c>
      <c r="V694" s="144">
        <f>U694*H694</f>
        <v>0.07882952</v>
      </c>
      <c r="W694" s="144">
        <v>0</v>
      </c>
      <c r="X694" s="145">
        <f>W694*H694</f>
        <v>0</v>
      </c>
      <c r="AR694" s="146" t="s">
        <v>399</v>
      </c>
      <c r="AT694" s="146" t="s">
        <v>356</v>
      </c>
      <c r="AU694" s="146" t="s">
        <v>87</v>
      </c>
      <c r="AY694" s="16" t="s">
        <v>128</v>
      </c>
      <c r="BE694" s="147">
        <f>IF(O694="základní",K694,0)</f>
        <v>0</v>
      </c>
      <c r="BF694" s="147">
        <f>IF(O694="snížená",K694,0)</f>
        <v>0</v>
      </c>
      <c r="BG694" s="147">
        <f>IF(O694="zákl. přenesená",K694,0)</f>
        <v>0</v>
      </c>
      <c r="BH694" s="147">
        <f>IF(O694="sníž. přenesená",K694,0)</f>
        <v>0</v>
      </c>
      <c r="BI694" s="147">
        <f>IF(O694="nulová",K694,0)</f>
        <v>0</v>
      </c>
      <c r="BJ694" s="16" t="s">
        <v>85</v>
      </c>
      <c r="BK694" s="147">
        <f>ROUND(P694*H694,2)</f>
        <v>0</v>
      </c>
      <c r="BL694" s="16" t="s">
        <v>319</v>
      </c>
      <c r="BM694" s="146" t="s">
        <v>1126</v>
      </c>
    </row>
    <row r="695" spans="2:47" s="1" customFormat="1" ht="12">
      <c r="B695" s="31"/>
      <c r="D695" s="148" t="s">
        <v>136</v>
      </c>
      <c r="F695" s="149" t="s">
        <v>1125</v>
      </c>
      <c r="I695" s="150"/>
      <c r="J695" s="150"/>
      <c r="M695" s="31"/>
      <c r="N695" s="151"/>
      <c r="X695" s="53"/>
      <c r="AT695" s="16" t="s">
        <v>136</v>
      </c>
      <c r="AU695" s="16" t="s">
        <v>87</v>
      </c>
    </row>
    <row r="696" spans="2:51" s="12" customFormat="1" ht="12">
      <c r="B696" s="155"/>
      <c r="D696" s="148" t="s">
        <v>230</v>
      </c>
      <c r="F696" s="157" t="s">
        <v>683</v>
      </c>
      <c r="H696" s="158">
        <v>51.188</v>
      </c>
      <c r="I696" s="159"/>
      <c r="J696" s="159"/>
      <c r="M696" s="155"/>
      <c r="N696" s="160"/>
      <c r="X696" s="161"/>
      <c r="AT696" s="156" t="s">
        <v>230</v>
      </c>
      <c r="AU696" s="156" t="s">
        <v>87</v>
      </c>
      <c r="AV696" s="12" t="s">
        <v>87</v>
      </c>
      <c r="AW696" s="12" t="s">
        <v>4</v>
      </c>
      <c r="AX696" s="12" t="s">
        <v>85</v>
      </c>
      <c r="AY696" s="156" t="s">
        <v>128</v>
      </c>
    </row>
    <row r="697" spans="2:65" s="1" customFormat="1" ht="33" customHeight="1">
      <c r="B697" s="31"/>
      <c r="C697" s="134" t="s">
        <v>1127</v>
      </c>
      <c r="D697" s="134" t="s">
        <v>132</v>
      </c>
      <c r="E697" s="135" t="s">
        <v>1128</v>
      </c>
      <c r="F697" s="136" t="s">
        <v>1129</v>
      </c>
      <c r="G697" s="137" t="s">
        <v>222</v>
      </c>
      <c r="H697" s="138">
        <v>4.83</v>
      </c>
      <c r="I697" s="139"/>
      <c r="J697" s="139"/>
      <c r="K697" s="140">
        <f>ROUND(P697*H697,2)</f>
        <v>0</v>
      </c>
      <c r="L697" s="136" t="s">
        <v>134</v>
      </c>
      <c r="M697" s="31"/>
      <c r="N697" s="141" t="s">
        <v>1</v>
      </c>
      <c r="O697" s="142" t="s">
        <v>40</v>
      </c>
      <c r="P697" s="143">
        <f>I697+J697</f>
        <v>0</v>
      </c>
      <c r="Q697" s="143">
        <f>ROUND(I697*H697,2)</f>
        <v>0</v>
      </c>
      <c r="R697" s="143">
        <f>ROUND(J697*H697,2)</f>
        <v>0</v>
      </c>
      <c r="T697" s="144">
        <f>S697*H697</f>
        <v>0</v>
      </c>
      <c r="U697" s="144">
        <v>0.00116</v>
      </c>
      <c r="V697" s="144">
        <f>U697*H697</f>
        <v>0.0056028</v>
      </c>
      <c r="W697" s="144">
        <v>0</v>
      </c>
      <c r="X697" s="145">
        <f>W697*H697</f>
        <v>0</v>
      </c>
      <c r="AR697" s="146" t="s">
        <v>319</v>
      </c>
      <c r="AT697" s="146" t="s">
        <v>132</v>
      </c>
      <c r="AU697" s="146" t="s">
        <v>87</v>
      </c>
      <c r="AY697" s="16" t="s">
        <v>128</v>
      </c>
      <c r="BE697" s="147">
        <f>IF(O697="základní",K697,0)</f>
        <v>0</v>
      </c>
      <c r="BF697" s="147">
        <f>IF(O697="snížená",K697,0)</f>
        <v>0</v>
      </c>
      <c r="BG697" s="147">
        <f>IF(O697="zákl. přenesená",K697,0)</f>
        <v>0</v>
      </c>
      <c r="BH697" s="147">
        <f>IF(O697="sníž. přenesená",K697,0)</f>
        <v>0</v>
      </c>
      <c r="BI697" s="147">
        <f>IF(O697="nulová",K697,0)</f>
        <v>0</v>
      </c>
      <c r="BJ697" s="16" t="s">
        <v>85</v>
      </c>
      <c r="BK697" s="147">
        <f>ROUND(P697*H697,2)</f>
        <v>0</v>
      </c>
      <c r="BL697" s="16" t="s">
        <v>319</v>
      </c>
      <c r="BM697" s="146" t="s">
        <v>1130</v>
      </c>
    </row>
    <row r="698" spans="2:47" s="1" customFormat="1" ht="29.25">
      <c r="B698" s="31"/>
      <c r="D698" s="148" t="s">
        <v>136</v>
      </c>
      <c r="F698" s="149" t="s">
        <v>1131</v>
      </c>
      <c r="I698" s="150"/>
      <c r="J698" s="150"/>
      <c r="M698" s="31"/>
      <c r="N698" s="151"/>
      <c r="X698" s="53"/>
      <c r="AT698" s="16" t="s">
        <v>136</v>
      </c>
      <c r="AU698" s="16" t="s">
        <v>87</v>
      </c>
    </row>
    <row r="699" spans="2:51" s="14" customFormat="1" ht="12">
      <c r="B699" s="179"/>
      <c r="D699" s="148" t="s">
        <v>230</v>
      </c>
      <c r="E699" s="180" t="s">
        <v>1</v>
      </c>
      <c r="F699" s="181" t="s">
        <v>1132</v>
      </c>
      <c r="H699" s="180" t="s">
        <v>1</v>
      </c>
      <c r="I699" s="182"/>
      <c r="J699" s="182"/>
      <c r="M699" s="179"/>
      <c r="N699" s="183"/>
      <c r="X699" s="184"/>
      <c r="AT699" s="180" t="s">
        <v>230</v>
      </c>
      <c r="AU699" s="180" t="s">
        <v>87</v>
      </c>
      <c r="AV699" s="14" t="s">
        <v>85</v>
      </c>
      <c r="AW699" s="14" t="s">
        <v>5</v>
      </c>
      <c r="AX699" s="14" t="s">
        <v>77</v>
      </c>
      <c r="AY699" s="180" t="s">
        <v>128</v>
      </c>
    </row>
    <row r="700" spans="2:51" s="12" customFormat="1" ht="12">
      <c r="B700" s="155"/>
      <c r="D700" s="148" t="s">
        <v>230</v>
      </c>
      <c r="E700" s="156" t="s">
        <v>1</v>
      </c>
      <c r="F700" s="157" t="s">
        <v>1133</v>
      </c>
      <c r="H700" s="158">
        <v>4.83</v>
      </c>
      <c r="I700" s="159"/>
      <c r="J700" s="159"/>
      <c r="M700" s="155"/>
      <c r="N700" s="160"/>
      <c r="X700" s="161"/>
      <c r="AT700" s="156" t="s">
        <v>230</v>
      </c>
      <c r="AU700" s="156" t="s">
        <v>87</v>
      </c>
      <c r="AV700" s="12" t="s">
        <v>87</v>
      </c>
      <c r="AW700" s="12" t="s">
        <v>5</v>
      </c>
      <c r="AX700" s="12" t="s">
        <v>85</v>
      </c>
      <c r="AY700" s="156" t="s">
        <v>128</v>
      </c>
    </row>
    <row r="701" spans="2:65" s="1" customFormat="1" ht="24.2" customHeight="1">
      <c r="B701" s="31"/>
      <c r="C701" s="169" t="s">
        <v>1134</v>
      </c>
      <c r="D701" s="169" t="s">
        <v>356</v>
      </c>
      <c r="E701" s="170" t="s">
        <v>1135</v>
      </c>
      <c r="F701" s="171" t="s">
        <v>1136</v>
      </c>
      <c r="G701" s="172" t="s">
        <v>222</v>
      </c>
      <c r="H701" s="173">
        <v>5.072</v>
      </c>
      <c r="I701" s="174"/>
      <c r="J701" s="175"/>
      <c r="K701" s="176">
        <f>ROUND(P701*H701,2)</f>
        <v>0</v>
      </c>
      <c r="L701" s="171" t="s">
        <v>134</v>
      </c>
      <c r="M701" s="177"/>
      <c r="N701" s="178" t="s">
        <v>1</v>
      </c>
      <c r="O701" s="142" t="s">
        <v>40</v>
      </c>
      <c r="P701" s="143">
        <f>I701+J701</f>
        <v>0</v>
      </c>
      <c r="Q701" s="143">
        <f>ROUND(I701*H701,2)</f>
        <v>0</v>
      </c>
      <c r="R701" s="143">
        <f>ROUND(J701*H701,2)</f>
        <v>0</v>
      </c>
      <c r="T701" s="144">
        <f>S701*H701</f>
        <v>0</v>
      </c>
      <c r="U701" s="144">
        <v>0.00375</v>
      </c>
      <c r="V701" s="144">
        <f>U701*H701</f>
        <v>0.01902</v>
      </c>
      <c r="W701" s="144">
        <v>0</v>
      </c>
      <c r="X701" s="145">
        <f>W701*H701</f>
        <v>0</v>
      </c>
      <c r="AR701" s="146" t="s">
        <v>399</v>
      </c>
      <c r="AT701" s="146" t="s">
        <v>356</v>
      </c>
      <c r="AU701" s="146" t="s">
        <v>87</v>
      </c>
      <c r="AY701" s="16" t="s">
        <v>128</v>
      </c>
      <c r="BE701" s="147">
        <f>IF(O701="základní",K701,0)</f>
        <v>0</v>
      </c>
      <c r="BF701" s="147">
        <f>IF(O701="snížená",K701,0)</f>
        <v>0</v>
      </c>
      <c r="BG701" s="147">
        <f>IF(O701="zákl. přenesená",K701,0)</f>
        <v>0</v>
      </c>
      <c r="BH701" s="147">
        <f>IF(O701="sníž. přenesená",K701,0)</f>
        <v>0</v>
      </c>
      <c r="BI701" s="147">
        <f>IF(O701="nulová",K701,0)</f>
        <v>0</v>
      </c>
      <c r="BJ701" s="16" t="s">
        <v>85</v>
      </c>
      <c r="BK701" s="147">
        <f>ROUND(P701*H701,2)</f>
        <v>0</v>
      </c>
      <c r="BL701" s="16" t="s">
        <v>319</v>
      </c>
      <c r="BM701" s="146" t="s">
        <v>1137</v>
      </c>
    </row>
    <row r="702" spans="2:47" s="1" customFormat="1" ht="19.5">
      <c r="B702" s="31"/>
      <c r="D702" s="148" t="s">
        <v>136</v>
      </c>
      <c r="F702" s="149" t="s">
        <v>1136</v>
      </c>
      <c r="I702" s="150"/>
      <c r="J702" s="150"/>
      <c r="M702" s="31"/>
      <c r="N702" s="151"/>
      <c r="X702" s="53"/>
      <c r="AT702" s="16" t="s">
        <v>136</v>
      </c>
      <c r="AU702" s="16" t="s">
        <v>87</v>
      </c>
    </row>
    <row r="703" spans="2:51" s="12" customFormat="1" ht="12">
      <c r="B703" s="155"/>
      <c r="D703" s="148" t="s">
        <v>230</v>
      </c>
      <c r="F703" s="157" t="s">
        <v>1138</v>
      </c>
      <c r="H703" s="158">
        <v>5.072</v>
      </c>
      <c r="I703" s="159"/>
      <c r="J703" s="159"/>
      <c r="M703" s="155"/>
      <c r="N703" s="160"/>
      <c r="X703" s="161"/>
      <c r="AT703" s="156" t="s">
        <v>230</v>
      </c>
      <c r="AU703" s="156" t="s">
        <v>87</v>
      </c>
      <c r="AV703" s="12" t="s">
        <v>87</v>
      </c>
      <c r="AW703" s="12" t="s">
        <v>4</v>
      </c>
      <c r="AX703" s="12" t="s">
        <v>85</v>
      </c>
      <c r="AY703" s="156" t="s">
        <v>128</v>
      </c>
    </row>
    <row r="704" spans="2:65" s="1" customFormat="1" ht="24.2" customHeight="1">
      <c r="B704" s="31"/>
      <c r="C704" s="134" t="s">
        <v>1139</v>
      </c>
      <c r="D704" s="134" t="s">
        <v>132</v>
      </c>
      <c r="E704" s="135" t="s">
        <v>1140</v>
      </c>
      <c r="F704" s="136" t="s">
        <v>1141</v>
      </c>
      <c r="G704" s="137" t="s">
        <v>313</v>
      </c>
      <c r="H704" s="138">
        <v>0.486</v>
      </c>
      <c r="I704" s="139"/>
      <c r="J704" s="139"/>
      <c r="K704" s="140">
        <f>ROUND(P704*H704,2)</f>
        <v>0</v>
      </c>
      <c r="L704" s="136" t="s">
        <v>134</v>
      </c>
      <c r="M704" s="31"/>
      <c r="N704" s="141" t="s">
        <v>1</v>
      </c>
      <c r="O704" s="142" t="s">
        <v>40</v>
      </c>
      <c r="P704" s="143">
        <f>I704+J704</f>
        <v>0</v>
      </c>
      <c r="Q704" s="143">
        <f>ROUND(I704*H704,2)</f>
        <v>0</v>
      </c>
      <c r="R704" s="143">
        <f>ROUND(J704*H704,2)</f>
        <v>0</v>
      </c>
      <c r="T704" s="144">
        <f>S704*H704</f>
        <v>0</v>
      </c>
      <c r="U704" s="144">
        <v>0</v>
      </c>
      <c r="V704" s="144">
        <f>U704*H704</f>
        <v>0</v>
      </c>
      <c r="W704" s="144">
        <v>0</v>
      </c>
      <c r="X704" s="145">
        <f>W704*H704</f>
        <v>0</v>
      </c>
      <c r="AR704" s="146" t="s">
        <v>319</v>
      </c>
      <c r="AT704" s="146" t="s">
        <v>132</v>
      </c>
      <c r="AU704" s="146" t="s">
        <v>87</v>
      </c>
      <c r="AY704" s="16" t="s">
        <v>128</v>
      </c>
      <c r="BE704" s="147">
        <f>IF(O704="základní",K704,0)</f>
        <v>0</v>
      </c>
      <c r="BF704" s="147">
        <f>IF(O704="snížená",K704,0)</f>
        <v>0</v>
      </c>
      <c r="BG704" s="147">
        <f>IF(O704="zákl. přenesená",K704,0)</f>
        <v>0</v>
      </c>
      <c r="BH704" s="147">
        <f>IF(O704="sníž. přenesená",K704,0)</f>
        <v>0</v>
      </c>
      <c r="BI704" s="147">
        <f>IF(O704="nulová",K704,0)</f>
        <v>0</v>
      </c>
      <c r="BJ704" s="16" t="s">
        <v>85</v>
      </c>
      <c r="BK704" s="147">
        <f>ROUND(P704*H704,2)</f>
        <v>0</v>
      </c>
      <c r="BL704" s="16" t="s">
        <v>319</v>
      </c>
      <c r="BM704" s="146" t="s">
        <v>1142</v>
      </c>
    </row>
    <row r="705" spans="2:47" s="1" customFormat="1" ht="29.25">
      <c r="B705" s="31"/>
      <c r="D705" s="148" t="s">
        <v>136</v>
      </c>
      <c r="F705" s="149" t="s">
        <v>1143</v>
      </c>
      <c r="I705" s="150"/>
      <c r="J705" s="150"/>
      <c r="M705" s="31"/>
      <c r="N705" s="151"/>
      <c r="X705" s="53"/>
      <c r="AT705" s="16" t="s">
        <v>136</v>
      </c>
      <c r="AU705" s="16" t="s">
        <v>87</v>
      </c>
    </row>
    <row r="706" spans="2:65" s="1" customFormat="1" ht="24.2" customHeight="1">
      <c r="B706" s="31"/>
      <c r="C706" s="134" t="s">
        <v>1144</v>
      </c>
      <c r="D706" s="134" t="s">
        <v>132</v>
      </c>
      <c r="E706" s="135" t="s">
        <v>1145</v>
      </c>
      <c r="F706" s="136" t="s">
        <v>1146</v>
      </c>
      <c r="G706" s="137" t="s">
        <v>313</v>
      </c>
      <c r="H706" s="138">
        <v>0.486</v>
      </c>
      <c r="I706" s="139"/>
      <c r="J706" s="139"/>
      <c r="K706" s="140">
        <f>ROUND(P706*H706,2)</f>
        <v>0</v>
      </c>
      <c r="L706" s="136" t="s">
        <v>134</v>
      </c>
      <c r="M706" s="31"/>
      <c r="N706" s="141" t="s">
        <v>1</v>
      </c>
      <c r="O706" s="142" t="s">
        <v>40</v>
      </c>
      <c r="P706" s="143">
        <f>I706+J706</f>
        <v>0</v>
      </c>
      <c r="Q706" s="143">
        <f>ROUND(I706*H706,2)</f>
        <v>0</v>
      </c>
      <c r="R706" s="143">
        <f>ROUND(J706*H706,2)</f>
        <v>0</v>
      </c>
      <c r="T706" s="144">
        <f>S706*H706</f>
        <v>0</v>
      </c>
      <c r="U706" s="144">
        <v>0</v>
      </c>
      <c r="V706" s="144">
        <f>U706*H706</f>
        <v>0</v>
      </c>
      <c r="W706" s="144">
        <v>0</v>
      </c>
      <c r="X706" s="145">
        <f>W706*H706</f>
        <v>0</v>
      </c>
      <c r="AR706" s="146" t="s">
        <v>319</v>
      </c>
      <c r="AT706" s="146" t="s">
        <v>132</v>
      </c>
      <c r="AU706" s="146" t="s">
        <v>87</v>
      </c>
      <c r="AY706" s="16" t="s">
        <v>128</v>
      </c>
      <c r="BE706" s="147">
        <f>IF(O706="základní",K706,0)</f>
        <v>0</v>
      </c>
      <c r="BF706" s="147">
        <f>IF(O706="snížená",K706,0)</f>
        <v>0</v>
      </c>
      <c r="BG706" s="147">
        <f>IF(O706="zákl. přenesená",K706,0)</f>
        <v>0</v>
      </c>
      <c r="BH706" s="147">
        <f>IF(O706="sníž. přenesená",K706,0)</f>
        <v>0</v>
      </c>
      <c r="BI706" s="147">
        <f>IF(O706="nulová",K706,0)</f>
        <v>0</v>
      </c>
      <c r="BJ706" s="16" t="s">
        <v>85</v>
      </c>
      <c r="BK706" s="147">
        <f>ROUND(P706*H706,2)</f>
        <v>0</v>
      </c>
      <c r="BL706" s="16" t="s">
        <v>319</v>
      </c>
      <c r="BM706" s="146" t="s">
        <v>1147</v>
      </c>
    </row>
    <row r="707" spans="2:47" s="1" customFormat="1" ht="29.25">
      <c r="B707" s="31"/>
      <c r="D707" s="148" t="s">
        <v>136</v>
      </c>
      <c r="F707" s="149" t="s">
        <v>1148</v>
      </c>
      <c r="I707" s="150"/>
      <c r="J707" s="150"/>
      <c r="M707" s="31"/>
      <c r="N707" s="151"/>
      <c r="X707" s="53"/>
      <c r="AT707" s="16" t="s">
        <v>136</v>
      </c>
      <c r="AU707" s="16" t="s">
        <v>87</v>
      </c>
    </row>
    <row r="708" spans="2:65" s="1" customFormat="1" ht="24.2" customHeight="1">
      <c r="B708" s="31"/>
      <c r="C708" s="134" t="s">
        <v>1149</v>
      </c>
      <c r="D708" s="134" t="s">
        <v>132</v>
      </c>
      <c r="E708" s="135" t="s">
        <v>1150</v>
      </c>
      <c r="F708" s="136" t="s">
        <v>1151</v>
      </c>
      <c r="G708" s="137" t="s">
        <v>313</v>
      </c>
      <c r="H708" s="138">
        <v>0.486</v>
      </c>
      <c r="I708" s="139"/>
      <c r="J708" s="139"/>
      <c r="K708" s="140">
        <f>ROUND(P708*H708,2)</f>
        <v>0</v>
      </c>
      <c r="L708" s="136" t="s">
        <v>134</v>
      </c>
      <c r="M708" s="31"/>
      <c r="N708" s="141" t="s">
        <v>1</v>
      </c>
      <c r="O708" s="142" t="s">
        <v>40</v>
      </c>
      <c r="P708" s="143">
        <f>I708+J708</f>
        <v>0</v>
      </c>
      <c r="Q708" s="143">
        <f>ROUND(I708*H708,2)</f>
        <v>0</v>
      </c>
      <c r="R708" s="143">
        <f>ROUND(J708*H708,2)</f>
        <v>0</v>
      </c>
      <c r="T708" s="144">
        <f>S708*H708</f>
        <v>0</v>
      </c>
      <c r="U708" s="144">
        <v>0</v>
      </c>
      <c r="V708" s="144">
        <f>U708*H708</f>
        <v>0</v>
      </c>
      <c r="W708" s="144">
        <v>0</v>
      </c>
      <c r="X708" s="145">
        <f>W708*H708</f>
        <v>0</v>
      </c>
      <c r="AR708" s="146" t="s">
        <v>319</v>
      </c>
      <c r="AT708" s="146" t="s">
        <v>132</v>
      </c>
      <c r="AU708" s="146" t="s">
        <v>87</v>
      </c>
      <c r="AY708" s="16" t="s">
        <v>128</v>
      </c>
      <c r="BE708" s="147">
        <f>IF(O708="základní",K708,0)</f>
        <v>0</v>
      </c>
      <c r="BF708" s="147">
        <f>IF(O708="snížená",K708,0)</f>
        <v>0</v>
      </c>
      <c r="BG708" s="147">
        <f>IF(O708="zákl. přenesená",K708,0)</f>
        <v>0</v>
      </c>
      <c r="BH708" s="147">
        <f>IF(O708="sníž. přenesená",K708,0)</f>
        <v>0</v>
      </c>
      <c r="BI708" s="147">
        <f>IF(O708="nulová",K708,0)</f>
        <v>0</v>
      </c>
      <c r="BJ708" s="16" t="s">
        <v>85</v>
      </c>
      <c r="BK708" s="147">
        <f>ROUND(P708*H708,2)</f>
        <v>0</v>
      </c>
      <c r="BL708" s="16" t="s">
        <v>319</v>
      </c>
      <c r="BM708" s="146" t="s">
        <v>1152</v>
      </c>
    </row>
    <row r="709" spans="2:47" s="1" customFormat="1" ht="29.25">
      <c r="B709" s="31"/>
      <c r="D709" s="148" t="s">
        <v>136</v>
      </c>
      <c r="F709" s="149" t="s">
        <v>1153</v>
      </c>
      <c r="I709" s="150"/>
      <c r="J709" s="150"/>
      <c r="M709" s="31"/>
      <c r="N709" s="151"/>
      <c r="X709" s="53"/>
      <c r="AT709" s="16" t="s">
        <v>136</v>
      </c>
      <c r="AU709" s="16" t="s">
        <v>87</v>
      </c>
    </row>
    <row r="710" spans="2:63" s="11" customFormat="1" ht="22.9" customHeight="1">
      <c r="B710" s="121"/>
      <c r="D710" s="122" t="s">
        <v>76</v>
      </c>
      <c r="E710" s="132" t="s">
        <v>1154</v>
      </c>
      <c r="F710" s="132" t="s">
        <v>1155</v>
      </c>
      <c r="I710" s="124"/>
      <c r="J710" s="124"/>
      <c r="K710" s="133">
        <f>BK710</f>
        <v>0</v>
      </c>
      <c r="M710" s="121"/>
      <c r="N710" s="126"/>
      <c r="Q710" s="127">
        <f>SUM(Q711:Q716)</f>
        <v>0</v>
      </c>
      <c r="R710" s="127">
        <f>SUM(R711:R716)</f>
        <v>0</v>
      </c>
      <c r="T710" s="128">
        <f>SUM(T711:T716)</f>
        <v>0</v>
      </c>
      <c r="V710" s="128">
        <f>SUM(V711:V716)</f>
        <v>0.00059</v>
      </c>
      <c r="X710" s="129">
        <f>SUM(X711:X716)</f>
        <v>0.06966</v>
      </c>
      <c r="AR710" s="122" t="s">
        <v>87</v>
      </c>
      <c r="AT710" s="130" t="s">
        <v>76</v>
      </c>
      <c r="AU710" s="130" t="s">
        <v>85</v>
      </c>
      <c r="AY710" s="122" t="s">
        <v>128</v>
      </c>
      <c r="BK710" s="131">
        <f>SUM(BK711:BK716)</f>
        <v>0</v>
      </c>
    </row>
    <row r="711" spans="2:65" s="1" customFormat="1" ht="24">
      <c r="B711" s="31"/>
      <c r="C711" s="134" t="s">
        <v>142</v>
      </c>
      <c r="D711" s="134" t="s">
        <v>132</v>
      </c>
      <c r="E711" s="135" t="s">
        <v>1156</v>
      </c>
      <c r="F711" s="136" t="s">
        <v>1157</v>
      </c>
      <c r="G711" s="137" t="s">
        <v>402</v>
      </c>
      <c r="H711" s="138">
        <v>1.5</v>
      </c>
      <c r="I711" s="139"/>
      <c r="J711" s="139"/>
      <c r="K711" s="140">
        <f>ROUND(P711*H711,2)</f>
        <v>0</v>
      </c>
      <c r="L711" s="136" t="s">
        <v>134</v>
      </c>
      <c r="M711" s="31"/>
      <c r="N711" s="141" t="s">
        <v>1</v>
      </c>
      <c r="O711" s="142" t="s">
        <v>40</v>
      </c>
      <c r="P711" s="143">
        <f>I711+J711</f>
        <v>0</v>
      </c>
      <c r="Q711" s="143">
        <f>ROUND(I711*H711,2)</f>
        <v>0</v>
      </c>
      <c r="R711" s="143">
        <f>ROUND(J711*H711,2)</f>
        <v>0</v>
      </c>
      <c r="T711" s="144">
        <f>S711*H711</f>
        <v>0</v>
      </c>
      <c r="U711" s="144">
        <v>0</v>
      </c>
      <c r="V711" s="144">
        <f>U711*H711</f>
        <v>0</v>
      </c>
      <c r="W711" s="144">
        <v>0.0267</v>
      </c>
      <c r="X711" s="145">
        <f>W711*H711</f>
        <v>0.04005</v>
      </c>
      <c r="AR711" s="146" t="s">
        <v>319</v>
      </c>
      <c r="AT711" s="146" t="s">
        <v>132</v>
      </c>
      <c r="AU711" s="146" t="s">
        <v>87</v>
      </c>
      <c r="AY711" s="16" t="s">
        <v>128</v>
      </c>
      <c r="BE711" s="147">
        <f>IF(O711="základní",K711,0)</f>
        <v>0</v>
      </c>
      <c r="BF711" s="147">
        <f>IF(O711="snížená",K711,0)</f>
        <v>0</v>
      </c>
      <c r="BG711" s="147">
        <f>IF(O711="zákl. přenesená",K711,0)</f>
        <v>0</v>
      </c>
      <c r="BH711" s="147">
        <f>IF(O711="sníž. přenesená",K711,0)</f>
        <v>0</v>
      </c>
      <c r="BI711" s="147">
        <f>IF(O711="nulová",K711,0)</f>
        <v>0</v>
      </c>
      <c r="BJ711" s="16" t="s">
        <v>85</v>
      </c>
      <c r="BK711" s="147">
        <f>ROUND(P711*H711,2)</f>
        <v>0</v>
      </c>
      <c r="BL711" s="16" t="s">
        <v>319</v>
      </c>
      <c r="BM711" s="146" t="s">
        <v>1158</v>
      </c>
    </row>
    <row r="712" spans="2:47" s="1" customFormat="1" ht="19.5">
      <c r="B712" s="31"/>
      <c r="D712" s="148" t="s">
        <v>136</v>
      </c>
      <c r="F712" s="149" t="s">
        <v>1159</v>
      </c>
      <c r="I712" s="150"/>
      <c r="J712" s="150"/>
      <c r="M712" s="31"/>
      <c r="N712" s="151"/>
      <c r="X712" s="53"/>
      <c r="AT712" s="16" t="s">
        <v>136</v>
      </c>
      <c r="AU712" s="16" t="s">
        <v>87</v>
      </c>
    </row>
    <row r="713" spans="2:65" s="1" customFormat="1" ht="16.5" customHeight="1">
      <c r="B713" s="31"/>
      <c r="C713" s="134" t="s">
        <v>1160</v>
      </c>
      <c r="D713" s="134" t="s">
        <v>132</v>
      </c>
      <c r="E713" s="135" t="s">
        <v>1161</v>
      </c>
      <c r="F713" s="136" t="s">
        <v>1162</v>
      </c>
      <c r="G713" s="137" t="s">
        <v>402</v>
      </c>
      <c r="H713" s="138">
        <v>1</v>
      </c>
      <c r="I713" s="139"/>
      <c r="J713" s="139"/>
      <c r="K713" s="140">
        <f>ROUND(P713*H713,2)</f>
        <v>0</v>
      </c>
      <c r="L713" s="136" t="s">
        <v>1</v>
      </c>
      <c r="M713" s="31"/>
      <c r="N713" s="141" t="s">
        <v>1</v>
      </c>
      <c r="O713" s="142" t="s">
        <v>40</v>
      </c>
      <c r="P713" s="143">
        <f>I713+J713</f>
        <v>0</v>
      </c>
      <c r="Q713" s="143">
        <f>ROUND(I713*H713,2)</f>
        <v>0</v>
      </c>
      <c r="R713" s="143">
        <f>ROUND(J713*H713,2)</f>
        <v>0</v>
      </c>
      <c r="T713" s="144">
        <f>S713*H713</f>
        <v>0</v>
      </c>
      <c r="U713" s="144">
        <v>0.00059</v>
      </c>
      <c r="V713" s="144">
        <f>U713*H713</f>
        <v>0.00059</v>
      </c>
      <c r="W713" s="144">
        <v>0</v>
      </c>
      <c r="X713" s="145">
        <f>W713*H713</f>
        <v>0</v>
      </c>
      <c r="AR713" s="146" t="s">
        <v>319</v>
      </c>
      <c r="AT713" s="146" t="s">
        <v>132</v>
      </c>
      <c r="AU713" s="146" t="s">
        <v>87</v>
      </c>
      <c r="AY713" s="16" t="s">
        <v>128</v>
      </c>
      <c r="BE713" s="147">
        <f>IF(O713="základní",K713,0)</f>
        <v>0</v>
      </c>
      <c r="BF713" s="147">
        <f>IF(O713="snížená",K713,0)</f>
        <v>0</v>
      </c>
      <c r="BG713" s="147">
        <f>IF(O713="zákl. přenesená",K713,0)</f>
        <v>0</v>
      </c>
      <c r="BH713" s="147">
        <f>IF(O713="sníž. přenesená",K713,0)</f>
        <v>0</v>
      </c>
      <c r="BI713" s="147">
        <f>IF(O713="nulová",K713,0)</f>
        <v>0</v>
      </c>
      <c r="BJ713" s="16" t="s">
        <v>85</v>
      </c>
      <c r="BK713" s="147">
        <f>ROUND(P713*H713,2)</f>
        <v>0</v>
      </c>
      <c r="BL713" s="16" t="s">
        <v>319</v>
      </c>
      <c r="BM713" s="146" t="s">
        <v>1163</v>
      </c>
    </row>
    <row r="714" spans="2:47" s="1" customFormat="1" ht="12">
      <c r="B714" s="31"/>
      <c r="D714" s="148" t="s">
        <v>136</v>
      </c>
      <c r="F714" s="149" t="s">
        <v>1164</v>
      </c>
      <c r="I714" s="150"/>
      <c r="J714" s="150"/>
      <c r="M714" s="31"/>
      <c r="N714" s="151"/>
      <c r="X714" s="53"/>
      <c r="AT714" s="16" t="s">
        <v>136</v>
      </c>
      <c r="AU714" s="16" t="s">
        <v>87</v>
      </c>
    </row>
    <row r="715" spans="2:65" s="1" customFormat="1" ht="24.2" customHeight="1">
      <c r="B715" s="31"/>
      <c r="C715" s="134" t="s">
        <v>359</v>
      </c>
      <c r="D715" s="134" t="s">
        <v>132</v>
      </c>
      <c r="E715" s="135" t="s">
        <v>1165</v>
      </c>
      <c r="F715" s="136" t="s">
        <v>1166</v>
      </c>
      <c r="G715" s="137" t="s">
        <v>352</v>
      </c>
      <c r="H715" s="138">
        <v>1</v>
      </c>
      <c r="I715" s="139"/>
      <c r="J715" s="139"/>
      <c r="K715" s="140">
        <f>ROUND(P715*H715,2)</f>
        <v>0</v>
      </c>
      <c r="L715" s="136" t="s">
        <v>134</v>
      </c>
      <c r="M715" s="31"/>
      <c r="N715" s="141" t="s">
        <v>1</v>
      </c>
      <c r="O715" s="142" t="s">
        <v>40</v>
      </c>
      <c r="P715" s="143">
        <f>I715+J715</f>
        <v>0</v>
      </c>
      <c r="Q715" s="143">
        <f>ROUND(I715*H715,2)</f>
        <v>0</v>
      </c>
      <c r="R715" s="143">
        <f>ROUND(J715*H715,2)</f>
        <v>0</v>
      </c>
      <c r="T715" s="144">
        <f>S715*H715</f>
        <v>0</v>
      </c>
      <c r="U715" s="144">
        <v>0</v>
      </c>
      <c r="V715" s="144">
        <f>U715*H715</f>
        <v>0</v>
      </c>
      <c r="W715" s="144">
        <v>0.02961</v>
      </c>
      <c r="X715" s="145">
        <f>W715*H715</f>
        <v>0.02961</v>
      </c>
      <c r="AR715" s="146" t="s">
        <v>319</v>
      </c>
      <c r="AT715" s="146" t="s">
        <v>132</v>
      </c>
      <c r="AU715" s="146" t="s">
        <v>87</v>
      </c>
      <c r="AY715" s="16" t="s">
        <v>128</v>
      </c>
      <c r="BE715" s="147">
        <f>IF(O715="základní",K715,0)</f>
        <v>0</v>
      </c>
      <c r="BF715" s="147">
        <f>IF(O715="snížená",K715,0)</f>
        <v>0</v>
      </c>
      <c r="BG715" s="147">
        <f>IF(O715="zákl. přenesená",K715,0)</f>
        <v>0</v>
      </c>
      <c r="BH715" s="147">
        <f>IF(O715="sníž. přenesená",K715,0)</f>
        <v>0</v>
      </c>
      <c r="BI715" s="147">
        <f>IF(O715="nulová",K715,0)</f>
        <v>0</v>
      </c>
      <c r="BJ715" s="16" t="s">
        <v>85</v>
      </c>
      <c r="BK715" s="147">
        <f>ROUND(P715*H715,2)</f>
        <v>0</v>
      </c>
      <c r="BL715" s="16" t="s">
        <v>319</v>
      </c>
      <c r="BM715" s="146" t="s">
        <v>1167</v>
      </c>
    </row>
    <row r="716" spans="2:47" s="1" customFormat="1" ht="19.5">
      <c r="B716" s="31"/>
      <c r="D716" s="148" t="s">
        <v>136</v>
      </c>
      <c r="F716" s="149" t="s">
        <v>1168</v>
      </c>
      <c r="I716" s="150"/>
      <c r="J716" s="150"/>
      <c r="M716" s="31"/>
      <c r="N716" s="151"/>
      <c r="X716" s="53"/>
      <c r="AT716" s="16" t="s">
        <v>136</v>
      </c>
      <c r="AU716" s="16" t="s">
        <v>87</v>
      </c>
    </row>
    <row r="717" spans="2:63" s="11" customFormat="1" ht="22.9" customHeight="1">
      <c r="B717" s="121"/>
      <c r="D717" s="122" t="s">
        <v>76</v>
      </c>
      <c r="E717" s="132" t="s">
        <v>1169</v>
      </c>
      <c r="F717" s="132" t="s">
        <v>1170</v>
      </c>
      <c r="I717" s="124"/>
      <c r="J717" s="124"/>
      <c r="K717" s="133">
        <f>BK717</f>
        <v>0</v>
      </c>
      <c r="M717" s="121"/>
      <c r="N717" s="126"/>
      <c r="Q717" s="127">
        <f>SUM(Q718:Q719)</f>
        <v>0</v>
      </c>
      <c r="R717" s="127">
        <f>SUM(R718:R719)</f>
        <v>0</v>
      </c>
      <c r="T717" s="128">
        <f>SUM(T718:T719)</f>
        <v>0</v>
      </c>
      <c r="V717" s="128">
        <f>SUM(V718:V719)</f>
        <v>0.0014999999999999998</v>
      </c>
      <c r="X717" s="129">
        <f>SUM(X718:X719)</f>
        <v>0</v>
      </c>
      <c r="AR717" s="122" t="s">
        <v>87</v>
      </c>
      <c r="AT717" s="130" t="s">
        <v>76</v>
      </c>
      <c r="AU717" s="130" t="s">
        <v>85</v>
      </c>
      <c r="AY717" s="122" t="s">
        <v>128</v>
      </c>
      <c r="BK717" s="131">
        <f>SUM(BK718:BK719)</f>
        <v>0</v>
      </c>
    </row>
    <row r="718" spans="2:65" s="1" customFormat="1" ht="16.5" customHeight="1">
      <c r="B718" s="31"/>
      <c r="C718" s="134" t="s">
        <v>1171</v>
      </c>
      <c r="D718" s="134" t="s">
        <v>132</v>
      </c>
      <c r="E718" s="135" t="s">
        <v>1172</v>
      </c>
      <c r="F718" s="136" t="s">
        <v>1173</v>
      </c>
      <c r="G718" s="137" t="s">
        <v>402</v>
      </c>
      <c r="H718" s="138">
        <v>10</v>
      </c>
      <c r="I718" s="139"/>
      <c r="J718" s="139"/>
      <c r="K718" s="140">
        <f>ROUND(P718*H718,2)</f>
        <v>0</v>
      </c>
      <c r="L718" s="136" t="s">
        <v>1</v>
      </c>
      <c r="M718" s="31"/>
      <c r="N718" s="141" t="s">
        <v>1</v>
      </c>
      <c r="O718" s="142" t="s">
        <v>40</v>
      </c>
      <c r="P718" s="143">
        <f>I718+J718</f>
        <v>0</v>
      </c>
      <c r="Q718" s="143">
        <f>ROUND(I718*H718,2)</f>
        <v>0</v>
      </c>
      <c r="R718" s="143">
        <f>ROUND(J718*H718,2)</f>
        <v>0</v>
      </c>
      <c r="T718" s="144">
        <f>S718*H718</f>
        <v>0</v>
      </c>
      <c r="U718" s="144">
        <v>0.00015</v>
      </c>
      <c r="V718" s="144">
        <f>U718*H718</f>
        <v>0.0014999999999999998</v>
      </c>
      <c r="W718" s="144">
        <v>0</v>
      </c>
      <c r="X718" s="145">
        <f>W718*H718</f>
        <v>0</v>
      </c>
      <c r="AR718" s="146" t="s">
        <v>319</v>
      </c>
      <c r="AT718" s="146" t="s">
        <v>132</v>
      </c>
      <c r="AU718" s="146" t="s">
        <v>87</v>
      </c>
      <c r="AY718" s="16" t="s">
        <v>128</v>
      </c>
      <c r="BE718" s="147">
        <f>IF(O718="základní",K718,0)</f>
        <v>0</v>
      </c>
      <c r="BF718" s="147">
        <f>IF(O718="snížená",K718,0)</f>
        <v>0</v>
      </c>
      <c r="BG718" s="147">
        <f>IF(O718="zákl. přenesená",K718,0)</f>
        <v>0</v>
      </c>
      <c r="BH718" s="147">
        <f>IF(O718="sníž. přenesená",K718,0)</f>
        <v>0</v>
      </c>
      <c r="BI718" s="147">
        <f>IF(O718="nulová",K718,0)</f>
        <v>0</v>
      </c>
      <c r="BJ718" s="16" t="s">
        <v>85</v>
      </c>
      <c r="BK718" s="147">
        <f>ROUND(P718*H718,2)</f>
        <v>0</v>
      </c>
      <c r="BL718" s="16" t="s">
        <v>319</v>
      </c>
      <c r="BM718" s="146" t="s">
        <v>1174</v>
      </c>
    </row>
    <row r="719" spans="2:47" s="1" customFormat="1" ht="19.5">
      <c r="B719" s="31"/>
      <c r="D719" s="148" t="s">
        <v>136</v>
      </c>
      <c r="F719" s="149" t="s">
        <v>1175</v>
      </c>
      <c r="I719" s="150"/>
      <c r="J719" s="150"/>
      <c r="M719" s="31"/>
      <c r="N719" s="151"/>
      <c r="X719" s="53"/>
      <c r="AT719" s="16" t="s">
        <v>136</v>
      </c>
      <c r="AU719" s="16" t="s">
        <v>87</v>
      </c>
    </row>
    <row r="720" spans="2:63" s="11" customFormat="1" ht="22.9" customHeight="1">
      <c r="B720" s="121"/>
      <c r="D720" s="122" t="s">
        <v>76</v>
      </c>
      <c r="E720" s="132" t="s">
        <v>1176</v>
      </c>
      <c r="F720" s="132" t="s">
        <v>1177</v>
      </c>
      <c r="I720" s="124"/>
      <c r="J720" s="124"/>
      <c r="K720" s="133">
        <f>BK720</f>
        <v>0</v>
      </c>
      <c r="M720" s="121"/>
      <c r="N720" s="126"/>
      <c r="Q720" s="127">
        <f>SUM(Q721:Q741)</f>
        <v>0</v>
      </c>
      <c r="R720" s="127">
        <f>SUM(R721:R741)</f>
        <v>0</v>
      </c>
      <c r="T720" s="128">
        <f>SUM(T721:T741)</f>
        <v>0</v>
      </c>
      <c r="V720" s="128">
        <f>SUM(V721:V741)</f>
        <v>0.08925000000000001</v>
      </c>
      <c r="X720" s="129">
        <f>SUM(X721:X741)</f>
        <v>0</v>
      </c>
      <c r="AR720" s="122" t="s">
        <v>87</v>
      </c>
      <c r="AT720" s="130" t="s">
        <v>76</v>
      </c>
      <c r="AU720" s="130" t="s">
        <v>85</v>
      </c>
      <c r="AY720" s="122" t="s">
        <v>128</v>
      </c>
      <c r="BK720" s="131">
        <f>SUM(BK721:BK741)</f>
        <v>0</v>
      </c>
    </row>
    <row r="721" spans="2:65" s="1" customFormat="1" ht="33" customHeight="1">
      <c r="B721" s="31"/>
      <c r="C721" s="134" t="s">
        <v>1178</v>
      </c>
      <c r="D721" s="134" t="s">
        <v>132</v>
      </c>
      <c r="E721" s="135" t="s">
        <v>1179</v>
      </c>
      <c r="F721" s="136" t="s">
        <v>1180</v>
      </c>
      <c r="G721" s="137" t="s">
        <v>1181</v>
      </c>
      <c r="H721" s="138">
        <v>4</v>
      </c>
      <c r="I721" s="139"/>
      <c r="J721" s="139"/>
      <c r="K721" s="140">
        <f>ROUND(P721*H721,2)</f>
        <v>0</v>
      </c>
      <c r="L721" s="136" t="s">
        <v>134</v>
      </c>
      <c r="M721" s="31"/>
      <c r="N721" s="141" t="s">
        <v>1</v>
      </c>
      <c r="O721" s="142" t="s">
        <v>40</v>
      </c>
      <c r="P721" s="143">
        <f>I721+J721</f>
        <v>0</v>
      </c>
      <c r="Q721" s="143">
        <f>ROUND(I721*H721,2)</f>
        <v>0</v>
      </c>
      <c r="R721" s="143">
        <f>ROUND(J721*H721,2)</f>
        <v>0</v>
      </c>
      <c r="T721" s="144">
        <f>S721*H721</f>
        <v>0</v>
      </c>
      <c r="U721" s="144">
        <v>0.01665</v>
      </c>
      <c r="V721" s="144">
        <f>U721*H721</f>
        <v>0.0666</v>
      </c>
      <c r="W721" s="144">
        <v>0</v>
      </c>
      <c r="X721" s="145">
        <f>W721*H721</f>
        <v>0</v>
      </c>
      <c r="AR721" s="146" t="s">
        <v>319</v>
      </c>
      <c r="AT721" s="146" t="s">
        <v>132</v>
      </c>
      <c r="AU721" s="146" t="s">
        <v>87</v>
      </c>
      <c r="AY721" s="16" t="s">
        <v>128</v>
      </c>
      <c r="BE721" s="147">
        <f>IF(O721="základní",K721,0)</f>
        <v>0</v>
      </c>
      <c r="BF721" s="147">
        <f>IF(O721="snížená",K721,0)</f>
        <v>0</v>
      </c>
      <c r="BG721" s="147">
        <f>IF(O721="zákl. přenesená",K721,0)</f>
        <v>0</v>
      </c>
      <c r="BH721" s="147">
        <f>IF(O721="sníž. přenesená",K721,0)</f>
        <v>0</v>
      </c>
      <c r="BI721" s="147">
        <f>IF(O721="nulová",K721,0)</f>
        <v>0</v>
      </c>
      <c r="BJ721" s="16" t="s">
        <v>85</v>
      </c>
      <c r="BK721" s="147">
        <f>ROUND(P721*H721,2)</f>
        <v>0</v>
      </c>
      <c r="BL721" s="16" t="s">
        <v>319</v>
      </c>
      <c r="BM721" s="146" t="s">
        <v>1182</v>
      </c>
    </row>
    <row r="722" spans="2:47" s="1" customFormat="1" ht="29.25">
      <c r="B722" s="31"/>
      <c r="D722" s="148" t="s">
        <v>136</v>
      </c>
      <c r="F722" s="149" t="s">
        <v>1183</v>
      </c>
      <c r="I722" s="150"/>
      <c r="J722" s="150"/>
      <c r="M722" s="31"/>
      <c r="N722" s="151"/>
      <c r="X722" s="53"/>
      <c r="AT722" s="16" t="s">
        <v>136</v>
      </c>
      <c r="AU722" s="16" t="s">
        <v>87</v>
      </c>
    </row>
    <row r="723" spans="2:51" s="12" customFormat="1" ht="12">
      <c r="B723" s="155"/>
      <c r="D723" s="148" t="s">
        <v>230</v>
      </c>
      <c r="E723" s="156" t="s">
        <v>1</v>
      </c>
      <c r="F723" s="157" t="s">
        <v>764</v>
      </c>
      <c r="H723" s="158">
        <v>2</v>
      </c>
      <c r="I723" s="159"/>
      <c r="J723" s="159"/>
      <c r="M723" s="155"/>
      <c r="N723" s="160"/>
      <c r="X723" s="161"/>
      <c r="AT723" s="156" t="s">
        <v>230</v>
      </c>
      <c r="AU723" s="156" t="s">
        <v>87</v>
      </c>
      <c r="AV723" s="12" t="s">
        <v>87</v>
      </c>
      <c r="AW723" s="12" t="s">
        <v>5</v>
      </c>
      <c r="AX723" s="12" t="s">
        <v>77</v>
      </c>
      <c r="AY723" s="156" t="s">
        <v>128</v>
      </c>
    </row>
    <row r="724" spans="2:51" s="12" customFormat="1" ht="12">
      <c r="B724" s="155"/>
      <c r="D724" s="148" t="s">
        <v>230</v>
      </c>
      <c r="E724" s="156" t="s">
        <v>1</v>
      </c>
      <c r="F724" s="157" t="s">
        <v>1184</v>
      </c>
      <c r="H724" s="158">
        <v>2</v>
      </c>
      <c r="I724" s="159"/>
      <c r="J724" s="159"/>
      <c r="M724" s="155"/>
      <c r="N724" s="160"/>
      <c r="X724" s="161"/>
      <c r="AT724" s="156" t="s">
        <v>230</v>
      </c>
      <c r="AU724" s="156" t="s">
        <v>87</v>
      </c>
      <c r="AV724" s="12" t="s">
        <v>87</v>
      </c>
      <c r="AW724" s="12" t="s">
        <v>5</v>
      </c>
      <c r="AX724" s="12" t="s">
        <v>77</v>
      </c>
      <c r="AY724" s="156" t="s">
        <v>128</v>
      </c>
    </row>
    <row r="725" spans="2:51" s="13" customFormat="1" ht="12">
      <c r="B725" s="162"/>
      <c r="D725" s="148" t="s">
        <v>230</v>
      </c>
      <c r="E725" s="163" t="s">
        <v>1</v>
      </c>
      <c r="F725" s="164" t="s">
        <v>265</v>
      </c>
      <c r="H725" s="165">
        <v>4</v>
      </c>
      <c r="I725" s="166"/>
      <c r="J725" s="166"/>
      <c r="M725" s="162"/>
      <c r="N725" s="167"/>
      <c r="X725" s="168"/>
      <c r="AT725" s="163" t="s">
        <v>230</v>
      </c>
      <c r="AU725" s="163" t="s">
        <v>87</v>
      </c>
      <c r="AV725" s="13" t="s">
        <v>137</v>
      </c>
      <c r="AW725" s="13" t="s">
        <v>5</v>
      </c>
      <c r="AX725" s="13" t="s">
        <v>85</v>
      </c>
      <c r="AY725" s="163" t="s">
        <v>128</v>
      </c>
    </row>
    <row r="726" spans="2:65" s="1" customFormat="1" ht="33" customHeight="1">
      <c r="B726" s="31"/>
      <c r="C726" s="134" t="s">
        <v>1185</v>
      </c>
      <c r="D726" s="134" t="s">
        <v>132</v>
      </c>
      <c r="E726" s="135" t="s">
        <v>1186</v>
      </c>
      <c r="F726" s="136" t="s">
        <v>1187</v>
      </c>
      <c r="G726" s="137" t="s">
        <v>1181</v>
      </c>
      <c r="H726" s="138">
        <v>1</v>
      </c>
      <c r="I726" s="139"/>
      <c r="J726" s="139"/>
      <c r="K726" s="140">
        <f>ROUND(P726*H726,2)</f>
        <v>0</v>
      </c>
      <c r="L726" s="136" t="s">
        <v>134</v>
      </c>
      <c r="M726" s="31"/>
      <c r="N726" s="141" t="s">
        <v>1</v>
      </c>
      <c r="O726" s="142" t="s">
        <v>40</v>
      </c>
      <c r="P726" s="143">
        <f>I726+J726</f>
        <v>0</v>
      </c>
      <c r="Q726" s="143">
        <f>ROUND(I726*H726,2)</f>
        <v>0</v>
      </c>
      <c r="R726" s="143">
        <f>ROUND(J726*H726,2)</f>
        <v>0</v>
      </c>
      <c r="T726" s="144">
        <f>S726*H726</f>
        <v>0</v>
      </c>
      <c r="U726" s="144">
        <v>0.01765</v>
      </c>
      <c r="V726" s="144">
        <f>U726*H726</f>
        <v>0.01765</v>
      </c>
      <c r="W726" s="144">
        <v>0</v>
      </c>
      <c r="X726" s="145">
        <f>W726*H726</f>
        <v>0</v>
      </c>
      <c r="AR726" s="146" t="s">
        <v>319</v>
      </c>
      <c r="AT726" s="146" t="s">
        <v>132</v>
      </c>
      <c r="AU726" s="146" t="s">
        <v>87</v>
      </c>
      <c r="AY726" s="16" t="s">
        <v>128</v>
      </c>
      <c r="BE726" s="147">
        <f>IF(O726="základní",K726,0)</f>
        <v>0</v>
      </c>
      <c r="BF726" s="147">
        <f>IF(O726="snížená",K726,0)</f>
        <v>0</v>
      </c>
      <c r="BG726" s="147">
        <f>IF(O726="zákl. přenesená",K726,0)</f>
        <v>0</v>
      </c>
      <c r="BH726" s="147">
        <f>IF(O726="sníž. přenesená",K726,0)</f>
        <v>0</v>
      </c>
      <c r="BI726" s="147">
        <f>IF(O726="nulová",K726,0)</f>
        <v>0</v>
      </c>
      <c r="BJ726" s="16" t="s">
        <v>85</v>
      </c>
      <c r="BK726" s="147">
        <f>ROUND(P726*H726,2)</f>
        <v>0</v>
      </c>
      <c r="BL726" s="16" t="s">
        <v>319</v>
      </c>
      <c r="BM726" s="146" t="s">
        <v>1188</v>
      </c>
    </row>
    <row r="727" spans="2:47" s="1" customFormat="1" ht="29.25">
      <c r="B727" s="31"/>
      <c r="D727" s="148" t="s">
        <v>136</v>
      </c>
      <c r="F727" s="149" t="s">
        <v>1189</v>
      </c>
      <c r="I727" s="150"/>
      <c r="J727" s="150"/>
      <c r="M727" s="31"/>
      <c r="N727" s="151"/>
      <c r="X727" s="53"/>
      <c r="AT727" s="16" t="s">
        <v>136</v>
      </c>
      <c r="AU727" s="16" t="s">
        <v>87</v>
      </c>
    </row>
    <row r="728" spans="2:65" s="1" customFormat="1" ht="24.2" customHeight="1">
      <c r="B728" s="31"/>
      <c r="C728" s="134" t="s">
        <v>1190</v>
      </c>
      <c r="D728" s="134" t="s">
        <v>132</v>
      </c>
      <c r="E728" s="135" t="s">
        <v>1191</v>
      </c>
      <c r="F728" s="136" t="s">
        <v>1192</v>
      </c>
      <c r="G728" s="137" t="s">
        <v>1181</v>
      </c>
      <c r="H728" s="138">
        <v>5</v>
      </c>
      <c r="I728" s="139"/>
      <c r="J728" s="139"/>
      <c r="K728" s="140">
        <f>ROUND(P728*H728,2)</f>
        <v>0</v>
      </c>
      <c r="L728" s="136" t="s">
        <v>134</v>
      </c>
      <c r="M728" s="31"/>
      <c r="N728" s="141" t="s">
        <v>1</v>
      </c>
      <c r="O728" s="142" t="s">
        <v>40</v>
      </c>
      <c r="P728" s="143">
        <f>I728+J728</f>
        <v>0</v>
      </c>
      <c r="Q728" s="143">
        <f>ROUND(I728*H728,2)</f>
        <v>0</v>
      </c>
      <c r="R728" s="143">
        <f>ROUND(J728*H728,2)</f>
        <v>0</v>
      </c>
      <c r="T728" s="144">
        <f>S728*H728</f>
        <v>0</v>
      </c>
      <c r="U728" s="144">
        <v>0.0005</v>
      </c>
      <c r="V728" s="144">
        <f>U728*H728</f>
        <v>0.0025</v>
      </c>
      <c r="W728" s="144">
        <v>0</v>
      </c>
      <c r="X728" s="145">
        <f>W728*H728</f>
        <v>0</v>
      </c>
      <c r="AR728" s="146" t="s">
        <v>319</v>
      </c>
      <c r="AT728" s="146" t="s">
        <v>132</v>
      </c>
      <c r="AU728" s="146" t="s">
        <v>87</v>
      </c>
      <c r="AY728" s="16" t="s">
        <v>128</v>
      </c>
      <c r="BE728" s="147">
        <f>IF(O728="základní",K728,0)</f>
        <v>0</v>
      </c>
      <c r="BF728" s="147">
        <f>IF(O728="snížená",K728,0)</f>
        <v>0</v>
      </c>
      <c r="BG728" s="147">
        <f>IF(O728="zákl. přenesená",K728,0)</f>
        <v>0</v>
      </c>
      <c r="BH728" s="147">
        <f>IF(O728="sníž. přenesená",K728,0)</f>
        <v>0</v>
      </c>
      <c r="BI728" s="147">
        <f>IF(O728="nulová",K728,0)</f>
        <v>0</v>
      </c>
      <c r="BJ728" s="16" t="s">
        <v>85</v>
      </c>
      <c r="BK728" s="147">
        <f>ROUND(P728*H728,2)</f>
        <v>0</v>
      </c>
      <c r="BL728" s="16" t="s">
        <v>319</v>
      </c>
      <c r="BM728" s="146" t="s">
        <v>1193</v>
      </c>
    </row>
    <row r="729" spans="2:47" s="1" customFormat="1" ht="19.5">
      <c r="B729" s="31"/>
      <c r="D729" s="148" t="s">
        <v>136</v>
      </c>
      <c r="F729" s="149" t="s">
        <v>1194</v>
      </c>
      <c r="I729" s="150"/>
      <c r="J729" s="150"/>
      <c r="M729" s="31"/>
      <c r="N729" s="151"/>
      <c r="X729" s="53"/>
      <c r="AT729" s="16" t="s">
        <v>136</v>
      </c>
      <c r="AU729" s="16" t="s">
        <v>87</v>
      </c>
    </row>
    <row r="730" spans="2:65" s="1" customFormat="1" ht="24.2" customHeight="1">
      <c r="B730" s="31"/>
      <c r="C730" s="134" t="s">
        <v>1195</v>
      </c>
      <c r="D730" s="134" t="s">
        <v>132</v>
      </c>
      <c r="E730" s="135" t="s">
        <v>1196</v>
      </c>
      <c r="F730" s="136" t="s">
        <v>1197</v>
      </c>
      <c r="G730" s="137" t="s">
        <v>1181</v>
      </c>
      <c r="H730" s="138">
        <v>5</v>
      </c>
      <c r="I730" s="139"/>
      <c r="J730" s="139"/>
      <c r="K730" s="140">
        <f>ROUND(P730*H730,2)</f>
        <v>0</v>
      </c>
      <c r="L730" s="136" t="s">
        <v>134</v>
      </c>
      <c r="M730" s="31"/>
      <c r="N730" s="141" t="s">
        <v>1</v>
      </c>
      <c r="O730" s="142" t="s">
        <v>40</v>
      </c>
      <c r="P730" s="143">
        <f>I730+J730</f>
        <v>0</v>
      </c>
      <c r="Q730" s="143">
        <f>ROUND(I730*H730,2)</f>
        <v>0</v>
      </c>
      <c r="R730" s="143">
        <f>ROUND(J730*H730,2)</f>
        <v>0</v>
      </c>
      <c r="T730" s="144">
        <f>S730*H730</f>
        <v>0</v>
      </c>
      <c r="U730" s="144">
        <v>0</v>
      </c>
      <c r="V730" s="144">
        <f>U730*H730</f>
        <v>0</v>
      </c>
      <c r="W730" s="144">
        <v>0</v>
      </c>
      <c r="X730" s="145">
        <f>W730*H730</f>
        <v>0</v>
      </c>
      <c r="AR730" s="146" t="s">
        <v>319</v>
      </c>
      <c r="AT730" s="146" t="s">
        <v>132</v>
      </c>
      <c r="AU730" s="146" t="s">
        <v>87</v>
      </c>
      <c r="AY730" s="16" t="s">
        <v>128</v>
      </c>
      <c r="BE730" s="147">
        <f>IF(O730="základní",K730,0)</f>
        <v>0</v>
      </c>
      <c r="BF730" s="147">
        <f>IF(O730="snížená",K730,0)</f>
        <v>0</v>
      </c>
      <c r="BG730" s="147">
        <f>IF(O730="zákl. přenesená",K730,0)</f>
        <v>0</v>
      </c>
      <c r="BH730" s="147">
        <f>IF(O730="sníž. přenesená",K730,0)</f>
        <v>0</v>
      </c>
      <c r="BI730" s="147">
        <f>IF(O730="nulová",K730,0)</f>
        <v>0</v>
      </c>
      <c r="BJ730" s="16" t="s">
        <v>85</v>
      </c>
      <c r="BK730" s="147">
        <f>ROUND(P730*H730,2)</f>
        <v>0</v>
      </c>
      <c r="BL730" s="16" t="s">
        <v>319</v>
      </c>
      <c r="BM730" s="146" t="s">
        <v>1198</v>
      </c>
    </row>
    <row r="731" spans="2:47" s="1" customFormat="1" ht="19.5">
      <c r="B731" s="31"/>
      <c r="D731" s="148" t="s">
        <v>136</v>
      </c>
      <c r="F731" s="149" t="s">
        <v>1199</v>
      </c>
      <c r="I731" s="150"/>
      <c r="J731" s="150"/>
      <c r="M731" s="31"/>
      <c r="N731" s="151"/>
      <c r="X731" s="53"/>
      <c r="AT731" s="16" t="s">
        <v>136</v>
      </c>
      <c r="AU731" s="16" t="s">
        <v>87</v>
      </c>
    </row>
    <row r="732" spans="2:65" s="1" customFormat="1" ht="24.2" customHeight="1">
      <c r="B732" s="31"/>
      <c r="C732" s="169" t="s">
        <v>1200</v>
      </c>
      <c r="D732" s="169" t="s">
        <v>356</v>
      </c>
      <c r="E732" s="170" t="s">
        <v>1201</v>
      </c>
      <c r="F732" s="171" t="s">
        <v>1202</v>
      </c>
      <c r="G732" s="172" t="s">
        <v>352</v>
      </c>
      <c r="H732" s="173">
        <v>5</v>
      </c>
      <c r="I732" s="174"/>
      <c r="J732" s="175"/>
      <c r="K732" s="176">
        <f>ROUND(P732*H732,2)</f>
        <v>0</v>
      </c>
      <c r="L732" s="171" t="s">
        <v>134</v>
      </c>
      <c r="M732" s="177"/>
      <c r="N732" s="178" t="s">
        <v>1</v>
      </c>
      <c r="O732" s="142" t="s">
        <v>40</v>
      </c>
      <c r="P732" s="143">
        <f>I732+J732</f>
        <v>0</v>
      </c>
      <c r="Q732" s="143">
        <f>ROUND(I732*H732,2)</f>
        <v>0</v>
      </c>
      <c r="R732" s="143">
        <f>ROUND(J732*H732,2)</f>
        <v>0</v>
      </c>
      <c r="T732" s="144">
        <f>S732*H732</f>
        <v>0</v>
      </c>
      <c r="U732" s="144">
        <v>0.0005</v>
      </c>
      <c r="V732" s="144">
        <f>U732*H732</f>
        <v>0.0025</v>
      </c>
      <c r="W732" s="144">
        <v>0</v>
      </c>
      <c r="X732" s="145">
        <f>W732*H732</f>
        <v>0</v>
      </c>
      <c r="AR732" s="146" t="s">
        <v>399</v>
      </c>
      <c r="AT732" s="146" t="s">
        <v>356</v>
      </c>
      <c r="AU732" s="146" t="s">
        <v>87</v>
      </c>
      <c r="AY732" s="16" t="s">
        <v>128</v>
      </c>
      <c r="BE732" s="147">
        <f>IF(O732="základní",K732,0)</f>
        <v>0</v>
      </c>
      <c r="BF732" s="147">
        <f>IF(O732="snížená",K732,0)</f>
        <v>0</v>
      </c>
      <c r="BG732" s="147">
        <f>IF(O732="zákl. přenesená",K732,0)</f>
        <v>0</v>
      </c>
      <c r="BH732" s="147">
        <f>IF(O732="sníž. přenesená",K732,0)</f>
        <v>0</v>
      </c>
      <c r="BI732" s="147">
        <f>IF(O732="nulová",K732,0)</f>
        <v>0</v>
      </c>
      <c r="BJ732" s="16" t="s">
        <v>85</v>
      </c>
      <c r="BK732" s="147">
        <f>ROUND(P732*H732,2)</f>
        <v>0</v>
      </c>
      <c r="BL732" s="16" t="s">
        <v>319</v>
      </c>
      <c r="BM732" s="146" t="s">
        <v>1203</v>
      </c>
    </row>
    <row r="733" spans="2:47" s="1" customFormat="1" ht="19.5">
      <c r="B733" s="31"/>
      <c r="D733" s="148" t="s">
        <v>136</v>
      </c>
      <c r="F733" s="149" t="s">
        <v>1202</v>
      </c>
      <c r="I733" s="150"/>
      <c r="J733" s="150"/>
      <c r="M733" s="31"/>
      <c r="N733" s="151"/>
      <c r="X733" s="53"/>
      <c r="AT733" s="16" t="s">
        <v>136</v>
      </c>
      <c r="AU733" s="16" t="s">
        <v>87</v>
      </c>
    </row>
    <row r="734" spans="2:65" s="1" customFormat="1" ht="24.2" customHeight="1">
      <c r="B734" s="31"/>
      <c r="C734" s="134" t="s">
        <v>1204</v>
      </c>
      <c r="D734" s="134" t="s">
        <v>132</v>
      </c>
      <c r="E734" s="135" t="s">
        <v>1205</v>
      </c>
      <c r="F734" s="136" t="s">
        <v>1206</v>
      </c>
      <c r="G734" s="137" t="s">
        <v>313</v>
      </c>
      <c r="H734" s="138">
        <v>0.089</v>
      </c>
      <c r="I734" s="139"/>
      <c r="J734" s="139"/>
      <c r="K734" s="140">
        <f>ROUND(P734*H734,2)</f>
        <v>0</v>
      </c>
      <c r="L734" s="136" t="s">
        <v>134</v>
      </c>
      <c r="M734" s="31"/>
      <c r="N734" s="141" t="s">
        <v>1</v>
      </c>
      <c r="O734" s="142" t="s">
        <v>40</v>
      </c>
      <c r="P734" s="143">
        <f>I734+J734</f>
        <v>0</v>
      </c>
      <c r="Q734" s="143">
        <f>ROUND(I734*H734,2)</f>
        <v>0</v>
      </c>
      <c r="R734" s="143">
        <f>ROUND(J734*H734,2)</f>
        <v>0</v>
      </c>
      <c r="T734" s="144">
        <f>S734*H734</f>
        <v>0</v>
      </c>
      <c r="U734" s="144">
        <v>0</v>
      </c>
      <c r="V734" s="144">
        <f>U734*H734</f>
        <v>0</v>
      </c>
      <c r="W734" s="144">
        <v>0</v>
      </c>
      <c r="X734" s="145">
        <f>W734*H734</f>
        <v>0</v>
      </c>
      <c r="AR734" s="146" t="s">
        <v>319</v>
      </c>
      <c r="AT734" s="146" t="s">
        <v>132</v>
      </c>
      <c r="AU734" s="146" t="s">
        <v>87</v>
      </c>
      <c r="AY734" s="16" t="s">
        <v>128</v>
      </c>
      <c r="BE734" s="147">
        <f>IF(O734="základní",K734,0)</f>
        <v>0</v>
      </c>
      <c r="BF734" s="147">
        <f>IF(O734="snížená",K734,0)</f>
        <v>0</v>
      </c>
      <c r="BG734" s="147">
        <f>IF(O734="zákl. přenesená",K734,0)</f>
        <v>0</v>
      </c>
      <c r="BH734" s="147">
        <f>IF(O734="sníž. přenesená",K734,0)</f>
        <v>0</v>
      </c>
      <c r="BI734" s="147">
        <f>IF(O734="nulová",K734,0)</f>
        <v>0</v>
      </c>
      <c r="BJ734" s="16" t="s">
        <v>85</v>
      </c>
      <c r="BK734" s="147">
        <f>ROUND(P734*H734,2)</f>
        <v>0</v>
      </c>
      <c r="BL734" s="16" t="s">
        <v>319</v>
      </c>
      <c r="BM734" s="146" t="s">
        <v>1207</v>
      </c>
    </row>
    <row r="735" spans="2:47" s="1" customFormat="1" ht="29.25">
      <c r="B735" s="31"/>
      <c r="D735" s="148" t="s">
        <v>136</v>
      </c>
      <c r="F735" s="149" t="s">
        <v>1208</v>
      </c>
      <c r="I735" s="150"/>
      <c r="J735" s="150"/>
      <c r="M735" s="31"/>
      <c r="N735" s="151"/>
      <c r="X735" s="53"/>
      <c r="AT735" s="16" t="s">
        <v>136</v>
      </c>
      <c r="AU735" s="16" t="s">
        <v>87</v>
      </c>
    </row>
    <row r="736" spans="2:47" s="1" customFormat="1" ht="24">
      <c r="B736" s="31"/>
      <c r="C736" s="134"/>
      <c r="D736" s="134" t="s">
        <v>2851</v>
      </c>
      <c r="E736" s="135" t="s">
        <v>1210</v>
      </c>
      <c r="F736" s="136" t="s">
        <v>2853</v>
      </c>
      <c r="G736" s="137" t="s">
        <v>171</v>
      </c>
      <c r="H736" s="138">
        <v>2</v>
      </c>
      <c r="I736" s="139"/>
      <c r="J736" s="139"/>
      <c r="K736" s="140">
        <f>ROUND(P736*H736,2)</f>
        <v>0</v>
      </c>
      <c r="L736" s="136"/>
      <c r="M736" s="31"/>
      <c r="N736" s="151"/>
      <c r="X736" s="53"/>
      <c r="AT736" s="16"/>
      <c r="AU736" s="16"/>
    </row>
    <row r="737" spans="2:47" s="1" customFormat="1" ht="12">
      <c r="B737" s="31"/>
      <c r="D737" s="148" t="s">
        <v>136</v>
      </c>
      <c r="F737" s="149" t="s">
        <v>2854</v>
      </c>
      <c r="I737" s="150"/>
      <c r="J737" s="150"/>
      <c r="M737" s="31"/>
      <c r="N737" s="151"/>
      <c r="X737" s="53"/>
      <c r="AT737" s="16"/>
      <c r="AU737" s="16"/>
    </row>
    <row r="738" spans="2:65" s="1" customFormat="1" ht="24.2" customHeight="1">
      <c r="B738" s="31"/>
      <c r="C738" s="134" t="s">
        <v>1209</v>
      </c>
      <c r="D738" s="134" t="s">
        <v>132</v>
      </c>
      <c r="E738" s="135" t="s">
        <v>1210</v>
      </c>
      <c r="F738" s="136" t="s">
        <v>1211</v>
      </c>
      <c r="G738" s="137" t="s">
        <v>313</v>
      </c>
      <c r="H738" s="138">
        <v>0.089</v>
      </c>
      <c r="I738" s="139"/>
      <c r="J738" s="139"/>
      <c r="K738" s="140">
        <f>ROUND(P738*H738,2)</f>
        <v>0</v>
      </c>
      <c r="L738" s="136" t="s">
        <v>134</v>
      </c>
      <c r="M738" s="31"/>
      <c r="N738" s="141" t="s">
        <v>1</v>
      </c>
      <c r="O738" s="142" t="s">
        <v>40</v>
      </c>
      <c r="P738" s="143">
        <f>I738+J738</f>
        <v>0</v>
      </c>
      <c r="Q738" s="143">
        <f>ROUND(I738*H738,2)</f>
        <v>0</v>
      </c>
      <c r="R738" s="143">
        <f>ROUND(J738*H738,2)</f>
        <v>0</v>
      </c>
      <c r="T738" s="144">
        <f>S738*H738</f>
        <v>0</v>
      </c>
      <c r="U738" s="144">
        <v>0</v>
      </c>
      <c r="V738" s="144">
        <f>U738*H738</f>
        <v>0</v>
      </c>
      <c r="W738" s="144">
        <v>0</v>
      </c>
      <c r="X738" s="145">
        <f>W738*H738</f>
        <v>0</v>
      </c>
      <c r="AR738" s="146" t="s">
        <v>319</v>
      </c>
      <c r="AT738" s="146" t="s">
        <v>132</v>
      </c>
      <c r="AU738" s="146" t="s">
        <v>87</v>
      </c>
      <c r="AY738" s="16" t="s">
        <v>128</v>
      </c>
      <c r="BE738" s="147">
        <f>IF(O738="základní",K738,0)</f>
        <v>0</v>
      </c>
      <c r="BF738" s="147">
        <f>IF(O738="snížená",K738,0)</f>
        <v>0</v>
      </c>
      <c r="BG738" s="147">
        <f>IF(O738="zákl. přenesená",K738,0)</f>
        <v>0</v>
      </c>
      <c r="BH738" s="147">
        <f>IF(O738="sníž. přenesená",K738,0)</f>
        <v>0</v>
      </c>
      <c r="BI738" s="147">
        <f>IF(O738="nulová",K738,0)</f>
        <v>0</v>
      </c>
      <c r="BJ738" s="16" t="s">
        <v>85</v>
      </c>
      <c r="BK738" s="147">
        <f>ROUND(P738*H738,2)</f>
        <v>0</v>
      </c>
      <c r="BL738" s="16" t="s">
        <v>319</v>
      </c>
      <c r="BM738" s="146" t="s">
        <v>1212</v>
      </c>
    </row>
    <row r="739" spans="2:47" s="1" customFormat="1" ht="29.25">
      <c r="B739" s="31"/>
      <c r="D739" s="148" t="s">
        <v>136</v>
      </c>
      <c r="F739" s="149" t="s">
        <v>1213</v>
      </c>
      <c r="I739" s="150"/>
      <c r="J739" s="150"/>
      <c r="M739" s="31"/>
      <c r="N739" s="151"/>
      <c r="X739" s="53"/>
      <c r="AT739" s="16" t="s">
        <v>136</v>
      </c>
      <c r="AU739" s="16" t="s">
        <v>87</v>
      </c>
    </row>
    <row r="740" spans="2:65" s="1" customFormat="1" ht="24.2" customHeight="1">
      <c r="B740" s="31"/>
      <c r="C740" s="134" t="s">
        <v>1214</v>
      </c>
      <c r="D740" s="134" t="s">
        <v>132</v>
      </c>
      <c r="E740" s="135" t="s">
        <v>1215</v>
      </c>
      <c r="F740" s="136" t="s">
        <v>1216</v>
      </c>
      <c r="G740" s="137" t="s">
        <v>313</v>
      </c>
      <c r="H740" s="138">
        <v>0.089</v>
      </c>
      <c r="I740" s="139"/>
      <c r="J740" s="139"/>
      <c r="K740" s="140">
        <f>ROUND(P740*H740,2)</f>
        <v>0</v>
      </c>
      <c r="L740" s="136" t="s">
        <v>134</v>
      </c>
      <c r="M740" s="31"/>
      <c r="N740" s="141" t="s">
        <v>1</v>
      </c>
      <c r="O740" s="142" t="s">
        <v>40</v>
      </c>
      <c r="P740" s="143">
        <f>I740+J740</f>
        <v>0</v>
      </c>
      <c r="Q740" s="143">
        <f>ROUND(I740*H740,2)</f>
        <v>0</v>
      </c>
      <c r="R740" s="143">
        <f>ROUND(J740*H740,2)</f>
        <v>0</v>
      </c>
      <c r="T740" s="144">
        <f>S740*H740</f>
        <v>0</v>
      </c>
      <c r="U740" s="144">
        <v>0</v>
      </c>
      <c r="V740" s="144">
        <f>U740*H740</f>
        <v>0</v>
      </c>
      <c r="W740" s="144">
        <v>0</v>
      </c>
      <c r="X740" s="145">
        <f>W740*H740</f>
        <v>0</v>
      </c>
      <c r="AR740" s="146" t="s">
        <v>319</v>
      </c>
      <c r="AT740" s="146" t="s">
        <v>132</v>
      </c>
      <c r="AU740" s="146" t="s">
        <v>87</v>
      </c>
      <c r="AY740" s="16" t="s">
        <v>128</v>
      </c>
      <c r="BE740" s="147">
        <f>IF(O740="základní",K740,0)</f>
        <v>0</v>
      </c>
      <c r="BF740" s="147">
        <f>IF(O740="snížená",K740,0)</f>
        <v>0</v>
      </c>
      <c r="BG740" s="147">
        <f>IF(O740="zákl. přenesená",K740,0)</f>
        <v>0</v>
      </c>
      <c r="BH740" s="147">
        <f>IF(O740="sníž. přenesená",K740,0)</f>
        <v>0</v>
      </c>
      <c r="BI740" s="147">
        <f>IF(O740="nulová",K740,0)</f>
        <v>0</v>
      </c>
      <c r="BJ740" s="16" t="s">
        <v>85</v>
      </c>
      <c r="BK740" s="147">
        <f>ROUND(P740*H740,2)</f>
        <v>0</v>
      </c>
      <c r="BL740" s="16" t="s">
        <v>319</v>
      </c>
      <c r="BM740" s="146" t="s">
        <v>1217</v>
      </c>
    </row>
    <row r="741" spans="2:47" s="1" customFormat="1" ht="29.25">
      <c r="B741" s="31"/>
      <c r="D741" s="148" t="s">
        <v>136</v>
      </c>
      <c r="F741" s="149" t="s">
        <v>1218</v>
      </c>
      <c r="I741" s="150"/>
      <c r="J741" s="150"/>
      <c r="M741" s="31"/>
      <c r="N741" s="151"/>
      <c r="X741" s="53"/>
      <c r="AT741" s="16" t="s">
        <v>136</v>
      </c>
      <c r="AU741" s="16" t="s">
        <v>87</v>
      </c>
    </row>
    <row r="742" spans="2:63" s="11" customFormat="1" ht="22.9" customHeight="1">
      <c r="B742" s="121"/>
      <c r="D742" s="122" t="s">
        <v>76</v>
      </c>
      <c r="E742" s="132" t="s">
        <v>1219</v>
      </c>
      <c r="F742" s="132" t="s">
        <v>1220</v>
      </c>
      <c r="I742" s="124"/>
      <c r="J742" s="124"/>
      <c r="K742" s="133">
        <f>BK742</f>
        <v>0</v>
      </c>
      <c r="M742" s="121"/>
      <c r="N742" s="126"/>
      <c r="Q742" s="127">
        <f>SUM(Q743:Q761)</f>
        <v>0</v>
      </c>
      <c r="R742" s="127">
        <f>SUM(R743:R761)</f>
        <v>0</v>
      </c>
      <c r="T742" s="128">
        <f>SUM(T743:T761)</f>
        <v>0</v>
      </c>
      <c r="V742" s="128">
        <f>SUM(V743:V761)</f>
        <v>0.043155</v>
      </c>
      <c r="X742" s="129">
        <f>SUM(X743:X761)</f>
        <v>0.4525</v>
      </c>
      <c r="AR742" s="122" t="s">
        <v>87</v>
      </c>
      <c r="AT742" s="130" t="s">
        <v>76</v>
      </c>
      <c r="AU742" s="130" t="s">
        <v>85</v>
      </c>
      <c r="AY742" s="122" t="s">
        <v>128</v>
      </c>
      <c r="BK742" s="131">
        <f>SUM(BK743:BK761)</f>
        <v>0</v>
      </c>
    </row>
    <row r="743" spans="2:65" s="1" customFormat="1" ht="24.2" customHeight="1">
      <c r="B743" s="31"/>
      <c r="C743" s="134" t="s">
        <v>1221</v>
      </c>
      <c r="D743" s="134" t="s">
        <v>132</v>
      </c>
      <c r="E743" s="135" t="s">
        <v>1222</v>
      </c>
      <c r="F743" s="136" t="s">
        <v>1223</v>
      </c>
      <c r="G743" s="137" t="s">
        <v>352</v>
      </c>
      <c r="H743" s="138">
        <v>2</v>
      </c>
      <c r="I743" s="139"/>
      <c r="J743" s="139"/>
      <c r="K743" s="140">
        <f>ROUND(P743*H743,2)</f>
        <v>0</v>
      </c>
      <c r="L743" s="136" t="s">
        <v>134</v>
      </c>
      <c r="M743" s="31"/>
      <c r="N743" s="141" t="s">
        <v>1</v>
      </c>
      <c r="O743" s="142" t="s">
        <v>40</v>
      </c>
      <c r="P743" s="143">
        <f>I743+J743</f>
        <v>0</v>
      </c>
      <c r="Q743" s="143">
        <f>ROUND(I743*H743,2)</f>
        <v>0</v>
      </c>
      <c r="R743" s="143">
        <f>ROUND(J743*H743,2)</f>
        <v>0</v>
      </c>
      <c r="T743" s="144">
        <f>S743*H743</f>
        <v>0</v>
      </c>
      <c r="U743" s="144">
        <v>0.00017</v>
      </c>
      <c r="V743" s="144">
        <f>U743*H743</f>
        <v>0.00034</v>
      </c>
      <c r="W743" s="144">
        <v>0.22625</v>
      </c>
      <c r="X743" s="145">
        <f>W743*H743</f>
        <v>0.4525</v>
      </c>
      <c r="AR743" s="146" t="s">
        <v>319</v>
      </c>
      <c r="AT743" s="146" t="s">
        <v>132</v>
      </c>
      <c r="AU743" s="146" t="s">
        <v>87</v>
      </c>
      <c r="AY743" s="16" t="s">
        <v>128</v>
      </c>
      <c r="BE743" s="147">
        <f>IF(O743="základní",K743,0)</f>
        <v>0</v>
      </c>
      <c r="BF743" s="147">
        <f>IF(O743="snížená",K743,0)</f>
        <v>0</v>
      </c>
      <c r="BG743" s="147">
        <f>IF(O743="zákl. přenesená",K743,0)</f>
        <v>0</v>
      </c>
      <c r="BH743" s="147">
        <f>IF(O743="sníž. přenesená",K743,0)</f>
        <v>0</v>
      </c>
      <c r="BI743" s="147">
        <f>IF(O743="nulová",K743,0)</f>
        <v>0</v>
      </c>
      <c r="BJ743" s="16" t="s">
        <v>85</v>
      </c>
      <c r="BK743" s="147">
        <f>ROUND(P743*H743,2)</f>
        <v>0</v>
      </c>
      <c r="BL743" s="16" t="s">
        <v>319</v>
      </c>
      <c r="BM743" s="146" t="s">
        <v>1224</v>
      </c>
    </row>
    <row r="744" spans="2:47" s="1" customFormat="1" ht="19.5">
      <c r="B744" s="31"/>
      <c r="D744" s="148" t="s">
        <v>136</v>
      </c>
      <c r="F744" s="149" t="s">
        <v>1225</v>
      </c>
      <c r="I744" s="150"/>
      <c r="J744" s="150"/>
      <c r="M744" s="31"/>
      <c r="N744" s="151"/>
      <c r="X744" s="53"/>
      <c r="AT744" s="16" t="s">
        <v>136</v>
      </c>
      <c r="AU744" s="16" t="s">
        <v>87</v>
      </c>
    </row>
    <row r="745" spans="2:65" s="1" customFormat="1" ht="24.2" customHeight="1">
      <c r="B745" s="31"/>
      <c r="C745" s="134" t="s">
        <v>1226</v>
      </c>
      <c r="D745" s="134" t="s">
        <v>132</v>
      </c>
      <c r="E745" s="135" t="s">
        <v>1227</v>
      </c>
      <c r="F745" s="136" t="s">
        <v>1228</v>
      </c>
      <c r="G745" s="137" t="s">
        <v>1181</v>
      </c>
      <c r="H745" s="138">
        <v>1</v>
      </c>
      <c r="I745" s="139"/>
      <c r="J745" s="139"/>
      <c r="K745" s="140">
        <f>ROUND(P745*H745,2)</f>
        <v>0</v>
      </c>
      <c r="L745" s="136" t="s">
        <v>134</v>
      </c>
      <c r="M745" s="31"/>
      <c r="N745" s="141" t="s">
        <v>1</v>
      </c>
      <c r="O745" s="142" t="s">
        <v>40</v>
      </c>
      <c r="P745" s="143">
        <f>I745+J745</f>
        <v>0</v>
      </c>
      <c r="Q745" s="143">
        <f>ROUND(I745*H745,2)</f>
        <v>0</v>
      </c>
      <c r="R745" s="143">
        <f>ROUND(J745*H745,2)</f>
        <v>0</v>
      </c>
      <c r="T745" s="144">
        <f>S745*H745</f>
        <v>0</v>
      </c>
      <c r="U745" s="144">
        <v>0.03049</v>
      </c>
      <c r="V745" s="144">
        <f>U745*H745</f>
        <v>0.03049</v>
      </c>
      <c r="W745" s="144">
        <v>0</v>
      </c>
      <c r="X745" s="145">
        <f>W745*H745</f>
        <v>0</v>
      </c>
      <c r="AR745" s="146" t="s">
        <v>319</v>
      </c>
      <c r="AT745" s="146" t="s">
        <v>132</v>
      </c>
      <c r="AU745" s="146" t="s">
        <v>87</v>
      </c>
      <c r="AY745" s="16" t="s">
        <v>128</v>
      </c>
      <c r="BE745" s="147">
        <f>IF(O745="základní",K745,0)</f>
        <v>0</v>
      </c>
      <c r="BF745" s="147">
        <f>IF(O745="snížená",K745,0)</f>
        <v>0</v>
      </c>
      <c r="BG745" s="147">
        <f>IF(O745="zákl. přenesená",K745,0)</f>
        <v>0</v>
      </c>
      <c r="BH745" s="147">
        <f>IF(O745="sníž. přenesená",K745,0)</f>
        <v>0</v>
      </c>
      <c r="BI745" s="147">
        <f>IF(O745="nulová",K745,0)</f>
        <v>0</v>
      </c>
      <c r="BJ745" s="16" t="s">
        <v>85</v>
      </c>
      <c r="BK745" s="147">
        <f>ROUND(P745*H745,2)</f>
        <v>0</v>
      </c>
      <c r="BL745" s="16" t="s">
        <v>319</v>
      </c>
      <c r="BM745" s="146" t="s">
        <v>1229</v>
      </c>
    </row>
    <row r="746" spans="2:47" s="1" customFormat="1" ht="19.5">
      <c r="B746" s="31"/>
      <c r="D746" s="148" t="s">
        <v>136</v>
      </c>
      <c r="F746" s="149" t="s">
        <v>1230</v>
      </c>
      <c r="I746" s="150"/>
      <c r="J746" s="150"/>
      <c r="M746" s="31"/>
      <c r="N746" s="151"/>
      <c r="X746" s="53"/>
      <c r="AT746" s="16" t="s">
        <v>136</v>
      </c>
      <c r="AU746" s="16" t="s">
        <v>87</v>
      </c>
    </row>
    <row r="747" spans="2:65" s="1" customFormat="1" ht="24.2" customHeight="1">
      <c r="B747" s="31"/>
      <c r="C747" s="134" t="s">
        <v>1231</v>
      </c>
      <c r="D747" s="134" t="s">
        <v>132</v>
      </c>
      <c r="E747" s="135" t="s">
        <v>1232</v>
      </c>
      <c r="F747" s="136" t="s">
        <v>1233</v>
      </c>
      <c r="G747" s="137" t="s">
        <v>402</v>
      </c>
      <c r="H747" s="138">
        <v>3.5</v>
      </c>
      <c r="I747" s="139"/>
      <c r="J747" s="139"/>
      <c r="K747" s="140">
        <f>ROUND(P747*H747,2)</f>
        <v>0</v>
      </c>
      <c r="L747" s="136" t="s">
        <v>134</v>
      </c>
      <c r="M747" s="31"/>
      <c r="N747" s="141" t="s">
        <v>1</v>
      </c>
      <c r="O747" s="142" t="s">
        <v>40</v>
      </c>
      <c r="P747" s="143">
        <f>I747+J747</f>
        <v>0</v>
      </c>
      <c r="Q747" s="143">
        <f>ROUND(I747*H747,2)</f>
        <v>0</v>
      </c>
      <c r="R747" s="143">
        <f>ROUND(J747*H747,2)</f>
        <v>0</v>
      </c>
      <c r="T747" s="144">
        <f>S747*H747</f>
        <v>0</v>
      </c>
      <c r="U747" s="144">
        <v>0.00053</v>
      </c>
      <c r="V747" s="144">
        <f>U747*H747</f>
        <v>0.0018549999999999999</v>
      </c>
      <c r="W747" s="144">
        <v>0</v>
      </c>
      <c r="X747" s="145">
        <f>W747*H747</f>
        <v>0</v>
      </c>
      <c r="AR747" s="146" t="s">
        <v>319</v>
      </c>
      <c r="AT747" s="146" t="s">
        <v>132</v>
      </c>
      <c r="AU747" s="146" t="s">
        <v>87</v>
      </c>
      <c r="AY747" s="16" t="s">
        <v>128</v>
      </c>
      <c r="BE747" s="147">
        <f>IF(O747="základní",K747,0)</f>
        <v>0</v>
      </c>
      <c r="BF747" s="147">
        <f>IF(O747="snížená",K747,0)</f>
        <v>0</v>
      </c>
      <c r="BG747" s="147">
        <f>IF(O747="zákl. přenesená",K747,0)</f>
        <v>0</v>
      </c>
      <c r="BH747" s="147">
        <f>IF(O747="sníž. přenesená",K747,0)</f>
        <v>0</v>
      </c>
      <c r="BI747" s="147">
        <f>IF(O747="nulová",K747,0)</f>
        <v>0</v>
      </c>
      <c r="BJ747" s="16" t="s">
        <v>85</v>
      </c>
      <c r="BK747" s="147">
        <f>ROUND(P747*H747,2)</f>
        <v>0</v>
      </c>
      <c r="BL747" s="16" t="s">
        <v>319</v>
      </c>
      <c r="BM747" s="146" t="s">
        <v>1234</v>
      </c>
    </row>
    <row r="748" spans="2:47" s="1" customFormat="1" ht="12">
      <c r="B748" s="31"/>
      <c r="D748" s="148" t="s">
        <v>136</v>
      </c>
      <c r="F748" s="149" t="s">
        <v>1235</v>
      </c>
      <c r="I748" s="150"/>
      <c r="J748" s="150"/>
      <c r="M748" s="31"/>
      <c r="N748" s="151"/>
      <c r="X748" s="53"/>
      <c r="AT748" s="16" t="s">
        <v>136</v>
      </c>
      <c r="AU748" s="16" t="s">
        <v>87</v>
      </c>
    </row>
    <row r="749" spans="2:65" s="1" customFormat="1" ht="24.2" customHeight="1">
      <c r="B749" s="31"/>
      <c r="C749" s="134" t="s">
        <v>1236</v>
      </c>
      <c r="D749" s="134" t="s">
        <v>132</v>
      </c>
      <c r="E749" s="135" t="s">
        <v>1237</v>
      </c>
      <c r="F749" s="136" t="s">
        <v>1238</v>
      </c>
      <c r="G749" s="137" t="s">
        <v>352</v>
      </c>
      <c r="H749" s="138">
        <v>2</v>
      </c>
      <c r="I749" s="139"/>
      <c r="J749" s="139"/>
      <c r="K749" s="140">
        <f>ROUND(P749*H749,2)</f>
        <v>0</v>
      </c>
      <c r="L749" s="136" t="s">
        <v>134</v>
      </c>
      <c r="M749" s="31"/>
      <c r="N749" s="141" t="s">
        <v>1</v>
      </c>
      <c r="O749" s="142" t="s">
        <v>40</v>
      </c>
      <c r="P749" s="143">
        <f>I749+J749</f>
        <v>0</v>
      </c>
      <c r="Q749" s="143">
        <f>ROUND(I749*H749,2)</f>
        <v>0</v>
      </c>
      <c r="R749" s="143">
        <f>ROUND(J749*H749,2)</f>
        <v>0</v>
      </c>
      <c r="T749" s="144">
        <f>S749*H749</f>
        <v>0</v>
      </c>
      <c r="U749" s="144">
        <v>0</v>
      </c>
      <c r="V749" s="144">
        <f>U749*H749</f>
        <v>0</v>
      </c>
      <c r="W749" s="144">
        <v>0</v>
      </c>
      <c r="X749" s="145">
        <f>W749*H749</f>
        <v>0</v>
      </c>
      <c r="AR749" s="146" t="s">
        <v>319</v>
      </c>
      <c r="AT749" s="146" t="s">
        <v>132</v>
      </c>
      <c r="AU749" s="146" t="s">
        <v>87</v>
      </c>
      <c r="AY749" s="16" t="s">
        <v>128</v>
      </c>
      <c r="BE749" s="147">
        <f>IF(O749="základní",K749,0)</f>
        <v>0</v>
      </c>
      <c r="BF749" s="147">
        <f>IF(O749="snížená",K749,0)</f>
        <v>0</v>
      </c>
      <c r="BG749" s="147">
        <f>IF(O749="zákl. přenesená",K749,0)</f>
        <v>0</v>
      </c>
      <c r="BH749" s="147">
        <f>IF(O749="sníž. přenesená",K749,0)</f>
        <v>0</v>
      </c>
      <c r="BI749" s="147">
        <f>IF(O749="nulová",K749,0)</f>
        <v>0</v>
      </c>
      <c r="BJ749" s="16" t="s">
        <v>85</v>
      </c>
      <c r="BK749" s="147">
        <f>ROUND(P749*H749,2)</f>
        <v>0</v>
      </c>
      <c r="BL749" s="16" t="s">
        <v>319</v>
      </c>
      <c r="BM749" s="146" t="s">
        <v>1239</v>
      </c>
    </row>
    <row r="750" spans="2:47" s="1" customFormat="1" ht="19.5">
      <c r="B750" s="31"/>
      <c r="D750" s="148" t="s">
        <v>136</v>
      </c>
      <c r="F750" s="149" t="s">
        <v>1240</v>
      </c>
      <c r="I750" s="150"/>
      <c r="J750" s="150"/>
      <c r="M750" s="31"/>
      <c r="N750" s="151"/>
      <c r="X750" s="53"/>
      <c r="AT750" s="16" t="s">
        <v>136</v>
      </c>
      <c r="AU750" s="16" t="s">
        <v>87</v>
      </c>
    </row>
    <row r="751" spans="2:65" s="1" customFormat="1" ht="37.9" customHeight="1">
      <c r="B751" s="31"/>
      <c r="C751" s="134" t="s">
        <v>1241</v>
      </c>
      <c r="D751" s="134" t="s">
        <v>132</v>
      </c>
      <c r="E751" s="135" t="s">
        <v>1242</v>
      </c>
      <c r="F751" s="136" t="s">
        <v>2831</v>
      </c>
      <c r="G751" s="137" t="s">
        <v>1181</v>
      </c>
      <c r="H751" s="138">
        <v>1.5</v>
      </c>
      <c r="I751" s="139"/>
      <c r="J751" s="139"/>
      <c r="K751" s="140">
        <f>ROUND(P751*H751,2)</f>
        <v>0</v>
      </c>
      <c r="L751" s="136" t="s">
        <v>134</v>
      </c>
      <c r="M751" s="31"/>
      <c r="N751" s="141" t="s">
        <v>1</v>
      </c>
      <c r="O751" s="142" t="s">
        <v>40</v>
      </c>
      <c r="P751" s="143">
        <f>I751+J751</f>
        <v>0</v>
      </c>
      <c r="Q751" s="143">
        <f>ROUND(I751*H751,2)</f>
        <v>0</v>
      </c>
      <c r="R751" s="143">
        <f>ROUND(J751*H751,2)</f>
        <v>0</v>
      </c>
      <c r="T751" s="144">
        <f>S751*H751</f>
        <v>0</v>
      </c>
      <c r="U751" s="144">
        <v>0.0009</v>
      </c>
      <c r="V751" s="144">
        <f>U751*H751</f>
        <v>0.00135</v>
      </c>
      <c r="W751" s="144">
        <v>0</v>
      </c>
      <c r="X751" s="145">
        <f>W751*H751</f>
        <v>0</v>
      </c>
      <c r="AR751" s="146" t="s">
        <v>319</v>
      </c>
      <c r="AT751" s="146" t="s">
        <v>132</v>
      </c>
      <c r="AU751" s="146" t="s">
        <v>87</v>
      </c>
      <c r="AY751" s="16" t="s">
        <v>128</v>
      </c>
      <c r="BE751" s="147">
        <f>IF(O751="základní",K751,0)</f>
        <v>0</v>
      </c>
      <c r="BF751" s="147">
        <f>IF(O751="snížená",K751,0)</f>
        <v>0</v>
      </c>
      <c r="BG751" s="147">
        <f>IF(O751="zákl. přenesená",K751,0)</f>
        <v>0</v>
      </c>
      <c r="BH751" s="147">
        <f>IF(O751="sníž. přenesená",K751,0)</f>
        <v>0</v>
      </c>
      <c r="BI751" s="147">
        <f>IF(O751="nulová",K751,0)</f>
        <v>0</v>
      </c>
      <c r="BJ751" s="16" t="s">
        <v>85</v>
      </c>
      <c r="BK751" s="147">
        <f>ROUND(P751*H751,2)</f>
        <v>0</v>
      </c>
      <c r="BL751" s="16" t="s">
        <v>319</v>
      </c>
      <c r="BM751" s="146" t="s">
        <v>1243</v>
      </c>
    </row>
    <row r="752" spans="2:47" s="1" customFormat="1" ht="19.5">
      <c r="B752" s="31"/>
      <c r="D752" s="148" t="s">
        <v>136</v>
      </c>
      <c r="F752" s="149" t="s">
        <v>1244</v>
      </c>
      <c r="I752" s="150"/>
      <c r="J752" s="150"/>
      <c r="M752" s="31"/>
      <c r="N752" s="151"/>
      <c r="X752" s="53"/>
      <c r="AT752" s="16" t="s">
        <v>136</v>
      </c>
      <c r="AU752" s="16" t="s">
        <v>87</v>
      </c>
    </row>
    <row r="753" spans="2:65" s="1" customFormat="1" ht="37.9" customHeight="1">
      <c r="B753" s="31"/>
      <c r="C753" s="134" t="s">
        <v>1245</v>
      </c>
      <c r="D753" s="134" t="s">
        <v>132</v>
      </c>
      <c r="E753" s="135" t="s">
        <v>1246</v>
      </c>
      <c r="F753" s="136" t="s">
        <v>1247</v>
      </c>
      <c r="G753" s="137" t="s">
        <v>1181</v>
      </c>
      <c r="H753" s="138">
        <v>6</v>
      </c>
      <c r="I753" s="139"/>
      <c r="J753" s="139"/>
      <c r="K753" s="140">
        <f>ROUND(P753*H753,2)</f>
        <v>0</v>
      </c>
      <c r="L753" s="136" t="s">
        <v>134</v>
      </c>
      <c r="M753" s="31"/>
      <c r="N753" s="141" t="s">
        <v>1</v>
      </c>
      <c r="O753" s="142" t="s">
        <v>40</v>
      </c>
      <c r="P753" s="143">
        <f>I753+J753</f>
        <v>0</v>
      </c>
      <c r="Q753" s="143">
        <f>ROUND(I753*H753,2)</f>
        <v>0</v>
      </c>
      <c r="R753" s="143">
        <f>ROUND(J753*H753,2)</f>
        <v>0</v>
      </c>
      <c r="T753" s="144">
        <f>S753*H753</f>
        <v>0</v>
      </c>
      <c r="U753" s="144">
        <v>0.00152</v>
      </c>
      <c r="V753" s="144">
        <f>U753*H753</f>
        <v>0.00912</v>
      </c>
      <c r="W753" s="144">
        <v>0</v>
      </c>
      <c r="X753" s="145">
        <f>W753*H753</f>
        <v>0</v>
      </c>
      <c r="AR753" s="146" t="s">
        <v>319</v>
      </c>
      <c r="AT753" s="146" t="s">
        <v>132</v>
      </c>
      <c r="AU753" s="146" t="s">
        <v>87</v>
      </c>
      <c r="AY753" s="16" t="s">
        <v>128</v>
      </c>
      <c r="BE753" s="147">
        <f>IF(O753="základní",K753,0)</f>
        <v>0</v>
      </c>
      <c r="BF753" s="147">
        <f>IF(O753="snížená",K753,0)</f>
        <v>0</v>
      </c>
      <c r="BG753" s="147">
        <f>IF(O753="zákl. přenesená",K753,0)</f>
        <v>0</v>
      </c>
      <c r="BH753" s="147">
        <f>IF(O753="sníž. přenesená",K753,0)</f>
        <v>0</v>
      </c>
      <c r="BI753" s="147">
        <f>IF(O753="nulová",K753,0)</f>
        <v>0</v>
      </c>
      <c r="BJ753" s="16" t="s">
        <v>85</v>
      </c>
      <c r="BK753" s="147">
        <f>ROUND(P753*H753,2)</f>
        <v>0</v>
      </c>
      <c r="BL753" s="16" t="s">
        <v>319</v>
      </c>
      <c r="BM753" s="146" t="s">
        <v>1248</v>
      </c>
    </row>
    <row r="754" spans="2:47" s="1" customFormat="1" ht="19.5">
      <c r="B754" s="31"/>
      <c r="D754" s="148" t="s">
        <v>136</v>
      </c>
      <c r="F754" s="149" t="s">
        <v>1249</v>
      </c>
      <c r="I754" s="150"/>
      <c r="J754" s="150"/>
      <c r="M754" s="31"/>
      <c r="N754" s="151"/>
      <c r="X754" s="53"/>
      <c r="AT754" s="16" t="s">
        <v>136</v>
      </c>
      <c r="AU754" s="16" t="s">
        <v>87</v>
      </c>
    </row>
    <row r="755" spans="2:51" s="12" customFormat="1" ht="12">
      <c r="B755" s="155"/>
      <c r="D755" s="148" t="s">
        <v>230</v>
      </c>
      <c r="E755" s="156" t="s">
        <v>1</v>
      </c>
      <c r="F755" s="157" t="s">
        <v>138</v>
      </c>
      <c r="H755" s="158">
        <v>6</v>
      </c>
      <c r="I755" s="159"/>
      <c r="J755" s="159"/>
      <c r="M755" s="155"/>
      <c r="N755" s="160"/>
      <c r="X755" s="161"/>
      <c r="AT755" s="156" t="s">
        <v>230</v>
      </c>
      <c r="AU755" s="156" t="s">
        <v>87</v>
      </c>
      <c r="AV755" s="12" t="s">
        <v>87</v>
      </c>
      <c r="AW755" s="12" t="s">
        <v>5</v>
      </c>
      <c r="AX755" s="12" t="s">
        <v>85</v>
      </c>
      <c r="AY755" s="156" t="s">
        <v>128</v>
      </c>
    </row>
    <row r="756" spans="2:65" s="1" customFormat="1" ht="24.2" customHeight="1">
      <c r="B756" s="31"/>
      <c r="C756" s="134" t="s">
        <v>1250</v>
      </c>
      <c r="D756" s="134" t="s">
        <v>132</v>
      </c>
      <c r="E756" s="135" t="s">
        <v>1251</v>
      </c>
      <c r="F756" s="136" t="s">
        <v>1252</v>
      </c>
      <c r="G756" s="137" t="s">
        <v>313</v>
      </c>
      <c r="H756" s="138">
        <v>0.043</v>
      </c>
      <c r="I756" s="139"/>
      <c r="J756" s="139"/>
      <c r="K756" s="140">
        <f>ROUND(P756*H756,2)</f>
        <v>0</v>
      </c>
      <c r="L756" s="136" t="s">
        <v>134</v>
      </c>
      <c r="M756" s="31"/>
      <c r="N756" s="141" t="s">
        <v>1</v>
      </c>
      <c r="O756" s="142" t="s">
        <v>40</v>
      </c>
      <c r="P756" s="143">
        <f>I756+J756</f>
        <v>0</v>
      </c>
      <c r="Q756" s="143">
        <f>ROUND(I756*H756,2)</f>
        <v>0</v>
      </c>
      <c r="R756" s="143">
        <f>ROUND(J756*H756,2)</f>
        <v>0</v>
      </c>
      <c r="T756" s="144">
        <f>S756*H756</f>
        <v>0</v>
      </c>
      <c r="U756" s="144">
        <v>0</v>
      </c>
      <c r="V756" s="144">
        <f>U756*H756</f>
        <v>0</v>
      </c>
      <c r="W756" s="144">
        <v>0</v>
      </c>
      <c r="X756" s="145">
        <f>W756*H756</f>
        <v>0</v>
      </c>
      <c r="AR756" s="146" t="s">
        <v>319</v>
      </c>
      <c r="AT756" s="146" t="s">
        <v>132</v>
      </c>
      <c r="AU756" s="146" t="s">
        <v>87</v>
      </c>
      <c r="AY756" s="16" t="s">
        <v>128</v>
      </c>
      <c r="BE756" s="147">
        <f>IF(O756="základní",K756,0)</f>
        <v>0</v>
      </c>
      <c r="BF756" s="147">
        <f>IF(O756="snížená",K756,0)</f>
        <v>0</v>
      </c>
      <c r="BG756" s="147">
        <f>IF(O756="zákl. přenesená",K756,0)</f>
        <v>0</v>
      </c>
      <c r="BH756" s="147">
        <f>IF(O756="sníž. přenesená",K756,0)</f>
        <v>0</v>
      </c>
      <c r="BI756" s="147">
        <f>IF(O756="nulová",K756,0)</f>
        <v>0</v>
      </c>
      <c r="BJ756" s="16" t="s">
        <v>85</v>
      </c>
      <c r="BK756" s="147">
        <f>ROUND(P756*H756,2)</f>
        <v>0</v>
      </c>
      <c r="BL756" s="16" t="s">
        <v>319</v>
      </c>
      <c r="BM756" s="146" t="s">
        <v>1253</v>
      </c>
    </row>
    <row r="757" spans="2:47" s="1" customFormat="1" ht="29.25">
      <c r="B757" s="31"/>
      <c r="D757" s="148" t="s">
        <v>136</v>
      </c>
      <c r="F757" s="149" t="s">
        <v>1254</v>
      </c>
      <c r="I757" s="150"/>
      <c r="J757" s="150"/>
      <c r="M757" s="31"/>
      <c r="N757" s="151"/>
      <c r="X757" s="53"/>
      <c r="AT757" s="16" t="s">
        <v>136</v>
      </c>
      <c r="AU757" s="16" t="s">
        <v>87</v>
      </c>
    </row>
    <row r="758" spans="2:65" s="1" customFormat="1" ht="24.2" customHeight="1">
      <c r="B758" s="31"/>
      <c r="C758" s="134" t="s">
        <v>1255</v>
      </c>
      <c r="D758" s="134" t="s">
        <v>132</v>
      </c>
      <c r="E758" s="135" t="s">
        <v>1256</v>
      </c>
      <c r="F758" s="136" t="s">
        <v>1257</v>
      </c>
      <c r="G758" s="137" t="s">
        <v>313</v>
      </c>
      <c r="H758" s="138">
        <v>0.043</v>
      </c>
      <c r="I758" s="139"/>
      <c r="J758" s="139"/>
      <c r="K758" s="140">
        <f>ROUND(P758*H758,2)</f>
        <v>0</v>
      </c>
      <c r="L758" s="136" t="s">
        <v>134</v>
      </c>
      <c r="M758" s="31"/>
      <c r="N758" s="141" t="s">
        <v>1</v>
      </c>
      <c r="O758" s="142" t="s">
        <v>40</v>
      </c>
      <c r="P758" s="143">
        <f>I758+J758</f>
        <v>0</v>
      </c>
      <c r="Q758" s="143">
        <f>ROUND(I758*H758,2)</f>
        <v>0</v>
      </c>
      <c r="R758" s="143">
        <f>ROUND(J758*H758,2)</f>
        <v>0</v>
      </c>
      <c r="T758" s="144">
        <f>S758*H758</f>
        <v>0</v>
      </c>
      <c r="U758" s="144">
        <v>0</v>
      </c>
      <c r="V758" s="144">
        <f>U758*H758</f>
        <v>0</v>
      </c>
      <c r="W758" s="144">
        <v>0</v>
      </c>
      <c r="X758" s="145">
        <f>W758*H758</f>
        <v>0</v>
      </c>
      <c r="AR758" s="146" t="s">
        <v>319</v>
      </c>
      <c r="AT758" s="146" t="s">
        <v>132</v>
      </c>
      <c r="AU758" s="146" t="s">
        <v>87</v>
      </c>
      <c r="AY758" s="16" t="s">
        <v>128</v>
      </c>
      <c r="BE758" s="147">
        <f>IF(O758="základní",K758,0)</f>
        <v>0</v>
      </c>
      <c r="BF758" s="147">
        <f>IF(O758="snížená",K758,0)</f>
        <v>0</v>
      </c>
      <c r="BG758" s="147">
        <f>IF(O758="zákl. přenesená",K758,0)</f>
        <v>0</v>
      </c>
      <c r="BH758" s="147">
        <f>IF(O758="sníž. přenesená",K758,0)</f>
        <v>0</v>
      </c>
      <c r="BI758" s="147">
        <f>IF(O758="nulová",K758,0)</f>
        <v>0</v>
      </c>
      <c r="BJ758" s="16" t="s">
        <v>85</v>
      </c>
      <c r="BK758" s="147">
        <f>ROUND(P758*H758,2)</f>
        <v>0</v>
      </c>
      <c r="BL758" s="16" t="s">
        <v>319</v>
      </c>
      <c r="BM758" s="146" t="s">
        <v>1258</v>
      </c>
    </row>
    <row r="759" spans="2:47" s="1" customFormat="1" ht="29.25">
      <c r="B759" s="31"/>
      <c r="D759" s="148" t="s">
        <v>136</v>
      </c>
      <c r="F759" s="149" t="s">
        <v>1259</v>
      </c>
      <c r="I759" s="150"/>
      <c r="J759" s="150"/>
      <c r="M759" s="31"/>
      <c r="N759" s="151"/>
      <c r="X759" s="53"/>
      <c r="AT759" s="16" t="s">
        <v>136</v>
      </c>
      <c r="AU759" s="16" t="s">
        <v>87</v>
      </c>
    </row>
    <row r="760" spans="2:65" s="1" customFormat="1" ht="24.2" customHeight="1">
      <c r="B760" s="31"/>
      <c r="C760" s="134" t="s">
        <v>1260</v>
      </c>
      <c r="D760" s="134" t="s">
        <v>132</v>
      </c>
      <c r="E760" s="135" t="s">
        <v>1261</v>
      </c>
      <c r="F760" s="136" t="s">
        <v>1262</v>
      </c>
      <c r="G760" s="137" t="s">
        <v>313</v>
      </c>
      <c r="H760" s="138">
        <v>0.043</v>
      </c>
      <c r="I760" s="139"/>
      <c r="J760" s="139"/>
      <c r="K760" s="140">
        <f>ROUND(P760*H760,2)</f>
        <v>0</v>
      </c>
      <c r="L760" s="136" t="s">
        <v>134</v>
      </c>
      <c r="M760" s="31"/>
      <c r="N760" s="141" t="s">
        <v>1</v>
      </c>
      <c r="O760" s="142" t="s">
        <v>40</v>
      </c>
      <c r="P760" s="143">
        <f>I760+J760</f>
        <v>0</v>
      </c>
      <c r="Q760" s="143">
        <f>ROUND(I760*H760,2)</f>
        <v>0</v>
      </c>
      <c r="R760" s="143">
        <f>ROUND(J760*H760,2)</f>
        <v>0</v>
      </c>
      <c r="T760" s="144">
        <f>S760*H760</f>
        <v>0</v>
      </c>
      <c r="U760" s="144">
        <v>0</v>
      </c>
      <c r="V760" s="144">
        <f>U760*H760</f>
        <v>0</v>
      </c>
      <c r="W760" s="144">
        <v>0</v>
      </c>
      <c r="X760" s="145">
        <f>W760*H760</f>
        <v>0</v>
      </c>
      <c r="AR760" s="146" t="s">
        <v>319</v>
      </c>
      <c r="AT760" s="146" t="s">
        <v>132</v>
      </c>
      <c r="AU760" s="146" t="s">
        <v>87</v>
      </c>
      <c r="AY760" s="16" t="s">
        <v>128</v>
      </c>
      <c r="BE760" s="147">
        <f>IF(O760="základní",K760,0)</f>
        <v>0</v>
      </c>
      <c r="BF760" s="147">
        <f>IF(O760="snížená",K760,0)</f>
        <v>0</v>
      </c>
      <c r="BG760" s="147">
        <f>IF(O760="zákl. přenesená",K760,0)</f>
        <v>0</v>
      </c>
      <c r="BH760" s="147">
        <f>IF(O760="sníž. přenesená",K760,0)</f>
        <v>0</v>
      </c>
      <c r="BI760" s="147">
        <f>IF(O760="nulová",K760,0)</f>
        <v>0</v>
      </c>
      <c r="BJ760" s="16" t="s">
        <v>85</v>
      </c>
      <c r="BK760" s="147">
        <f>ROUND(P760*H760,2)</f>
        <v>0</v>
      </c>
      <c r="BL760" s="16" t="s">
        <v>319</v>
      </c>
      <c r="BM760" s="146" t="s">
        <v>1263</v>
      </c>
    </row>
    <row r="761" spans="2:47" s="1" customFormat="1" ht="29.25">
      <c r="B761" s="31"/>
      <c r="D761" s="148" t="s">
        <v>136</v>
      </c>
      <c r="F761" s="149" t="s">
        <v>1264</v>
      </c>
      <c r="I761" s="150"/>
      <c r="J761" s="150"/>
      <c r="M761" s="31"/>
      <c r="N761" s="151"/>
      <c r="X761" s="53"/>
      <c r="AT761" s="16" t="s">
        <v>136</v>
      </c>
      <c r="AU761" s="16" t="s">
        <v>87</v>
      </c>
    </row>
    <row r="762" spans="2:63" s="11" customFormat="1" ht="22.9" customHeight="1">
      <c r="B762" s="121"/>
      <c r="D762" s="122" t="s">
        <v>76</v>
      </c>
      <c r="E762" s="132" t="s">
        <v>1265</v>
      </c>
      <c r="F762" s="132" t="s">
        <v>1266</v>
      </c>
      <c r="I762" s="124"/>
      <c r="J762" s="124"/>
      <c r="K762" s="133">
        <f>BK762</f>
        <v>0</v>
      </c>
      <c r="M762" s="121"/>
      <c r="N762" s="126"/>
      <c r="Q762" s="127">
        <f>SUM(Q763:Q780)</f>
        <v>0</v>
      </c>
      <c r="R762" s="127">
        <f>SUM(R763:R780)</f>
        <v>0</v>
      </c>
      <c r="T762" s="128">
        <f>SUM(T763:T780)</f>
        <v>0</v>
      </c>
      <c r="V762" s="128">
        <f>SUM(V763:V780)</f>
        <v>0.006125</v>
      </c>
      <c r="X762" s="129">
        <f>SUM(X763:X780)</f>
        <v>0</v>
      </c>
      <c r="AR762" s="122" t="s">
        <v>87</v>
      </c>
      <c r="AT762" s="130" t="s">
        <v>76</v>
      </c>
      <c r="AU762" s="130" t="s">
        <v>85</v>
      </c>
      <c r="AY762" s="122" t="s">
        <v>128</v>
      </c>
      <c r="BK762" s="131">
        <f>SUM(BK763:BK780)</f>
        <v>0</v>
      </c>
    </row>
    <row r="763" spans="2:65" s="1" customFormat="1" ht="37.9" customHeight="1">
      <c r="B763" s="31"/>
      <c r="C763" s="134" t="s">
        <v>1267</v>
      </c>
      <c r="D763" s="134" t="s">
        <v>132</v>
      </c>
      <c r="E763" s="135" t="s">
        <v>1268</v>
      </c>
      <c r="F763" s="136" t="s">
        <v>1269</v>
      </c>
      <c r="G763" s="137" t="s">
        <v>1181</v>
      </c>
      <c r="H763" s="138">
        <v>1</v>
      </c>
      <c r="I763" s="139"/>
      <c r="J763" s="139"/>
      <c r="K763" s="140">
        <f>ROUND(P763*H763,2)</f>
        <v>0</v>
      </c>
      <c r="L763" s="136" t="s">
        <v>134</v>
      </c>
      <c r="M763" s="31"/>
      <c r="N763" s="141" t="s">
        <v>1</v>
      </c>
      <c r="O763" s="142" t="s">
        <v>40</v>
      </c>
      <c r="P763" s="143">
        <f>I763+J763</f>
        <v>0</v>
      </c>
      <c r="Q763" s="143">
        <f>ROUND(I763*H763,2)</f>
        <v>0</v>
      </c>
      <c r="R763" s="143">
        <f>ROUND(J763*H763,2)</f>
        <v>0</v>
      </c>
      <c r="T763" s="144">
        <f>S763*H763</f>
        <v>0</v>
      </c>
      <c r="U763" s="144">
        <v>0.00498</v>
      </c>
      <c r="V763" s="144">
        <f>U763*H763</f>
        <v>0.00498</v>
      </c>
      <c r="W763" s="144">
        <v>0</v>
      </c>
      <c r="X763" s="145">
        <f>W763*H763</f>
        <v>0</v>
      </c>
      <c r="AR763" s="146" t="s">
        <v>319</v>
      </c>
      <c r="AT763" s="146" t="s">
        <v>132</v>
      </c>
      <c r="AU763" s="146" t="s">
        <v>87</v>
      </c>
      <c r="AY763" s="16" t="s">
        <v>128</v>
      </c>
      <c r="BE763" s="147">
        <f>IF(O763="základní",K763,0)</f>
        <v>0</v>
      </c>
      <c r="BF763" s="147">
        <f>IF(O763="snížená",K763,0)</f>
        <v>0</v>
      </c>
      <c r="BG763" s="147">
        <f>IF(O763="zákl. přenesená",K763,0)</f>
        <v>0</v>
      </c>
      <c r="BH763" s="147">
        <f>IF(O763="sníž. přenesená",K763,0)</f>
        <v>0</v>
      </c>
      <c r="BI763" s="147">
        <f>IF(O763="nulová",K763,0)</f>
        <v>0</v>
      </c>
      <c r="BJ763" s="16" t="s">
        <v>85</v>
      </c>
      <c r="BK763" s="147">
        <f>ROUND(P763*H763,2)</f>
        <v>0</v>
      </c>
      <c r="BL763" s="16" t="s">
        <v>319</v>
      </c>
      <c r="BM763" s="146" t="s">
        <v>1270</v>
      </c>
    </row>
    <row r="764" spans="2:47" s="1" customFormat="1" ht="29.25">
      <c r="B764" s="31"/>
      <c r="D764" s="148" t="s">
        <v>136</v>
      </c>
      <c r="F764" s="149" t="s">
        <v>1271</v>
      </c>
      <c r="I764" s="150"/>
      <c r="J764" s="150"/>
      <c r="M764" s="31"/>
      <c r="N764" s="151"/>
      <c r="X764" s="53"/>
      <c r="AT764" s="16" t="s">
        <v>136</v>
      </c>
      <c r="AU764" s="16" t="s">
        <v>87</v>
      </c>
    </row>
    <row r="765" spans="2:65" s="1" customFormat="1" ht="24.2" customHeight="1">
      <c r="B765" s="31"/>
      <c r="C765" s="134" t="s">
        <v>1272</v>
      </c>
      <c r="D765" s="134" t="s">
        <v>132</v>
      </c>
      <c r="E765" s="135" t="s">
        <v>1273</v>
      </c>
      <c r="F765" s="136" t="s">
        <v>1274</v>
      </c>
      <c r="G765" s="137" t="s">
        <v>352</v>
      </c>
      <c r="H765" s="138">
        <v>1</v>
      </c>
      <c r="I765" s="139"/>
      <c r="J765" s="139"/>
      <c r="K765" s="140">
        <f>ROUND(P765*H765,2)</f>
        <v>0</v>
      </c>
      <c r="L765" s="136" t="s">
        <v>134</v>
      </c>
      <c r="M765" s="31"/>
      <c r="N765" s="141" t="s">
        <v>1</v>
      </c>
      <c r="O765" s="142" t="s">
        <v>40</v>
      </c>
      <c r="P765" s="143">
        <f>I765+J765</f>
        <v>0</v>
      </c>
      <c r="Q765" s="143">
        <f>ROUND(I765*H765,2)</f>
        <v>0</v>
      </c>
      <c r="R765" s="143">
        <f>ROUND(J765*H765,2)</f>
        <v>0</v>
      </c>
      <c r="T765" s="144">
        <f>S765*H765</f>
        <v>0</v>
      </c>
      <c r="U765" s="144">
        <v>0</v>
      </c>
      <c r="V765" s="144">
        <f>U765*H765</f>
        <v>0</v>
      </c>
      <c r="W765" s="144">
        <v>0</v>
      </c>
      <c r="X765" s="145">
        <f>W765*H765</f>
        <v>0</v>
      </c>
      <c r="AR765" s="146" t="s">
        <v>319</v>
      </c>
      <c r="AT765" s="146" t="s">
        <v>132</v>
      </c>
      <c r="AU765" s="146" t="s">
        <v>87</v>
      </c>
      <c r="AY765" s="16" t="s">
        <v>128</v>
      </c>
      <c r="BE765" s="147">
        <f>IF(O765="základní",K765,0)</f>
        <v>0</v>
      </c>
      <c r="BF765" s="147">
        <f>IF(O765="snížená",K765,0)</f>
        <v>0</v>
      </c>
      <c r="BG765" s="147">
        <f>IF(O765="zákl. přenesená",K765,0)</f>
        <v>0</v>
      </c>
      <c r="BH765" s="147">
        <f>IF(O765="sníž. přenesená",K765,0)</f>
        <v>0</v>
      </c>
      <c r="BI765" s="147">
        <f>IF(O765="nulová",K765,0)</f>
        <v>0</v>
      </c>
      <c r="BJ765" s="16" t="s">
        <v>85</v>
      </c>
      <c r="BK765" s="147">
        <f>ROUND(P765*H765,2)</f>
        <v>0</v>
      </c>
      <c r="BL765" s="16" t="s">
        <v>319</v>
      </c>
      <c r="BM765" s="146" t="s">
        <v>1275</v>
      </c>
    </row>
    <row r="766" spans="2:47" s="1" customFormat="1" ht="12">
      <c r="B766" s="31"/>
      <c r="D766" s="148" t="s">
        <v>136</v>
      </c>
      <c r="F766" s="149" t="s">
        <v>1276</v>
      </c>
      <c r="I766" s="150"/>
      <c r="J766" s="150"/>
      <c r="M766" s="31"/>
      <c r="N766" s="151"/>
      <c r="X766" s="53"/>
      <c r="AT766" s="16" t="s">
        <v>136</v>
      </c>
      <c r="AU766" s="16" t="s">
        <v>87</v>
      </c>
    </row>
    <row r="767" spans="2:65" s="1" customFormat="1" ht="24.2" customHeight="1">
      <c r="B767" s="31"/>
      <c r="C767" s="169" t="s">
        <v>1277</v>
      </c>
      <c r="D767" s="169" t="s">
        <v>356</v>
      </c>
      <c r="E767" s="170" t="s">
        <v>1278</v>
      </c>
      <c r="F767" s="171" t="s">
        <v>1279</v>
      </c>
      <c r="G767" s="172" t="s">
        <v>352</v>
      </c>
      <c r="H767" s="173">
        <v>1</v>
      </c>
      <c r="I767" s="174"/>
      <c r="J767" s="175"/>
      <c r="K767" s="176">
        <f>ROUND(P767*H767,2)</f>
        <v>0</v>
      </c>
      <c r="L767" s="171" t="s">
        <v>134</v>
      </c>
      <c r="M767" s="177"/>
      <c r="N767" s="178" t="s">
        <v>1</v>
      </c>
      <c r="O767" s="142" t="s">
        <v>40</v>
      </c>
      <c r="P767" s="143">
        <f>I767+J767</f>
        <v>0</v>
      </c>
      <c r="Q767" s="143">
        <f>ROUND(I767*H767,2)</f>
        <v>0</v>
      </c>
      <c r="R767" s="143">
        <f>ROUND(J767*H767,2)</f>
        <v>0</v>
      </c>
      <c r="T767" s="144">
        <f>S767*H767</f>
        <v>0</v>
      </c>
      <c r="U767" s="144">
        <v>0.00012</v>
      </c>
      <c r="V767" s="144">
        <f>U767*H767</f>
        <v>0.00012</v>
      </c>
      <c r="W767" s="144">
        <v>0</v>
      </c>
      <c r="X767" s="145">
        <f>W767*H767</f>
        <v>0</v>
      </c>
      <c r="AR767" s="146" t="s">
        <v>399</v>
      </c>
      <c r="AT767" s="146" t="s">
        <v>356</v>
      </c>
      <c r="AU767" s="146" t="s">
        <v>87</v>
      </c>
      <c r="AY767" s="16" t="s">
        <v>128</v>
      </c>
      <c r="BE767" s="147">
        <f>IF(O767="základní",K767,0)</f>
        <v>0</v>
      </c>
      <c r="BF767" s="147">
        <f>IF(O767="snížená",K767,0)</f>
        <v>0</v>
      </c>
      <c r="BG767" s="147">
        <f>IF(O767="zákl. přenesená",K767,0)</f>
        <v>0</v>
      </c>
      <c r="BH767" s="147">
        <f>IF(O767="sníž. přenesená",K767,0)</f>
        <v>0</v>
      </c>
      <c r="BI767" s="147">
        <f>IF(O767="nulová",K767,0)</f>
        <v>0</v>
      </c>
      <c r="BJ767" s="16" t="s">
        <v>85</v>
      </c>
      <c r="BK767" s="147">
        <f>ROUND(P767*H767,2)</f>
        <v>0</v>
      </c>
      <c r="BL767" s="16" t="s">
        <v>319</v>
      </c>
      <c r="BM767" s="146" t="s">
        <v>1280</v>
      </c>
    </row>
    <row r="768" spans="2:47" s="1" customFormat="1" ht="12">
      <c r="B768" s="31"/>
      <c r="D768" s="148" t="s">
        <v>136</v>
      </c>
      <c r="F768" s="149" t="s">
        <v>1279</v>
      </c>
      <c r="I768" s="150"/>
      <c r="J768" s="150"/>
      <c r="M768" s="31"/>
      <c r="N768" s="151"/>
      <c r="X768" s="53"/>
      <c r="AT768" s="16" t="s">
        <v>136</v>
      </c>
      <c r="AU768" s="16" t="s">
        <v>87</v>
      </c>
    </row>
    <row r="769" spans="2:65" s="1" customFormat="1" ht="24.2" customHeight="1">
      <c r="B769" s="31"/>
      <c r="C769" s="134" t="s">
        <v>1281</v>
      </c>
      <c r="D769" s="134" t="s">
        <v>132</v>
      </c>
      <c r="E769" s="135" t="s">
        <v>1282</v>
      </c>
      <c r="F769" s="136" t="s">
        <v>1283</v>
      </c>
      <c r="G769" s="137" t="s">
        <v>352</v>
      </c>
      <c r="H769" s="138">
        <v>1</v>
      </c>
      <c r="I769" s="139"/>
      <c r="J769" s="139"/>
      <c r="K769" s="140">
        <f>ROUND(P769*H769,2)</f>
        <v>0</v>
      </c>
      <c r="L769" s="136" t="s">
        <v>134</v>
      </c>
      <c r="M769" s="31"/>
      <c r="N769" s="141" t="s">
        <v>1</v>
      </c>
      <c r="O769" s="142" t="s">
        <v>40</v>
      </c>
      <c r="P769" s="143">
        <f>I769+J769</f>
        <v>0</v>
      </c>
      <c r="Q769" s="143">
        <f>ROUND(I769*H769,2)</f>
        <v>0</v>
      </c>
      <c r="R769" s="143">
        <f>ROUND(J769*H769,2)</f>
        <v>0</v>
      </c>
      <c r="T769" s="144">
        <f>S769*H769</f>
        <v>0</v>
      </c>
      <c r="U769" s="144">
        <v>0</v>
      </c>
      <c r="V769" s="144">
        <f>U769*H769</f>
        <v>0</v>
      </c>
      <c r="W769" s="144">
        <v>0</v>
      </c>
      <c r="X769" s="145">
        <f>W769*H769</f>
        <v>0</v>
      </c>
      <c r="AR769" s="146" t="s">
        <v>319</v>
      </c>
      <c r="AT769" s="146" t="s">
        <v>132</v>
      </c>
      <c r="AU769" s="146" t="s">
        <v>87</v>
      </c>
      <c r="AY769" s="16" t="s">
        <v>128</v>
      </c>
      <c r="BE769" s="147">
        <f>IF(O769="základní",K769,0)</f>
        <v>0</v>
      </c>
      <c r="BF769" s="147">
        <f>IF(O769="snížená",K769,0)</f>
        <v>0</v>
      </c>
      <c r="BG769" s="147">
        <f>IF(O769="zákl. přenesená",K769,0)</f>
        <v>0</v>
      </c>
      <c r="BH769" s="147">
        <f>IF(O769="sníž. přenesená",K769,0)</f>
        <v>0</v>
      </c>
      <c r="BI769" s="147">
        <f>IF(O769="nulová",K769,0)</f>
        <v>0</v>
      </c>
      <c r="BJ769" s="16" t="s">
        <v>85</v>
      </c>
      <c r="BK769" s="147">
        <f>ROUND(P769*H769,2)</f>
        <v>0</v>
      </c>
      <c r="BL769" s="16" t="s">
        <v>319</v>
      </c>
      <c r="BM769" s="146" t="s">
        <v>1284</v>
      </c>
    </row>
    <row r="770" spans="2:47" s="1" customFormat="1" ht="12">
      <c r="B770" s="31"/>
      <c r="D770" s="148" t="s">
        <v>136</v>
      </c>
      <c r="F770" s="149" t="s">
        <v>1285</v>
      </c>
      <c r="I770" s="150"/>
      <c r="J770" s="150"/>
      <c r="M770" s="31"/>
      <c r="N770" s="151"/>
      <c r="X770" s="53"/>
      <c r="AT770" s="16" t="s">
        <v>136</v>
      </c>
      <c r="AU770" s="16" t="s">
        <v>87</v>
      </c>
    </row>
    <row r="771" spans="2:65" s="1" customFormat="1" ht="24.2" customHeight="1">
      <c r="B771" s="31"/>
      <c r="C771" s="169" t="s">
        <v>1286</v>
      </c>
      <c r="D771" s="169" t="s">
        <v>356</v>
      </c>
      <c r="E771" s="170" t="s">
        <v>1287</v>
      </c>
      <c r="F771" s="171" t="s">
        <v>1288</v>
      </c>
      <c r="G771" s="172" t="s">
        <v>402</v>
      </c>
      <c r="H771" s="173">
        <v>2.5</v>
      </c>
      <c r="I771" s="174"/>
      <c r="J771" s="175"/>
      <c r="K771" s="176">
        <f>ROUND(P771*H771,2)</f>
        <v>0</v>
      </c>
      <c r="L771" s="171" t="s">
        <v>134</v>
      </c>
      <c r="M771" s="177"/>
      <c r="N771" s="178" t="s">
        <v>1</v>
      </c>
      <c r="O771" s="142" t="s">
        <v>40</v>
      </c>
      <c r="P771" s="143">
        <f>I771+J771</f>
        <v>0</v>
      </c>
      <c r="Q771" s="143">
        <f>ROUND(I771*H771,2)</f>
        <v>0</v>
      </c>
      <c r="R771" s="143">
        <f>ROUND(J771*H771,2)</f>
        <v>0</v>
      </c>
      <c r="T771" s="144">
        <f>S771*H771</f>
        <v>0</v>
      </c>
      <c r="U771" s="144">
        <v>0.00041</v>
      </c>
      <c r="V771" s="144">
        <f>U771*H771</f>
        <v>0.0010249999999999999</v>
      </c>
      <c r="W771" s="144">
        <v>0</v>
      </c>
      <c r="X771" s="145">
        <f>W771*H771</f>
        <v>0</v>
      </c>
      <c r="AR771" s="146" t="s">
        <v>399</v>
      </c>
      <c r="AT771" s="146" t="s">
        <v>356</v>
      </c>
      <c r="AU771" s="146" t="s">
        <v>87</v>
      </c>
      <c r="AY771" s="16" t="s">
        <v>128</v>
      </c>
      <c r="BE771" s="147">
        <f>IF(O771="základní",K771,0)</f>
        <v>0</v>
      </c>
      <c r="BF771" s="147">
        <f>IF(O771="snížená",K771,0)</f>
        <v>0</v>
      </c>
      <c r="BG771" s="147">
        <f>IF(O771="zákl. přenesená",K771,0)</f>
        <v>0</v>
      </c>
      <c r="BH771" s="147">
        <f>IF(O771="sníž. přenesená",K771,0)</f>
        <v>0</v>
      </c>
      <c r="BI771" s="147">
        <f>IF(O771="nulová",K771,0)</f>
        <v>0</v>
      </c>
      <c r="BJ771" s="16" t="s">
        <v>85</v>
      </c>
      <c r="BK771" s="147">
        <f>ROUND(P771*H771,2)</f>
        <v>0</v>
      </c>
      <c r="BL771" s="16" t="s">
        <v>319</v>
      </c>
      <c r="BM771" s="146" t="s">
        <v>1289</v>
      </c>
    </row>
    <row r="772" spans="2:47" s="1" customFormat="1" ht="12">
      <c r="B772" s="31"/>
      <c r="D772" s="148" t="s">
        <v>136</v>
      </c>
      <c r="F772" s="149" t="s">
        <v>1288</v>
      </c>
      <c r="I772" s="150"/>
      <c r="J772" s="150"/>
      <c r="M772" s="31"/>
      <c r="N772" s="151"/>
      <c r="X772" s="53"/>
      <c r="AT772" s="16" t="s">
        <v>136</v>
      </c>
      <c r="AU772" s="16" t="s">
        <v>87</v>
      </c>
    </row>
    <row r="773" spans="2:65" s="1" customFormat="1" ht="24">
      <c r="B773" s="31"/>
      <c r="C773" s="134" t="s">
        <v>1290</v>
      </c>
      <c r="D773" s="134" t="s">
        <v>132</v>
      </c>
      <c r="E773" s="135" t="s">
        <v>1291</v>
      </c>
      <c r="F773" s="136" t="s">
        <v>1292</v>
      </c>
      <c r="G773" s="137" t="s">
        <v>313</v>
      </c>
      <c r="H773" s="138">
        <v>0.006</v>
      </c>
      <c r="I773" s="139"/>
      <c r="J773" s="139"/>
      <c r="K773" s="140">
        <f>ROUND(P773*H773,2)</f>
        <v>0</v>
      </c>
      <c r="L773" s="136" t="s">
        <v>134</v>
      </c>
      <c r="M773" s="31"/>
      <c r="N773" s="141" t="s">
        <v>1</v>
      </c>
      <c r="O773" s="142" t="s">
        <v>40</v>
      </c>
      <c r="P773" s="143">
        <f>I773+J773</f>
        <v>0</v>
      </c>
      <c r="Q773" s="143">
        <f>ROUND(I773*H773,2)</f>
        <v>0</v>
      </c>
      <c r="R773" s="143">
        <f>ROUND(J773*H773,2)</f>
        <v>0</v>
      </c>
      <c r="T773" s="144">
        <f>S773*H773</f>
        <v>0</v>
      </c>
      <c r="U773" s="144">
        <v>0</v>
      </c>
      <c r="V773" s="144">
        <f>U773*H773</f>
        <v>0</v>
      </c>
      <c r="W773" s="144">
        <v>0</v>
      </c>
      <c r="X773" s="145">
        <f>W773*H773</f>
        <v>0</v>
      </c>
      <c r="AR773" s="146" t="s">
        <v>319</v>
      </c>
      <c r="AT773" s="146" t="s">
        <v>132</v>
      </c>
      <c r="AU773" s="146" t="s">
        <v>87</v>
      </c>
      <c r="AY773" s="16" t="s">
        <v>128</v>
      </c>
      <c r="BE773" s="147">
        <f>IF(O773="základní",K773,0)</f>
        <v>0</v>
      </c>
      <c r="BF773" s="147">
        <f>IF(O773="snížená",K773,0)</f>
        <v>0</v>
      </c>
      <c r="BG773" s="147">
        <f>IF(O773="zákl. přenesená",K773,0)</f>
        <v>0</v>
      </c>
      <c r="BH773" s="147">
        <f>IF(O773="sníž. přenesená",K773,0)</f>
        <v>0</v>
      </c>
      <c r="BI773" s="147">
        <f>IF(O773="nulová",K773,0)</f>
        <v>0</v>
      </c>
      <c r="BJ773" s="16" t="s">
        <v>85</v>
      </c>
      <c r="BK773" s="147">
        <f>ROUND(P773*H773,2)</f>
        <v>0</v>
      </c>
      <c r="BL773" s="16" t="s">
        <v>319</v>
      </c>
      <c r="BM773" s="146" t="s">
        <v>1293</v>
      </c>
    </row>
    <row r="774" spans="2:47" s="1" customFormat="1" ht="29.25">
      <c r="B774" s="31"/>
      <c r="D774" s="148" t="s">
        <v>136</v>
      </c>
      <c r="F774" s="149" t="s">
        <v>1294</v>
      </c>
      <c r="I774" s="150"/>
      <c r="J774" s="150"/>
      <c r="M774" s="31"/>
      <c r="N774" s="151"/>
      <c r="X774" s="53"/>
      <c r="AT774" s="16" t="s">
        <v>136</v>
      </c>
      <c r="AU774" s="16" t="s">
        <v>87</v>
      </c>
    </row>
    <row r="775" spans="2:65" s="1" customFormat="1" ht="24.2" customHeight="1">
      <c r="B775" s="31"/>
      <c r="C775" s="134" t="s">
        <v>1295</v>
      </c>
      <c r="D775" s="134" t="s">
        <v>132</v>
      </c>
      <c r="E775" s="135" t="s">
        <v>1296</v>
      </c>
      <c r="F775" s="136" t="s">
        <v>1297</v>
      </c>
      <c r="G775" s="137" t="s">
        <v>313</v>
      </c>
      <c r="H775" s="138">
        <v>0.006</v>
      </c>
      <c r="I775" s="139"/>
      <c r="J775" s="139"/>
      <c r="K775" s="140">
        <f>ROUND(P775*H775,2)</f>
        <v>0</v>
      </c>
      <c r="L775" s="136" t="s">
        <v>134</v>
      </c>
      <c r="M775" s="31"/>
      <c r="N775" s="141" t="s">
        <v>1</v>
      </c>
      <c r="O775" s="142" t="s">
        <v>40</v>
      </c>
      <c r="P775" s="143">
        <f>I775+J775</f>
        <v>0</v>
      </c>
      <c r="Q775" s="143">
        <f>ROUND(I775*H775,2)</f>
        <v>0</v>
      </c>
      <c r="R775" s="143">
        <f>ROUND(J775*H775,2)</f>
        <v>0</v>
      </c>
      <c r="T775" s="144">
        <f>S775*H775</f>
        <v>0</v>
      </c>
      <c r="U775" s="144">
        <v>0</v>
      </c>
      <c r="V775" s="144">
        <f>U775*H775</f>
        <v>0</v>
      </c>
      <c r="W775" s="144">
        <v>0</v>
      </c>
      <c r="X775" s="145">
        <f>W775*H775</f>
        <v>0</v>
      </c>
      <c r="AR775" s="146" t="s">
        <v>319</v>
      </c>
      <c r="AT775" s="146" t="s">
        <v>132</v>
      </c>
      <c r="AU775" s="146" t="s">
        <v>87</v>
      </c>
      <c r="AY775" s="16" t="s">
        <v>128</v>
      </c>
      <c r="BE775" s="147">
        <f>IF(O775="základní",K775,0)</f>
        <v>0</v>
      </c>
      <c r="BF775" s="147">
        <f>IF(O775="snížená",K775,0)</f>
        <v>0</v>
      </c>
      <c r="BG775" s="147">
        <f>IF(O775="zákl. přenesená",K775,0)</f>
        <v>0</v>
      </c>
      <c r="BH775" s="147">
        <f>IF(O775="sníž. přenesená",K775,0)</f>
        <v>0</v>
      </c>
      <c r="BI775" s="147">
        <f>IF(O775="nulová",K775,0)</f>
        <v>0</v>
      </c>
      <c r="BJ775" s="16" t="s">
        <v>85</v>
      </c>
      <c r="BK775" s="147">
        <f>ROUND(P775*H775,2)</f>
        <v>0</v>
      </c>
      <c r="BL775" s="16" t="s">
        <v>319</v>
      </c>
      <c r="BM775" s="146" t="s">
        <v>1298</v>
      </c>
    </row>
    <row r="776" spans="2:47" s="1" customFormat="1" ht="29.25">
      <c r="B776" s="31"/>
      <c r="D776" s="148" t="s">
        <v>136</v>
      </c>
      <c r="F776" s="149" t="s">
        <v>1299</v>
      </c>
      <c r="I776" s="150"/>
      <c r="J776" s="150"/>
      <c r="M776" s="31"/>
      <c r="N776" s="151"/>
      <c r="X776" s="53"/>
      <c r="AT776" s="16" t="s">
        <v>136</v>
      </c>
      <c r="AU776" s="16" t="s">
        <v>87</v>
      </c>
    </row>
    <row r="777" spans="2:65" s="1" customFormat="1" ht="24.2" customHeight="1">
      <c r="B777" s="31"/>
      <c r="C777" s="134" t="s">
        <v>1300</v>
      </c>
      <c r="D777" s="134" t="s">
        <v>132</v>
      </c>
      <c r="E777" s="135" t="s">
        <v>1301</v>
      </c>
      <c r="F777" s="136" t="s">
        <v>1302</v>
      </c>
      <c r="G777" s="137" t="s">
        <v>313</v>
      </c>
      <c r="H777" s="138">
        <v>0.006</v>
      </c>
      <c r="I777" s="139"/>
      <c r="J777" s="139"/>
      <c r="K777" s="140">
        <f>ROUND(P777*H777,2)</f>
        <v>0</v>
      </c>
      <c r="L777" s="136" t="s">
        <v>134</v>
      </c>
      <c r="M777" s="31"/>
      <c r="N777" s="141" t="s">
        <v>1</v>
      </c>
      <c r="O777" s="142" t="s">
        <v>40</v>
      </c>
      <c r="P777" s="143">
        <f>I777+J777</f>
        <v>0</v>
      </c>
      <c r="Q777" s="143">
        <f>ROUND(I777*H777,2)</f>
        <v>0</v>
      </c>
      <c r="R777" s="143">
        <f>ROUND(J777*H777,2)</f>
        <v>0</v>
      </c>
      <c r="T777" s="144">
        <f>S777*H777</f>
        <v>0</v>
      </c>
      <c r="U777" s="144">
        <v>0</v>
      </c>
      <c r="V777" s="144">
        <f>U777*H777</f>
        <v>0</v>
      </c>
      <c r="W777" s="144">
        <v>0</v>
      </c>
      <c r="X777" s="145">
        <f>W777*H777</f>
        <v>0</v>
      </c>
      <c r="AR777" s="146" t="s">
        <v>319</v>
      </c>
      <c r="AT777" s="146" t="s">
        <v>132</v>
      </c>
      <c r="AU777" s="146" t="s">
        <v>87</v>
      </c>
      <c r="AY777" s="16" t="s">
        <v>128</v>
      </c>
      <c r="BE777" s="147">
        <f>IF(O777="základní",K777,0)</f>
        <v>0</v>
      </c>
      <c r="BF777" s="147">
        <f>IF(O777="snížená",K777,0)</f>
        <v>0</v>
      </c>
      <c r="BG777" s="147">
        <f>IF(O777="zákl. přenesená",K777,0)</f>
        <v>0</v>
      </c>
      <c r="BH777" s="147">
        <f>IF(O777="sníž. přenesená",K777,0)</f>
        <v>0</v>
      </c>
      <c r="BI777" s="147">
        <f>IF(O777="nulová",K777,0)</f>
        <v>0</v>
      </c>
      <c r="BJ777" s="16" t="s">
        <v>85</v>
      </c>
      <c r="BK777" s="147">
        <f>ROUND(P777*H777,2)</f>
        <v>0</v>
      </c>
      <c r="BL777" s="16" t="s">
        <v>319</v>
      </c>
      <c r="BM777" s="146" t="s">
        <v>1303</v>
      </c>
    </row>
    <row r="778" spans="2:47" s="1" customFormat="1" ht="29.25">
      <c r="B778" s="31"/>
      <c r="D778" s="148" t="s">
        <v>136</v>
      </c>
      <c r="F778" s="149" t="s">
        <v>1304</v>
      </c>
      <c r="I778" s="150"/>
      <c r="J778" s="150"/>
      <c r="M778" s="31"/>
      <c r="N778" s="151"/>
      <c r="X778" s="53"/>
      <c r="AT778" s="16" t="s">
        <v>136</v>
      </c>
      <c r="AU778" s="16" t="s">
        <v>87</v>
      </c>
    </row>
    <row r="779" spans="2:65" s="1" customFormat="1" ht="24.2" customHeight="1">
      <c r="B779" s="31"/>
      <c r="C779" s="134" t="s">
        <v>1305</v>
      </c>
      <c r="D779" s="134" t="s">
        <v>132</v>
      </c>
      <c r="E779" s="135" t="s">
        <v>1306</v>
      </c>
      <c r="F779" s="136" t="s">
        <v>1307</v>
      </c>
      <c r="G779" s="137" t="s">
        <v>313</v>
      </c>
      <c r="H779" s="138">
        <v>0.006</v>
      </c>
      <c r="I779" s="139"/>
      <c r="J779" s="139"/>
      <c r="K779" s="140">
        <f>ROUND(P779*H779,2)</f>
        <v>0</v>
      </c>
      <c r="L779" s="136" t="s">
        <v>134</v>
      </c>
      <c r="M779" s="31"/>
      <c r="N779" s="141" t="s">
        <v>1</v>
      </c>
      <c r="O779" s="142" t="s">
        <v>40</v>
      </c>
      <c r="P779" s="143">
        <f>I779+J779</f>
        <v>0</v>
      </c>
      <c r="Q779" s="143">
        <f>ROUND(I779*H779,2)</f>
        <v>0</v>
      </c>
      <c r="R779" s="143">
        <f>ROUND(J779*H779,2)</f>
        <v>0</v>
      </c>
      <c r="T779" s="144">
        <f>S779*H779</f>
        <v>0</v>
      </c>
      <c r="U779" s="144">
        <v>0</v>
      </c>
      <c r="V779" s="144">
        <f>U779*H779</f>
        <v>0</v>
      </c>
      <c r="W779" s="144">
        <v>0</v>
      </c>
      <c r="X779" s="145">
        <f>W779*H779</f>
        <v>0</v>
      </c>
      <c r="AR779" s="146" t="s">
        <v>319</v>
      </c>
      <c r="AT779" s="146" t="s">
        <v>132</v>
      </c>
      <c r="AU779" s="146" t="s">
        <v>87</v>
      </c>
      <c r="AY779" s="16" t="s">
        <v>128</v>
      </c>
      <c r="BE779" s="147">
        <f>IF(O779="základní",K779,0)</f>
        <v>0</v>
      </c>
      <c r="BF779" s="147">
        <f>IF(O779="snížená",K779,0)</f>
        <v>0</v>
      </c>
      <c r="BG779" s="147">
        <f>IF(O779="zákl. přenesená",K779,0)</f>
        <v>0</v>
      </c>
      <c r="BH779" s="147">
        <f>IF(O779="sníž. přenesená",K779,0)</f>
        <v>0</v>
      </c>
      <c r="BI779" s="147">
        <f>IF(O779="nulová",K779,0)</f>
        <v>0</v>
      </c>
      <c r="BJ779" s="16" t="s">
        <v>85</v>
      </c>
      <c r="BK779" s="147">
        <f>ROUND(P779*H779,2)</f>
        <v>0</v>
      </c>
      <c r="BL779" s="16" t="s">
        <v>319</v>
      </c>
      <c r="BM779" s="146" t="s">
        <v>1308</v>
      </c>
    </row>
    <row r="780" spans="2:47" s="1" customFormat="1" ht="29.25">
      <c r="B780" s="31"/>
      <c r="D780" s="148" t="s">
        <v>136</v>
      </c>
      <c r="F780" s="149" t="s">
        <v>1309</v>
      </c>
      <c r="I780" s="150"/>
      <c r="J780" s="150"/>
      <c r="M780" s="31"/>
      <c r="N780" s="151"/>
      <c r="X780" s="53"/>
      <c r="AT780" s="16" t="s">
        <v>136</v>
      </c>
      <c r="AU780" s="16" t="s">
        <v>87</v>
      </c>
    </row>
    <row r="781" spans="2:63" s="11" customFormat="1" ht="22.9" customHeight="1">
      <c r="B781" s="121"/>
      <c r="D781" s="122" t="s">
        <v>76</v>
      </c>
      <c r="E781" s="132" t="s">
        <v>1310</v>
      </c>
      <c r="F781" s="132" t="s">
        <v>1311</v>
      </c>
      <c r="I781" s="124"/>
      <c r="J781" s="124"/>
      <c r="K781" s="133">
        <f>BK781</f>
        <v>0</v>
      </c>
      <c r="M781" s="121"/>
      <c r="N781" s="126"/>
      <c r="Q781" s="127">
        <f>SUM(Q782:Q848)</f>
        <v>0</v>
      </c>
      <c r="R781" s="127">
        <f>SUM(R782:R848)</f>
        <v>0</v>
      </c>
      <c r="T781" s="128">
        <f>SUM(T782:T848)</f>
        <v>0</v>
      </c>
      <c r="V781" s="128">
        <f>SUM(V782:V848)</f>
        <v>0.5516500000000001</v>
      </c>
      <c r="X781" s="129">
        <f>SUM(X782:X848)</f>
        <v>0.3816</v>
      </c>
      <c r="AR781" s="122" t="s">
        <v>87</v>
      </c>
      <c r="AT781" s="130" t="s">
        <v>76</v>
      </c>
      <c r="AU781" s="130" t="s">
        <v>85</v>
      </c>
      <c r="AY781" s="122" t="s">
        <v>128</v>
      </c>
      <c r="BK781" s="131">
        <f>SUM(BK782:BK848)</f>
        <v>0</v>
      </c>
    </row>
    <row r="782" spans="2:65" s="1" customFormat="1" ht="24">
      <c r="B782" s="31"/>
      <c r="C782" s="134" t="s">
        <v>1312</v>
      </c>
      <c r="D782" s="134" t="s">
        <v>132</v>
      </c>
      <c r="E782" s="135" t="s">
        <v>1313</v>
      </c>
      <c r="F782" s="136" t="s">
        <v>1314</v>
      </c>
      <c r="G782" s="137" t="s">
        <v>402</v>
      </c>
      <c r="H782" s="138">
        <v>72</v>
      </c>
      <c r="I782" s="139"/>
      <c r="J782" s="139"/>
      <c r="K782" s="140">
        <f>ROUND(P782*H782,2)</f>
        <v>0</v>
      </c>
      <c r="L782" s="136" t="s">
        <v>134</v>
      </c>
      <c r="M782" s="31"/>
      <c r="N782" s="141" t="s">
        <v>1</v>
      </c>
      <c r="O782" s="142" t="s">
        <v>40</v>
      </c>
      <c r="P782" s="143">
        <f>I782+J782</f>
        <v>0</v>
      </c>
      <c r="Q782" s="143">
        <f>ROUND(I782*H782,2)</f>
        <v>0</v>
      </c>
      <c r="R782" s="143">
        <f>ROUND(J782*H782,2)</f>
        <v>0</v>
      </c>
      <c r="T782" s="144">
        <f>S782*H782</f>
        <v>0</v>
      </c>
      <c r="U782" s="144">
        <v>0.00046</v>
      </c>
      <c r="V782" s="144">
        <f>U782*H782</f>
        <v>0.033120000000000004</v>
      </c>
      <c r="W782" s="144">
        <v>0</v>
      </c>
      <c r="X782" s="145">
        <f>W782*H782</f>
        <v>0</v>
      </c>
      <c r="AR782" s="146" t="s">
        <v>319</v>
      </c>
      <c r="AT782" s="146" t="s">
        <v>132</v>
      </c>
      <c r="AU782" s="146" t="s">
        <v>87</v>
      </c>
      <c r="AY782" s="16" t="s">
        <v>128</v>
      </c>
      <c r="BE782" s="147">
        <f>IF(O782="základní",K782,0)</f>
        <v>0</v>
      </c>
      <c r="BF782" s="147">
        <f>IF(O782="snížená",K782,0)</f>
        <v>0</v>
      </c>
      <c r="BG782" s="147">
        <f>IF(O782="zákl. přenesená",K782,0)</f>
        <v>0</v>
      </c>
      <c r="BH782" s="147">
        <f>IF(O782="sníž. přenesená",K782,0)</f>
        <v>0</v>
      </c>
      <c r="BI782" s="147">
        <f>IF(O782="nulová",K782,0)</f>
        <v>0</v>
      </c>
      <c r="BJ782" s="16" t="s">
        <v>85</v>
      </c>
      <c r="BK782" s="147">
        <f>ROUND(P782*H782,2)</f>
        <v>0</v>
      </c>
      <c r="BL782" s="16" t="s">
        <v>319</v>
      </c>
      <c r="BM782" s="146" t="s">
        <v>1315</v>
      </c>
    </row>
    <row r="783" spans="2:47" s="1" customFormat="1" ht="19.5">
      <c r="B783" s="31"/>
      <c r="D783" s="148" t="s">
        <v>136</v>
      </c>
      <c r="F783" s="149" t="s">
        <v>1316</v>
      </c>
      <c r="I783" s="150"/>
      <c r="J783" s="150"/>
      <c r="M783" s="31"/>
      <c r="N783" s="151"/>
      <c r="X783" s="53"/>
      <c r="AT783" s="16" t="s">
        <v>136</v>
      </c>
      <c r="AU783" s="16" t="s">
        <v>87</v>
      </c>
    </row>
    <row r="784" spans="2:51" s="12" customFormat="1" ht="12">
      <c r="B784" s="155"/>
      <c r="D784" s="148" t="s">
        <v>230</v>
      </c>
      <c r="E784" s="156" t="s">
        <v>1</v>
      </c>
      <c r="F784" s="157" t="s">
        <v>1317</v>
      </c>
      <c r="H784" s="158">
        <v>27</v>
      </c>
      <c r="I784" s="159"/>
      <c r="J784" s="159"/>
      <c r="M784" s="155"/>
      <c r="N784" s="160"/>
      <c r="X784" s="161"/>
      <c r="AT784" s="156" t="s">
        <v>230</v>
      </c>
      <c r="AU784" s="156" t="s">
        <v>87</v>
      </c>
      <c r="AV784" s="12" t="s">
        <v>87</v>
      </c>
      <c r="AW784" s="12" t="s">
        <v>5</v>
      </c>
      <c r="AX784" s="12" t="s">
        <v>77</v>
      </c>
      <c r="AY784" s="156" t="s">
        <v>128</v>
      </c>
    </row>
    <row r="785" spans="2:51" s="12" customFormat="1" ht="12">
      <c r="B785" s="155"/>
      <c r="D785" s="148" t="s">
        <v>230</v>
      </c>
      <c r="E785" s="156" t="s">
        <v>1</v>
      </c>
      <c r="F785" s="157" t="s">
        <v>1318</v>
      </c>
      <c r="H785" s="158">
        <v>45</v>
      </c>
      <c r="I785" s="159"/>
      <c r="J785" s="159"/>
      <c r="M785" s="155"/>
      <c r="N785" s="160"/>
      <c r="X785" s="161"/>
      <c r="AT785" s="156" t="s">
        <v>230</v>
      </c>
      <c r="AU785" s="156" t="s">
        <v>87</v>
      </c>
      <c r="AV785" s="12" t="s">
        <v>87</v>
      </c>
      <c r="AW785" s="12" t="s">
        <v>5</v>
      </c>
      <c r="AX785" s="12" t="s">
        <v>77</v>
      </c>
      <c r="AY785" s="156" t="s">
        <v>128</v>
      </c>
    </row>
    <row r="786" spans="2:51" s="13" customFormat="1" ht="12">
      <c r="B786" s="162"/>
      <c r="D786" s="148" t="s">
        <v>230</v>
      </c>
      <c r="E786" s="163" t="s">
        <v>1</v>
      </c>
      <c r="F786" s="164" t="s">
        <v>265</v>
      </c>
      <c r="H786" s="165">
        <v>72</v>
      </c>
      <c r="I786" s="166"/>
      <c r="J786" s="166"/>
      <c r="M786" s="162"/>
      <c r="N786" s="167"/>
      <c r="X786" s="168"/>
      <c r="AT786" s="163" t="s">
        <v>230</v>
      </c>
      <c r="AU786" s="163" t="s">
        <v>87</v>
      </c>
      <c r="AV786" s="13" t="s">
        <v>137</v>
      </c>
      <c r="AW786" s="13" t="s">
        <v>5</v>
      </c>
      <c r="AX786" s="13" t="s">
        <v>85</v>
      </c>
      <c r="AY786" s="163" t="s">
        <v>128</v>
      </c>
    </row>
    <row r="787" spans="2:65" s="1" customFormat="1" ht="24">
      <c r="B787" s="31"/>
      <c r="C787" s="134" t="s">
        <v>1319</v>
      </c>
      <c r="D787" s="134" t="s">
        <v>132</v>
      </c>
      <c r="E787" s="135" t="s">
        <v>1320</v>
      </c>
      <c r="F787" s="136" t="s">
        <v>1321</v>
      </c>
      <c r="G787" s="137" t="s">
        <v>402</v>
      </c>
      <c r="H787" s="138">
        <v>96</v>
      </c>
      <c r="I787" s="139"/>
      <c r="J787" s="139"/>
      <c r="K787" s="140">
        <f>ROUND(P787*H787,2)</f>
        <v>0</v>
      </c>
      <c r="L787" s="136" t="s">
        <v>134</v>
      </c>
      <c r="M787" s="31"/>
      <c r="N787" s="141" t="s">
        <v>1</v>
      </c>
      <c r="O787" s="142" t="s">
        <v>40</v>
      </c>
      <c r="P787" s="143">
        <f>I787+J787</f>
        <v>0</v>
      </c>
      <c r="Q787" s="143">
        <f>ROUND(I787*H787,2)</f>
        <v>0</v>
      </c>
      <c r="R787" s="143">
        <f>ROUND(J787*H787,2)</f>
        <v>0</v>
      </c>
      <c r="T787" s="144">
        <f>S787*H787</f>
        <v>0</v>
      </c>
      <c r="U787" s="144">
        <v>0.00055</v>
      </c>
      <c r="V787" s="144">
        <f>U787*H787</f>
        <v>0.0528</v>
      </c>
      <c r="W787" s="144">
        <v>0</v>
      </c>
      <c r="X787" s="145">
        <f>W787*H787</f>
        <v>0</v>
      </c>
      <c r="AR787" s="146" t="s">
        <v>319</v>
      </c>
      <c r="AT787" s="146" t="s">
        <v>132</v>
      </c>
      <c r="AU787" s="146" t="s">
        <v>87</v>
      </c>
      <c r="AY787" s="16" t="s">
        <v>128</v>
      </c>
      <c r="BE787" s="147">
        <f>IF(O787="základní",K787,0)</f>
        <v>0</v>
      </c>
      <c r="BF787" s="147">
        <f>IF(O787="snížená",K787,0)</f>
        <v>0</v>
      </c>
      <c r="BG787" s="147">
        <f>IF(O787="zákl. přenesená",K787,0)</f>
        <v>0</v>
      </c>
      <c r="BH787" s="147">
        <f>IF(O787="sníž. přenesená",K787,0)</f>
        <v>0</v>
      </c>
      <c r="BI787" s="147">
        <f>IF(O787="nulová",K787,0)</f>
        <v>0</v>
      </c>
      <c r="BJ787" s="16" t="s">
        <v>85</v>
      </c>
      <c r="BK787" s="147">
        <f>ROUND(P787*H787,2)</f>
        <v>0</v>
      </c>
      <c r="BL787" s="16" t="s">
        <v>319</v>
      </c>
      <c r="BM787" s="146" t="s">
        <v>1322</v>
      </c>
    </row>
    <row r="788" spans="2:47" s="1" customFormat="1" ht="19.5">
      <c r="B788" s="31"/>
      <c r="D788" s="148" t="s">
        <v>136</v>
      </c>
      <c r="F788" s="149" t="s">
        <v>1323</v>
      </c>
      <c r="I788" s="150"/>
      <c r="J788" s="150"/>
      <c r="M788" s="31"/>
      <c r="N788" s="151"/>
      <c r="X788" s="53"/>
      <c r="AT788" s="16" t="s">
        <v>136</v>
      </c>
      <c r="AU788" s="16" t="s">
        <v>87</v>
      </c>
    </row>
    <row r="789" spans="2:51" s="12" customFormat="1" ht="12">
      <c r="B789" s="155"/>
      <c r="D789" s="148" t="s">
        <v>230</v>
      </c>
      <c r="E789" s="156" t="s">
        <v>1</v>
      </c>
      <c r="F789" s="157" t="s">
        <v>1324</v>
      </c>
      <c r="H789" s="158">
        <v>96</v>
      </c>
      <c r="I789" s="159"/>
      <c r="J789" s="159"/>
      <c r="M789" s="155"/>
      <c r="N789" s="160"/>
      <c r="X789" s="161"/>
      <c r="AT789" s="156" t="s">
        <v>230</v>
      </c>
      <c r="AU789" s="156" t="s">
        <v>87</v>
      </c>
      <c r="AV789" s="12" t="s">
        <v>87</v>
      </c>
      <c r="AW789" s="12" t="s">
        <v>5</v>
      </c>
      <c r="AX789" s="12" t="s">
        <v>85</v>
      </c>
      <c r="AY789" s="156" t="s">
        <v>128</v>
      </c>
    </row>
    <row r="790" spans="2:65" s="1" customFormat="1" ht="24">
      <c r="B790" s="31"/>
      <c r="C790" s="134" t="s">
        <v>1325</v>
      </c>
      <c r="D790" s="134" t="s">
        <v>132</v>
      </c>
      <c r="E790" s="135" t="s">
        <v>1326</v>
      </c>
      <c r="F790" s="136" t="s">
        <v>1327</v>
      </c>
      <c r="G790" s="137" t="s">
        <v>402</v>
      </c>
      <c r="H790" s="138">
        <v>37</v>
      </c>
      <c r="I790" s="139"/>
      <c r="J790" s="139"/>
      <c r="K790" s="140">
        <f>ROUND(P790*H790,2)</f>
        <v>0</v>
      </c>
      <c r="L790" s="136" t="s">
        <v>134</v>
      </c>
      <c r="M790" s="31"/>
      <c r="N790" s="141" t="s">
        <v>1</v>
      </c>
      <c r="O790" s="142" t="s">
        <v>40</v>
      </c>
      <c r="P790" s="143">
        <f>I790+J790</f>
        <v>0</v>
      </c>
      <c r="Q790" s="143">
        <f>ROUND(I790*H790,2)</f>
        <v>0</v>
      </c>
      <c r="R790" s="143">
        <f>ROUND(J790*H790,2)</f>
        <v>0</v>
      </c>
      <c r="T790" s="144">
        <f>S790*H790</f>
        <v>0</v>
      </c>
      <c r="U790" s="144">
        <v>0.00071</v>
      </c>
      <c r="V790" s="144">
        <f>U790*H790</f>
        <v>0.02627</v>
      </c>
      <c r="W790" s="144">
        <v>0</v>
      </c>
      <c r="X790" s="145">
        <f>W790*H790</f>
        <v>0</v>
      </c>
      <c r="AR790" s="146" t="s">
        <v>319</v>
      </c>
      <c r="AT790" s="146" t="s">
        <v>132</v>
      </c>
      <c r="AU790" s="146" t="s">
        <v>87</v>
      </c>
      <c r="AY790" s="16" t="s">
        <v>128</v>
      </c>
      <c r="BE790" s="147">
        <f>IF(O790="základní",K790,0)</f>
        <v>0</v>
      </c>
      <c r="BF790" s="147">
        <f>IF(O790="snížená",K790,0)</f>
        <v>0</v>
      </c>
      <c r="BG790" s="147">
        <f>IF(O790="zákl. přenesená",K790,0)</f>
        <v>0</v>
      </c>
      <c r="BH790" s="147">
        <f>IF(O790="sníž. přenesená",K790,0)</f>
        <v>0</v>
      </c>
      <c r="BI790" s="147">
        <f>IF(O790="nulová",K790,0)</f>
        <v>0</v>
      </c>
      <c r="BJ790" s="16" t="s">
        <v>85</v>
      </c>
      <c r="BK790" s="147">
        <f>ROUND(P790*H790,2)</f>
        <v>0</v>
      </c>
      <c r="BL790" s="16" t="s">
        <v>319</v>
      </c>
      <c r="BM790" s="146" t="s">
        <v>1328</v>
      </c>
    </row>
    <row r="791" spans="2:47" s="1" customFormat="1" ht="19.5">
      <c r="B791" s="31"/>
      <c r="D791" s="148" t="s">
        <v>136</v>
      </c>
      <c r="F791" s="149" t="s">
        <v>1329</v>
      </c>
      <c r="I791" s="150"/>
      <c r="J791" s="150"/>
      <c r="M791" s="31"/>
      <c r="N791" s="151"/>
      <c r="X791" s="53"/>
      <c r="AT791" s="16" t="s">
        <v>136</v>
      </c>
      <c r="AU791" s="16" t="s">
        <v>87</v>
      </c>
    </row>
    <row r="792" spans="2:51" s="12" customFormat="1" ht="12">
      <c r="B792" s="155"/>
      <c r="D792" s="148" t="s">
        <v>230</v>
      </c>
      <c r="E792" s="156" t="s">
        <v>1</v>
      </c>
      <c r="F792" s="157" t="s">
        <v>1330</v>
      </c>
      <c r="H792" s="158">
        <v>37</v>
      </c>
      <c r="I792" s="159"/>
      <c r="J792" s="159"/>
      <c r="M792" s="155"/>
      <c r="N792" s="160"/>
      <c r="X792" s="161"/>
      <c r="AT792" s="156" t="s">
        <v>230</v>
      </c>
      <c r="AU792" s="156" t="s">
        <v>87</v>
      </c>
      <c r="AV792" s="12" t="s">
        <v>87</v>
      </c>
      <c r="AW792" s="12" t="s">
        <v>5</v>
      </c>
      <c r="AX792" s="12" t="s">
        <v>85</v>
      </c>
      <c r="AY792" s="156" t="s">
        <v>128</v>
      </c>
    </row>
    <row r="793" spans="2:65" s="1" customFormat="1" ht="24.2" customHeight="1">
      <c r="B793" s="31"/>
      <c r="C793" s="134" t="s">
        <v>1331</v>
      </c>
      <c r="D793" s="134" t="s">
        <v>132</v>
      </c>
      <c r="E793" s="135" t="s">
        <v>1332</v>
      </c>
      <c r="F793" s="136" t="s">
        <v>1333</v>
      </c>
      <c r="G793" s="137" t="s">
        <v>402</v>
      </c>
      <c r="H793" s="138">
        <v>63</v>
      </c>
      <c r="I793" s="139"/>
      <c r="J793" s="139"/>
      <c r="K793" s="140">
        <f>ROUND(P793*H793,2)</f>
        <v>0</v>
      </c>
      <c r="L793" s="136" t="s">
        <v>134</v>
      </c>
      <c r="M793" s="31"/>
      <c r="N793" s="141" t="s">
        <v>1</v>
      </c>
      <c r="O793" s="142" t="s">
        <v>40</v>
      </c>
      <c r="P793" s="143">
        <f>I793+J793</f>
        <v>0</v>
      </c>
      <c r="Q793" s="143">
        <f>ROUND(I793*H793,2)</f>
        <v>0</v>
      </c>
      <c r="R793" s="143">
        <f>ROUND(J793*H793,2)</f>
        <v>0</v>
      </c>
      <c r="T793" s="144">
        <f>S793*H793</f>
        <v>0</v>
      </c>
      <c r="U793" s="144">
        <v>0.00125</v>
      </c>
      <c r="V793" s="144">
        <f>U793*H793</f>
        <v>0.07875</v>
      </c>
      <c r="W793" s="144">
        <v>0</v>
      </c>
      <c r="X793" s="145">
        <f>W793*H793</f>
        <v>0</v>
      </c>
      <c r="AR793" s="146" t="s">
        <v>319</v>
      </c>
      <c r="AT793" s="146" t="s">
        <v>132</v>
      </c>
      <c r="AU793" s="146" t="s">
        <v>87</v>
      </c>
      <c r="AY793" s="16" t="s">
        <v>128</v>
      </c>
      <c r="BE793" s="147">
        <f>IF(O793="základní",K793,0)</f>
        <v>0</v>
      </c>
      <c r="BF793" s="147">
        <f>IF(O793="snížená",K793,0)</f>
        <v>0</v>
      </c>
      <c r="BG793" s="147">
        <f>IF(O793="zákl. přenesená",K793,0)</f>
        <v>0</v>
      </c>
      <c r="BH793" s="147">
        <f>IF(O793="sníž. přenesená",K793,0)</f>
        <v>0</v>
      </c>
      <c r="BI793" s="147">
        <f>IF(O793="nulová",K793,0)</f>
        <v>0</v>
      </c>
      <c r="BJ793" s="16" t="s">
        <v>85</v>
      </c>
      <c r="BK793" s="147">
        <f>ROUND(P793*H793,2)</f>
        <v>0</v>
      </c>
      <c r="BL793" s="16" t="s">
        <v>319</v>
      </c>
      <c r="BM793" s="146" t="s">
        <v>1334</v>
      </c>
    </row>
    <row r="794" spans="2:47" s="1" customFormat="1" ht="19.5">
      <c r="B794" s="31"/>
      <c r="D794" s="148" t="s">
        <v>136</v>
      </c>
      <c r="F794" s="149" t="s">
        <v>1335</v>
      </c>
      <c r="I794" s="150"/>
      <c r="J794" s="150"/>
      <c r="M794" s="31"/>
      <c r="N794" s="151"/>
      <c r="X794" s="53"/>
      <c r="AT794" s="16" t="s">
        <v>136</v>
      </c>
      <c r="AU794" s="16" t="s">
        <v>87</v>
      </c>
    </row>
    <row r="795" spans="2:51" s="12" customFormat="1" ht="12">
      <c r="B795" s="155"/>
      <c r="D795" s="148" t="s">
        <v>230</v>
      </c>
      <c r="E795" s="156" t="s">
        <v>1</v>
      </c>
      <c r="F795" s="157" t="s">
        <v>1336</v>
      </c>
      <c r="H795" s="158">
        <v>63</v>
      </c>
      <c r="I795" s="159"/>
      <c r="J795" s="159"/>
      <c r="M795" s="155"/>
      <c r="N795" s="160"/>
      <c r="X795" s="161"/>
      <c r="AT795" s="156" t="s">
        <v>230</v>
      </c>
      <c r="AU795" s="156" t="s">
        <v>87</v>
      </c>
      <c r="AV795" s="12" t="s">
        <v>87</v>
      </c>
      <c r="AW795" s="12" t="s">
        <v>5</v>
      </c>
      <c r="AX795" s="12" t="s">
        <v>85</v>
      </c>
      <c r="AY795" s="156" t="s">
        <v>128</v>
      </c>
    </row>
    <row r="796" spans="2:65" s="1" customFormat="1" ht="24.2" customHeight="1">
      <c r="B796" s="31"/>
      <c r="C796" s="134" t="s">
        <v>1337</v>
      </c>
      <c r="D796" s="134" t="s">
        <v>132</v>
      </c>
      <c r="E796" s="135" t="s">
        <v>1338</v>
      </c>
      <c r="F796" s="136" t="s">
        <v>1339</v>
      </c>
      <c r="G796" s="137" t="s">
        <v>402</v>
      </c>
      <c r="H796" s="138">
        <v>39</v>
      </c>
      <c r="I796" s="139"/>
      <c r="J796" s="139"/>
      <c r="K796" s="140">
        <f>ROUND(P796*H796,2)</f>
        <v>0</v>
      </c>
      <c r="L796" s="136" t="s">
        <v>134</v>
      </c>
      <c r="M796" s="31"/>
      <c r="N796" s="141" t="s">
        <v>1</v>
      </c>
      <c r="O796" s="142" t="s">
        <v>40</v>
      </c>
      <c r="P796" s="143">
        <f>I796+J796</f>
        <v>0</v>
      </c>
      <c r="Q796" s="143">
        <f>ROUND(I796*H796,2)</f>
        <v>0</v>
      </c>
      <c r="R796" s="143">
        <f>ROUND(J796*H796,2)</f>
        <v>0</v>
      </c>
      <c r="T796" s="144">
        <f>S796*H796</f>
        <v>0</v>
      </c>
      <c r="U796" s="144">
        <v>0.00162</v>
      </c>
      <c r="V796" s="144">
        <f>U796*H796</f>
        <v>0.06318</v>
      </c>
      <c r="W796" s="144">
        <v>0</v>
      </c>
      <c r="X796" s="145">
        <f>W796*H796</f>
        <v>0</v>
      </c>
      <c r="AR796" s="146" t="s">
        <v>319</v>
      </c>
      <c r="AT796" s="146" t="s">
        <v>132</v>
      </c>
      <c r="AU796" s="146" t="s">
        <v>87</v>
      </c>
      <c r="AY796" s="16" t="s">
        <v>128</v>
      </c>
      <c r="BE796" s="147">
        <f>IF(O796="základní",K796,0)</f>
        <v>0</v>
      </c>
      <c r="BF796" s="147">
        <f>IF(O796="snížená",K796,0)</f>
        <v>0</v>
      </c>
      <c r="BG796" s="147">
        <f>IF(O796="zákl. přenesená",K796,0)</f>
        <v>0</v>
      </c>
      <c r="BH796" s="147">
        <f>IF(O796="sníž. přenesená",K796,0)</f>
        <v>0</v>
      </c>
      <c r="BI796" s="147">
        <f>IF(O796="nulová",K796,0)</f>
        <v>0</v>
      </c>
      <c r="BJ796" s="16" t="s">
        <v>85</v>
      </c>
      <c r="BK796" s="147">
        <f>ROUND(P796*H796,2)</f>
        <v>0</v>
      </c>
      <c r="BL796" s="16" t="s">
        <v>319</v>
      </c>
      <c r="BM796" s="146" t="s">
        <v>1340</v>
      </c>
    </row>
    <row r="797" spans="2:47" s="1" customFormat="1" ht="19.5">
      <c r="B797" s="31"/>
      <c r="D797" s="148" t="s">
        <v>136</v>
      </c>
      <c r="F797" s="149" t="s">
        <v>1341</v>
      </c>
      <c r="I797" s="150"/>
      <c r="J797" s="150"/>
      <c r="M797" s="31"/>
      <c r="N797" s="151"/>
      <c r="X797" s="53"/>
      <c r="AT797" s="16" t="s">
        <v>136</v>
      </c>
      <c r="AU797" s="16" t="s">
        <v>87</v>
      </c>
    </row>
    <row r="798" spans="2:65" s="1" customFormat="1" ht="24.2" customHeight="1">
      <c r="B798" s="31"/>
      <c r="C798" s="134" t="s">
        <v>1342</v>
      </c>
      <c r="D798" s="134" t="s">
        <v>132</v>
      </c>
      <c r="E798" s="135" t="s">
        <v>1343</v>
      </c>
      <c r="F798" s="136" t="s">
        <v>1344</v>
      </c>
      <c r="G798" s="137" t="s">
        <v>402</v>
      </c>
      <c r="H798" s="138">
        <v>21</v>
      </c>
      <c r="I798" s="139"/>
      <c r="J798" s="139"/>
      <c r="K798" s="140">
        <f>ROUND(P798*H798,2)</f>
        <v>0</v>
      </c>
      <c r="L798" s="136" t="s">
        <v>134</v>
      </c>
      <c r="M798" s="31"/>
      <c r="N798" s="141" t="s">
        <v>1</v>
      </c>
      <c r="O798" s="142" t="s">
        <v>40</v>
      </c>
      <c r="P798" s="143">
        <f>I798+J798</f>
        <v>0</v>
      </c>
      <c r="Q798" s="143">
        <f>ROUND(I798*H798,2)</f>
        <v>0</v>
      </c>
      <c r="R798" s="143">
        <f>ROUND(J798*H798,2)</f>
        <v>0</v>
      </c>
      <c r="T798" s="144">
        <f>S798*H798</f>
        <v>0</v>
      </c>
      <c r="U798" s="144">
        <v>0.00197</v>
      </c>
      <c r="V798" s="144">
        <f>U798*H798</f>
        <v>0.04137</v>
      </c>
      <c r="W798" s="144">
        <v>0</v>
      </c>
      <c r="X798" s="145">
        <f>W798*H798</f>
        <v>0</v>
      </c>
      <c r="AR798" s="146" t="s">
        <v>319</v>
      </c>
      <c r="AT798" s="146" t="s">
        <v>132</v>
      </c>
      <c r="AU798" s="146" t="s">
        <v>87</v>
      </c>
      <c r="AY798" s="16" t="s">
        <v>128</v>
      </c>
      <c r="BE798" s="147">
        <f>IF(O798="základní",K798,0)</f>
        <v>0</v>
      </c>
      <c r="BF798" s="147">
        <f>IF(O798="snížená",K798,0)</f>
        <v>0</v>
      </c>
      <c r="BG798" s="147">
        <f>IF(O798="zákl. přenesená",K798,0)</f>
        <v>0</v>
      </c>
      <c r="BH798" s="147">
        <f>IF(O798="sníž. přenesená",K798,0)</f>
        <v>0</v>
      </c>
      <c r="BI798" s="147">
        <f>IF(O798="nulová",K798,0)</f>
        <v>0</v>
      </c>
      <c r="BJ798" s="16" t="s">
        <v>85</v>
      </c>
      <c r="BK798" s="147">
        <f>ROUND(P798*H798,2)</f>
        <v>0</v>
      </c>
      <c r="BL798" s="16" t="s">
        <v>319</v>
      </c>
      <c r="BM798" s="146" t="s">
        <v>1345</v>
      </c>
    </row>
    <row r="799" spans="2:47" s="1" customFormat="1" ht="19.5">
      <c r="B799" s="31"/>
      <c r="D799" s="148" t="s">
        <v>136</v>
      </c>
      <c r="F799" s="149" t="s">
        <v>1346</v>
      </c>
      <c r="I799" s="150"/>
      <c r="J799" s="150"/>
      <c r="M799" s="31"/>
      <c r="N799" s="151"/>
      <c r="X799" s="53"/>
      <c r="AT799" s="16" t="s">
        <v>136</v>
      </c>
      <c r="AU799" s="16" t="s">
        <v>87</v>
      </c>
    </row>
    <row r="800" spans="2:65" s="1" customFormat="1" ht="24">
      <c r="B800" s="31"/>
      <c r="C800" s="134" t="s">
        <v>1347</v>
      </c>
      <c r="D800" s="134" t="s">
        <v>132</v>
      </c>
      <c r="E800" s="135" t="s">
        <v>1348</v>
      </c>
      <c r="F800" s="136" t="s">
        <v>1349</v>
      </c>
      <c r="G800" s="137" t="s">
        <v>402</v>
      </c>
      <c r="H800" s="138">
        <v>18</v>
      </c>
      <c r="I800" s="139"/>
      <c r="J800" s="139"/>
      <c r="K800" s="140">
        <f>ROUND(P800*H800,2)</f>
        <v>0</v>
      </c>
      <c r="L800" s="136" t="s">
        <v>134</v>
      </c>
      <c r="M800" s="31"/>
      <c r="N800" s="141" t="s">
        <v>1</v>
      </c>
      <c r="O800" s="142" t="s">
        <v>40</v>
      </c>
      <c r="P800" s="143">
        <f>I800+J800</f>
        <v>0</v>
      </c>
      <c r="Q800" s="143">
        <f>ROUND(I800*H800,2)</f>
        <v>0</v>
      </c>
      <c r="R800" s="143">
        <f>ROUND(J800*H800,2)</f>
        <v>0</v>
      </c>
      <c r="T800" s="144">
        <f>S800*H800</f>
        <v>0</v>
      </c>
      <c r="U800" s="144">
        <v>0.00345</v>
      </c>
      <c r="V800" s="144">
        <f>U800*H800</f>
        <v>0.0621</v>
      </c>
      <c r="W800" s="144">
        <v>0</v>
      </c>
      <c r="X800" s="145">
        <f>W800*H800</f>
        <v>0</v>
      </c>
      <c r="AR800" s="146" t="s">
        <v>319</v>
      </c>
      <c r="AT800" s="146" t="s">
        <v>132</v>
      </c>
      <c r="AU800" s="146" t="s">
        <v>87</v>
      </c>
      <c r="AY800" s="16" t="s">
        <v>128</v>
      </c>
      <c r="BE800" s="147">
        <f>IF(O800="základní",K800,0)</f>
        <v>0</v>
      </c>
      <c r="BF800" s="147">
        <f>IF(O800="snížená",K800,0)</f>
        <v>0</v>
      </c>
      <c r="BG800" s="147">
        <f>IF(O800="zákl. přenesená",K800,0)</f>
        <v>0</v>
      </c>
      <c r="BH800" s="147">
        <f>IF(O800="sníž. přenesená",K800,0)</f>
        <v>0</v>
      </c>
      <c r="BI800" s="147">
        <f>IF(O800="nulová",K800,0)</f>
        <v>0</v>
      </c>
      <c r="BJ800" s="16" t="s">
        <v>85</v>
      </c>
      <c r="BK800" s="147">
        <f>ROUND(P800*H800,2)</f>
        <v>0</v>
      </c>
      <c r="BL800" s="16" t="s">
        <v>319</v>
      </c>
      <c r="BM800" s="146" t="s">
        <v>1350</v>
      </c>
    </row>
    <row r="801" spans="2:47" s="1" customFormat="1" ht="19.5">
      <c r="B801" s="31"/>
      <c r="D801" s="148" t="s">
        <v>136</v>
      </c>
      <c r="F801" s="149" t="s">
        <v>1351</v>
      </c>
      <c r="I801" s="150"/>
      <c r="J801" s="150"/>
      <c r="M801" s="31"/>
      <c r="N801" s="151"/>
      <c r="X801" s="53"/>
      <c r="AT801" s="16" t="s">
        <v>136</v>
      </c>
      <c r="AU801" s="16" t="s">
        <v>87</v>
      </c>
    </row>
    <row r="802" spans="2:65" s="1" customFormat="1" ht="24">
      <c r="B802" s="31"/>
      <c r="C802" s="134" t="s">
        <v>1352</v>
      </c>
      <c r="D802" s="134" t="s">
        <v>132</v>
      </c>
      <c r="E802" s="135" t="s">
        <v>1353</v>
      </c>
      <c r="F802" s="136" t="s">
        <v>1354</v>
      </c>
      <c r="G802" s="137" t="s">
        <v>402</v>
      </c>
      <c r="H802" s="138">
        <v>12</v>
      </c>
      <c r="I802" s="139"/>
      <c r="J802" s="139"/>
      <c r="K802" s="140">
        <f>ROUND(P802*H802,2)</f>
        <v>0</v>
      </c>
      <c r="L802" s="136" t="s">
        <v>134</v>
      </c>
      <c r="M802" s="31"/>
      <c r="N802" s="141" t="s">
        <v>1</v>
      </c>
      <c r="O802" s="142" t="s">
        <v>40</v>
      </c>
      <c r="P802" s="143">
        <f>I802+J802</f>
        <v>0</v>
      </c>
      <c r="Q802" s="143">
        <f>ROUND(I802*H802,2)</f>
        <v>0</v>
      </c>
      <c r="R802" s="143">
        <f>ROUND(J802*H802,2)</f>
        <v>0</v>
      </c>
      <c r="T802" s="144">
        <f>S802*H802</f>
        <v>0</v>
      </c>
      <c r="U802" s="144">
        <v>0.00404</v>
      </c>
      <c r="V802" s="144">
        <f>U802*H802</f>
        <v>0.04848</v>
      </c>
      <c r="W802" s="144">
        <v>0</v>
      </c>
      <c r="X802" s="145">
        <f>W802*H802</f>
        <v>0</v>
      </c>
      <c r="AR802" s="146" t="s">
        <v>319</v>
      </c>
      <c r="AT802" s="146" t="s">
        <v>132</v>
      </c>
      <c r="AU802" s="146" t="s">
        <v>87</v>
      </c>
      <c r="AY802" s="16" t="s">
        <v>128</v>
      </c>
      <c r="BE802" s="147">
        <f>IF(O802="základní",K802,0)</f>
        <v>0</v>
      </c>
      <c r="BF802" s="147">
        <f>IF(O802="snížená",K802,0)</f>
        <v>0</v>
      </c>
      <c r="BG802" s="147">
        <f>IF(O802="zákl. přenesená",K802,0)</f>
        <v>0</v>
      </c>
      <c r="BH802" s="147">
        <f>IF(O802="sníž. přenesená",K802,0)</f>
        <v>0</v>
      </c>
      <c r="BI802" s="147">
        <f>IF(O802="nulová",K802,0)</f>
        <v>0</v>
      </c>
      <c r="BJ802" s="16" t="s">
        <v>85</v>
      </c>
      <c r="BK802" s="147">
        <f>ROUND(P802*H802,2)</f>
        <v>0</v>
      </c>
      <c r="BL802" s="16" t="s">
        <v>319</v>
      </c>
      <c r="BM802" s="146" t="s">
        <v>1355</v>
      </c>
    </row>
    <row r="803" spans="2:47" s="1" customFormat="1" ht="19.5">
      <c r="B803" s="31"/>
      <c r="D803" s="148" t="s">
        <v>136</v>
      </c>
      <c r="F803" s="149" t="s">
        <v>1356</v>
      </c>
      <c r="I803" s="150"/>
      <c r="J803" s="150"/>
      <c r="M803" s="31"/>
      <c r="N803" s="151"/>
      <c r="X803" s="53"/>
      <c r="AT803" s="16" t="s">
        <v>136</v>
      </c>
      <c r="AU803" s="16" t="s">
        <v>87</v>
      </c>
    </row>
    <row r="804" spans="2:65" s="1" customFormat="1" ht="24.2" customHeight="1">
      <c r="B804" s="31"/>
      <c r="C804" s="134" t="s">
        <v>1357</v>
      </c>
      <c r="D804" s="134" t="s">
        <v>132</v>
      </c>
      <c r="E804" s="135" t="s">
        <v>1358</v>
      </c>
      <c r="F804" s="136" t="s">
        <v>1359</v>
      </c>
      <c r="G804" s="137" t="s">
        <v>402</v>
      </c>
      <c r="H804" s="138">
        <v>7</v>
      </c>
      <c r="I804" s="139"/>
      <c r="J804" s="139"/>
      <c r="K804" s="140">
        <f>ROUND(P804*H804,2)</f>
        <v>0</v>
      </c>
      <c r="L804" s="136" t="s">
        <v>134</v>
      </c>
      <c r="M804" s="31"/>
      <c r="N804" s="141" t="s">
        <v>1</v>
      </c>
      <c r="O804" s="142" t="s">
        <v>40</v>
      </c>
      <c r="P804" s="143">
        <f>I804+J804</f>
        <v>0</v>
      </c>
      <c r="Q804" s="143">
        <f>ROUND(I804*H804,2)</f>
        <v>0</v>
      </c>
      <c r="R804" s="143">
        <f>ROUND(J804*H804,2)</f>
        <v>0</v>
      </c>
      <c r="T804" s="144">
        <f>S804*H804</f>
        <v>0</v>
      </c>
      <c r="U804" s="144">
        <v>0.0049</v>
      </c>
      <c r="V804" s="144">
        <f>U804*H804</f>
        <v>0.0343</v>
      </c>
      <c r="W804" s="144">
        <v>0</v>
      </c>
      <c r="X804" s="145">
        <f>W804*H804</f>
        <v>0</v>
      </c>
      <c r="AR804" s="146" t="s">
        <v>319</v>
      </c>
      <c r="AT804" s="146" t="s">
        <v>132</v>
      </c>
      <c r="AU804" s="146" t="s">
        <v>87</v>
      </c>
      <c r="AY804" s="16" t="s">
        <v>128</v>
      </c>
      <c r="BE804" s="147">
        <f>IF(O804="základní",K804,0)</f>
        <v>0</v>
      </c>
      <c r="BF804" s="147">
        <f>IF(O804="snížená",K804,0)</f>
        <v>0</v>
      </c>
      <c r="BG804" s="147">
        <f>IF(O804="zákl. přenesená",K804,0)</f>
        <v>0</v>
      </c>
      <c r="BH804" s="147">
        <f>IF(O804="sníž. přenesená",K804,0)</f>
        <v>0</v>
      </c>
      <c r="BI804" s="147">
        <f>IF(O804="nulová",K804,0)</f>
        <v>0</v>
      </c>
      <c r="BJ804" s="16" t="s">
        <v>85</v>
      </c>
      <c r="BK804" s="147">
        <f>ROUND(P804*H804,2)</f>
        <v>0</v>
      </c>
      <c r="BL804" s="16" t="s">
        <v>319</v>
      </c>
      <c r="BM804" s="146" t="s">
        <v>1360</v>
      </c>
    </row>
    <row r="805" spans="2:47" s="1" customFormat="1" ht="19.5">
      <c r="B805" s="31"/>
      <c r="D805" s="148" t="s">
        <v>136</v>
      </c>
      <c r="F805" s="149" t="s">
        <v>1361</v>
      </c>
      <c r="I805" s="150"/>
      <c r="J805" s="150"/>
      <c r="M805" s="31"/>
      <c r="N805" s="151"/>
      <c r="X805" s="53"/>
      <c r="AT805" s="16" t="s">
        <v>136</v>
      </c>
      <c r="AU805" s="16" t="s">
        <v>87</v>
      </c>
    </row>
    <row r="806" spans="2:65" s="1" customFormat="1" ht="33" customHeight="1">
      <c r="B806" s="31"/>
      <c r="C806" s="134" t="s">
        <v>1362</v>
      </c>
      <c r="D806" s="134" t="s">
        <v>132</v>
      </c>
      <c r="E806" s="135" t="s">
        <v>1363</v>
      </c>
      <c r="F806" s="136" t="s">
        <v>1364</v>
      </c>
      <c r="G806" s="137" t="s">
        <v>402</v>
      </c>
      <c r="H806" s="138">
        <v>12</v>
      </c>
      <c r="I806" s="139"/>
      <c r="J806" s="139"/>
      <c r="K806" s="140">
        <f>ROUND(P806*H806,2)</f>
        <v>0</v>
      </c>
      <c r="L806" s="136" t="s">
        <v>134</v>
      </c>
      <c r="M806" s="31"/>
      <c r="N806" s="141" t="s">
        <v>1</v>
      </c>
      <c r="O806" s="142" t="s">
        <v>40</v>
      </c>
      <c r="P806" s="143">
        <f>I806+J806</f>
        <v>0</v>
      </c>
      <c r="Q806" s="143">
        <f>ROUND(I806*H806,2)</f>
        <v>0</v>
      </c>
      <c r="R806" s="143">
        <f>ROUND(J806*H806,2)</f>
        <v>0</v>
      </c>
      <c r="T806" s="144">
        <f>S806*H806</f>
        <v>0</v>
      </c>
      <c r="U806" s="144">
        <v>0.00016</v>
      </c>
      <c r="V806" s="144">
        <f>U806*H806</f>
        <v>0.0019200000000000003</v>
      </c>
      <c r="W806" s="144">
        <v>0</v>
      </c>
      <c r="X806" s="145">
        <f>W806*H806</f>
        <v>0</v>
      </c>
      <c r="AR806" s="146" t="s">
        <v>319</v>
      </c>
      <c r="AT806" s="146" t="s">
        <v>132</v>
      </c>
      <c r="AU806" s="146" t="s">
        <v>87</v>
      </c>
      <c r="AY806" s="16" t="s">
        <v>128</v>
      </c>
      <c r="BE806" s="147">
        <f>IF(O806="základní",K806,0)</f>
        <v>0</v>
      </c>
      <c r="BF806" s="147">
        <f>IF(O806="snížená",K806,0)</f>
        <v>0</v>
      </c>
      <c r="BG806" s="147">
        <f>IF(O806="zákl. přenesená",K806,0)</f>
        <v>0</v>
      </c>
      <c r="BH806" s="147">
        <f>IF(O806="sníž. přenesená",K806,0)</f>
        <v>0</v>
      </c>
      <c r="BI806" s="147">
        <f>IF(O806="nulová",K806,0)</f>
        <v>0</v>
      </c>
      <c r="BJ806" s="16" t="s">
        <v>85</v>
      </c>
      <c r="BK806" s="147">
        <f>ROUND(P806*H806,2)</f>
        <v>0</v>
      </c>
      <c r="BL806" s="16" t="s">
        <v>319</v>
      </c>
      <c r="BM806" s="146" t="s">
        <v>1365</v>
      </c>
    </row>
    <row r="807" spans="2:47" s="1" customFormat="1" ht="19.5">
      <c r="B807" s="31"/>
      <c r="D807" s="148" t="s">
        <v>136</v>
      </c>
      <c r="F807" s="149" t="s">
        <v>1366</v>
      </c>
      <c r="I807" s="150"/>
      <c r="J807" s="150"/>
      <c r="M807" s="31"/>
      <c r="N807" s="151"/>
      <c r="X807" s="53"/>
      <c r="AT807" s="16" t="s">
        <v>136</v>
      </c>
      <c r="AU807" s="16" t="s">
        <v>87</v>
      </c>
    </row>
    <row r="808" spans="2:65" s="1" customFormat="1" ht="33" customHeight="1">
      <c r="B808" s="31"/>
      <c r="C808" s="134" t="s">
        <v>1367</v>
      </c>
      <c r="D808" s="134" t="s">
        <v>132</v>
      </c>
      <c r="E808" s="135" t="s">
        <v>1368</v>
      </c>
      <c r="F808" s="136" t="s">
        <v>1369</v>
      </c>
      <c r="G808" s="137" t="s">
        <v>402</v>
      </c>
      <c r="H808" s="138">
        <v>7</v>
      </c>
      <c r="I808" s="139"/>
      <c r="J808" s="139"/>
      <c r="K808" s="140">
        <f>ROUND(P808*H808,2)</f>
        <v>0</v>
      </c>
      <c r="L808" s="136" t="s">
        <v>134</v>
      </c>
      <c r="M808" s="31"/>
      <c r="N808" s="141" t="s">
        <v>1</v>
      </c>
      <c r="O808" s="142" t="s">
        <v>40</v>
      </c>
      <c r="P808" s="143">
        <f>I808+J808</f>
        <v>0</v>
      </c>
      <c r="Q808" s="143">
        <f>ROUND(I808*H808,2)</f>
        <v>0</v>
      </c>
      <c r="R808" s="143">
        <f>ROUND(J808*H808,2)</f>
        <v>0</v>
      </c>
      <c r="T808" s="144">
        <f>S808*H808</f>
        <v>0</v>
      </c>
      <c r="U808" s="144">
        <v>0.00046</v>
      </c>
      <c r="V808" s="144">
        <f>U808*H808</f>
        <v>0.00322</v>
      </c>
      <c r="W808" s="144">
        <v>0</v>
      </c>
      <c r="X808" s="145">
        <f>W808*H808</f>
        <v>0</v>
      </c>
      <c r="AR808" s="146" t="s">
        <v>319</v>
      </c>
      <c r="AT808" s="146" t="s">
        <v>132</v>
      </c>
      <c r="AU808" s="146" t="s">
        <v>87</v>
      </c>
      <c r="AY808" s="16" t="s">
        <v>128</v>
      </c>
      <c r="BE808" s="147">
        <f>IF(O808="základní",K808,0)</f>
        <v>0</v>
      </c>
      <c r="BF808" s="147">
        <f>IF(O808="snížená",K808,0)</f>
        <v>0</v>
      </c>
      <c r="BG808" s="147">
        <f>IF(O808="zákl. přenesená",K808,0)</f>
        <v>0</v>
      </c>
      <c r="BH808" s="147">
        <f>IF(O808="sníž. přenesená",K808,0)</f>
        <v>0</v>
      </c>
      <c r="BI808" s="147">
        <f>IF(O808="nulová",K808,0)</f>
        <v>0</v>
      </c>
      <c r="BJ808" s="16" t="s">
        <v>85</v>
      </c>
      <c r="BK808" s="147">
        <f>ROUND(P808*H808,2)</f>
        <v>0</v>
      </c>
      <c r="BL808" s="16" t="s">
        <v>319</v>
      </c>
      <c r="BM808" s="146" t="s">
        <v>1370</v>
      </c>
    </row>
    <row r="809" spans="2:47" s="1" customFormat="1" ht="19.5">
      <c r="B809" s="31"/>
      <c r="D809" s="148" t="s">
        <v>136</v>
      </c>
      <c r="F809" s="149" t="s">
        <v>1371</v>
      </c>
      <c r="I809" s="150"/>
      <c r="J809" s="150"/>
      <c r="M809" s="31"/>
      <c r="N809" s="151"/>
      <c r="X809" s="53"/>
      <c r="AT809" s="16" t="s">
        <v>136</v>
      </c>
      <c r="AU809" s="16" t="s">
        <v>87</v>
      </c>
    </row>
    <row r="810" spans="2:65" s="1" customFormat="1" ht="24.2" customHeight="1">
      <c r="B810" s="31"/>
      <c r="C810" s="134" t="s">
        <v>1372</v>
      </c>
      <c r="D810" s="134" t="s">
        <v>132</v>
      </c>
      <c r="E810" s="135" t="s">
        <v>1373</v>
      </c>
      <c r="F810" s="136" t="s">
        <v>1374</v>
      </c>
      <c r="G810" s="137" t="s">
        <v>352</v>
      </c>
      <c r="H810" s="138">
        <v>3</v>
      </c>
      <c r="I810" s="139"/>
      <c r="J810" s="139"/>
      <c r="K810" s="140">
        <f>ROUND(P810*H810,2)</f>
        <v>0</v>
      </c>
      <c r="L810" s="136" t="s">
        <v>134</v>
      </c>
      <c r="M810" s="31"/>
      <c r="N810" s="141" t="s">
        <v>1</v>
      </c>
      <c r="O810" s="142" t="s">
        <v>40</v>
      </c>
      <c r="P810" s="143">
        <f>I810+J810</f>
        <v>0</v>
      </c>
      <c r="Q810" s="143">
        <f>ROUND(I810*H810,2)</f>
        <v>0</v>
      </c>
      <c r="R810" s="143">
        <f>ROUND(J810*H810,2)</f>
        <v>0</v>
      </c>
      <c r="T810" s="144">
        <f>S810*H810</f>
        <v>0</v>
      </c>
      <c r="U810" s="144">
        <v>0.00011</v>
      </c>
      <c r="V810" s="144">
        <f>U810*H810</f>
        <v>0.00033</v>
      </c>
      <c r="W810" s="144">
        <v>0</v>
      </c>
      <c r="X810" s="145">
        <f>W810*H810</f>
        <v>0</v>
      </c>
      <c r="AR810" s="146" t="s">
        <v>319</v>
      </c>
      <c r="AT810" s="146" t="s">
        <v>132</v>
      </c>
      <c r="AU810" s="146" t="s">
        <v>87</v>
      </c>
      <c r="AY810" s="16" t="s">
        <v>128</v>
      </c>
      <c r="BE810" s="147">
        <f>IF(O810="základní",K810,0)</f>
        <v>0</v>
      </c>
      <c r="BF810" s="147">
        <f>IF(O810="snížená",K810,0)</f>
        <v>0</v>
      </c>
      <c r="BG810" s="147">
        <f>IF(O810="zákl. přenesená",K810,0)</f>
        <v>0</v>
      </c>
      <c r="BH810" s="147">
        <f>IF(O810="sníž. přenesená",K810,0)</f>
        <v>0</v>
      </c>
      <c r="BI810" s="147">
        <f>IF(O810="nulová",K810,0)</f>
        <v>0</v>
      </c>
      <c r="BJ810" s="16" t="s">
        <v>85</v>
      </c>
      <c r="BK810" s="147">
        <f>ROUND(P810*H810,2)</f>
        <v>0</v>
      </c>
      <c r="BL810" s="16" t="s">
        <v>319</v>
      </c>
      <c r="BM810" s="146" t="s">
        <v>1375</v>
      </c>
    </row>
    <row r="811" spans="2:47" s="1" customFormat="1" ht="19.5">
      <c r="B811" s="31"/>
      <c r="D811" s="148" t="s">
        <v>136</v>
      </c>
      <c r="F811" s="149" t="s">
        <v>1376</v>
      </c>
      <c r="I811" s="150"/>
      <c r="J811" s="150"/>
      <c r="M811" s="31"/>
      <c r="N811" s="151"/>
      <c r="X811" s="53"/>
      <c r="AT811" s="16" t="s">
        <v>136</v>
      </c>
      <c r="AU811" s="16" t="s">
        <v>87</v>
      </c>
    </row>
    <row r="812" spans="2:65" s="1" customFormat="1" ht="24.2" customHeight="1">
      <c r="B812" s="31"/>
      <c r="C812" s="134" t="s">
        <v>1377</v>
      </c>
      <c r="D812" s="134" t="s">
        <v>132</v>
      </c>
      <c r="E812" s="135" t="s">
        <v>1378</v>
      </c>
      <c r="F812" s="136" t="s">
        <v>1379</v>
      </c>
      <c r="G812" s="137" t="s">
        <v>352</v>
      </c>
      <c r="H812" s="138">
        <v>5</v>
      </c>
      <c r="I812" s="139"/>
      <c r="J812" s="139"/>
      <c r="K812" s="140">
        <f>ROUND(P812*H812,2)</f>
        <v>0</v>
      </c>
      <c r="L812" s="136" t="s">
        <v>134</v>
      </c>
      <c r="M812" s="31"/>
      <c r="N812" s="141" t="s">
        <v>1</v>
      </c>
      <c r="O812" s="142" t="s">
        <v>40</v>
      </c>
      <c r="P812" s="143">
        <f>I812+J812</f>
        <v>0</v>
      </c>
      <c r="Q812" s="143">
        <f>ROUND(I812*H812,2)</f>
        <v>0</v>
      </c>
      <c r="R812" s="143">
        <f>ROUND(J812*H812,2)</f>
        <v>0</v>
      </c>
      <c r="T812" s="144">
        <f>S812*H812</f>
        <v>0</v>
      </c>
      <c r="U812" s="144">
        <v>0.00016</v>
      </c>
      <c r="V812" s="144">
        <f>U812*H812</f>
        <v>0.0008</v>
      </c>
      <c r="W812" s="144">
        <v>0</v>
      </c>
      <c r="X812" s="145">
        <f>W812*H812</f>
        <v>0</v>
      </c>
      <c r="AR812" s="146" t="s">
        <v>319</v>
      </c>
      <c r="AT812" s="146" t="s">
        <v>132</v>
      </c>
      <c r="AU812" s="146" t="s">
        <v>87</v>
      </c>
      <c r="AY812" s="16" t="s">
        <v>128</v>
      </c>
      <c r="BE812" s="147">
        <f>IF(O812="základní",K812,0)</f>
        <v>0</v>
      </c>
      <c r="BF812" s="147">
        <f>IF(O812="snížená",K812,0)</f>
        <v>0</v>
      </c>
      <c r="BG812" s="147">
        <f>IF(O812="zákl. přenesená",K812,0)</f>
        <v>0</v>
      </c>
      <c r="BH812" s="147">
        <f>IF(O812="sníž. přenesená",K812,0)</f>
        <v>0</v>
      </c>
      <c r="BI812" s="147">
        <f>IF(O812="nulová",K812,0)</f>
        <v>0</v>
      </c>
      <c r="BJ812" s="16" t="s">
        <v>85</v>
      </c>
      <c r="BK812" s="147">
        <f>ROUND(P812*H812,2)</f>
        <v>0</v>
      </c>
      <c r="BL812" s="16" t="s">
        <v>319</v>
      </c>
      <c r="BM812" s="146" t="s">
        <v>1380</v>
      </c>
    </row>
    <row r="813" spans="2:47" s="1" customFormat="1" ht="19.5">
      <c r="B813" s="31"/>
      <c r="D813" s="148" t="s">
        <v>136</v>
      </c>
      <c r="F813" s="149" t="s">
        <v>1381</v>
      </c>
      <c r="I813" s="150"/>
      <c r="J813" s="150"/>
      <c r="M813" s="31"/>
      <c r="N813" s="151"/>
      <c r="X813" s="53"/>
      <c r="AT813" s="16" t="s">
        <v>136</v>
      </c>
      <c r="AU813" s="16" t="s">
        <v>87</v>
      </c>
    </row>
    <row r="814" spans="2:65" s="1" customFormat="1" ht="24.2" customHeight="1">
      <c r="B814" s="31"/>
      <c r="C814" s="134" t="s">
        <v>1382</v>
      </c>
      <c r="D814" s="134" t="s">
        <v>132</v>
      </c>
      <c r="E814" s="135" t="s">
        <v>1383</v>
      </c>
      <c r="F814" s="136" t="s">
        <v>1384</v>
      </c>
      <c r="G814" s="137" t="s">
        <v>352</v>
      </c>
      <c r="H814" s="138">
        <v>1</v>
      </c>
      <c r="I814" s="139"/>
      <c r="J814" s="139"/>
      <c r="K814" s="140">
        <f>ROUND(P814*H814,2)</f>
        <v>0</v>
      </c>
      <c r="L814" s="136" t="s">
        <v>134</v>
      </c>
      <c r="M814" s="31"/>
      <c r="N814" s="141" t="s">
        <v>1</v>
      </c>
      <c r="O814" s="142" t="s">
        <v>40</v>
      </c>
      <c r="P814" s="143">
        <f>I814+J814</f>
        <v>0</v>
      </c>
      <c r="Q814" s="143">
        <f>ROUND(I814*H814,2)</f>
        <v>0</v>
      </c>
      <c r="R814" s="143">
        <f>ROUND(J814*H814,2)</f>
        <v>0</v>
      </c>
      <c r="T814" s="144">
        <f>S814*H814</f>
        <v>0</v>
      </c>
      <c r="U814" s="144">
        <v>0.00024</v>
      </c>
      <c r="V814" s="144">
        <f>U814*H814</f>
        <v>0.00024</v>
      </c>
      <c r="W814" s="144">
        <v>0</v>
      </c>
      <c r="X814" s="145">
        <f>W814*H814</f>
        <v>0</v>
      </c>
      <c r="AR814" s="146" t="s">
        <v>319</v>
      </c>
      <c r="AT814" s="146" t="s">
        <v>132</v>
      </c>
      <c r="AU814" s="146" t="s">
        <v>87</v>
      </c>
      <c r="AY814" s="16" t="s">
        <v>128</v>
      </c>
      <c r="BE814" s="147">
        <f>IF(O814="základní",K814,0)</f>
        <v>0</v>
      </c>
      <c r="BF814" s="147">
        <f>IF(O814="snížená",K814,0)</f>
        <v>0</v>
      </c>
      <c r="BG814" s="147">
        <f>IF(O814="zákl. přenesená",K814,0)</f>
        <v>0</v>
      </c>
      <c r="BH814" s="147">
        <f>IF(O814="sníž. přenesená",K814,0)</f>
        <v>0</v>
      </c>
      <c r="BI814" s="147">
        <f>IF(O814="nulová",K814,0)</f>
        <v>0</v>
      </c>
      <c r="BJ814" s="16" t="s">
        <v>85</v>
      </c>
      <c r="BK814" s="147">
        <f>ROUND(P814*H814,2)</f>
        <v>0</v>
      </c>
      <c r="BL814" s="16" t="s">
        <v>319</v>
      </c>
      <c r="BM814" s="146" t="s">
        <v>1385</v>
      </c>
    </row>
    <row r="815" spans="2:47" s="1" customFormat="1" ht="19.5">
      <c r="B815" s="31"/>
      <c r="D815" s="148" t="s">
        <v>136</v>
      </c>
      <c r="F815" s="149" t="s">
        <v>1386</v>
      </c>
      <c r="I815" s="150"/>
      <c r="J815" s="150"/>
      <c r="M815" s="31"/>
      <c r="N815" s="151"/>
      <c r="X815" s="53"/>
      <c r="AT815" s="16" t="s">
        <v>136</v>
      </c>
      <c r="AU815" s="16" t="s">
        <v>87</v>
      </c>
    </row>
    <row r="816" spans="2:65" s="1" customFormat="1" ht="24.2" customHeight="1">
      <c r="B816" s="31"/>
      <c r="C816" s="134" t="s">
        <v>1387</v>
      </c>
      <c r="D816" s="134" t="s">
        <v>132</v>
      </c>
      <c r="E816" s="135" t="s">
        <v>1388</v>
      </c>
      <c r="F816" s="136" t="s">
        <v>1389</v>
      </c>
      <c r="G816" s="137" t="s">
        <v>352</v>
      </c>
      <c r="H816" s="138">
        <v>3</v>
      </c>
      <c r="I816" s="139"/>
      <c r="J816" s="139"/>
      <c r="K816" s="140">
        <f>ROUND(P816*H816,2)</f>
        <v>0</v>
      </c>
      <c r="L816" s="136" t="s">
        <v>134</v>
      </c>
      <c r="M816" s="31"/>
      <c r="N816" s="141" t="s">
        <v>1</v>
      </c>
      <c r="O816" s="142" t="s">
        <v>40</v>
      </c>
      <c r="P816" s="143">
        <f>I816+J816</f>
        <v>0</v>
      </c>
      <c r="Q816" s="143">
        <f>ROUND(I816*H816,2)</f>
        <v>0</v>
      </c>
      <c r="R816" s="143">
        <f>ROUND(J816*H816,2)</f>
        <v>0</v>
      </c>
      <c r="T816" s="144">
        <f>S816*H816</f>
        <v>0</v>
      </c>
      <c r="U816" s="144">
        <v>0.00036</v>
      </c>
      <c r="V816" s="144">
        <f>U816*H816</f>
        <v>0.00108</v>
      </c>
      <c r="W816" s="144">
        <v>0</v>
      </c>
      <c r="X816" s="145">
        <f>W816*H816</f>
        <v>0</v>
      </c>
      <c r="AR816" s="146" t="s">
        <v>319</v>
      </c>
      <c r="AT816" s="146" t="s">
        <v>132</v>
      </c>
      <c r="AU816" s="146" t="s">
        <v>87</v>
      </c>
      <c r="AY816" s="16" t="s">
        <v>128</v>
      </c>
      <c r="BE816" s="147">
        <f>IF(O816="základní",K816,0)</f>
        <v>0</v>
      </c>
      <c r="BF816" s="147">
        <f>IF(O816="snížená",K816,0)</f>
        <v>0</v>
      </c>
      <c r="BG816" s="147">
        <f>IF(O816="zákl. přenesená",K816,0)</f>
        <v>0</v>
      </c>
      <c r="BH816" s="147">
        <f>IF(O816="sníž. přenesená",K816,0)</f>
        <v>0</v>
      </c>
      <c r="BI816" s="147">
        <f>IF(O816="nulová",K816,0)</f>
        <v>0</v>
      </c>
      <c r="BJ816" s="16" t="s">
        <v>85</v>
      </c>
      <c r="BK816" s="147">
        <f>ROUND(P816*H816,2)</f>
        <v>0</v>
      </c>
      <c r="BL816" s="16" t="s">
        <v>319</v>
      </c>
      <c r="BM816" s="146" t="s">
        <v>1390</v>
      </c>
    </row>
    <row r="817" spans="2:47" s="1" customFormat="1" ht="19.5">
      <c r="B817" s="31"/>
      <c r="D817" s="148" t="s">
        <v>136</v>
      </c>
      <c r="F817" s="149" t="s">
        <v>1391</v>
      </c>
      <c r="I817" s="150"/>
      <c r="J817" s="150"/>
      <c r="M817" s="31"/>
      <c r="N817" s="151"/>
      <c r="X817" s="53"/>
      <c r="AT817" s="16" t="s">
        <v>136</v>
      </c>
      <c r="AU817" s="16" t="s">
        <v>87</v>
      </c>
    </row>
    <row r="818" spans="2:65" s="1" customFormat="1" ht="24.2" customHeight="1">
      <c r="B818" s="31"/>
      <c r="C818" s="134" t="s">
        <v>1392</v>
      </c>
      <c r="D818" s="134" t="s">
        <v>132</v>
      </c>
      <c r="E818" s="135" t="s">
        <v>1393</v>
      </c>
      <c r="F818" s="136" t="s">
        <v>1394</v>
      </c>
      <c r="G818" s="137" t="s">
        <v>352</v>
      </c>
      <c r="H818" s="138">
        <v>2</v>
      </c>
      <c r="I818" s="139"/>
      <c r="J818" s="139"/>
      <c r="K818" s="140">
        <f>ROUND(P818*H818,2)</f>
        <v>0</v>
      </c>
      <c r="L818" s="136" t="s">
        <v>134</v>
      </c>
      <c r="M818" s="31"/>
      <c r="N818" s="141" t="s">
        <v>1</v>
      </c>
      <c r="O818" s="142" t="s">
        <v>40</v>
      </c>
      <c r="P818" s="143">
        <f>I818+J818</f>
        <v>0</v>
      </c>
      <c r="Q818" s="143">
        <f>ROUND(I818*H818,2)</f>
        <v>0</v>
      </c>
      <c r="R818" s="143">
        <f>ROUND(J818*H818,2)</f>
        <v>0</v>
      </c>
      <c r="T818" s="144">
        <f>S818*H818</f>
        <v>0</v>
      </c>
      <c r="U818" s="144">
        <v>0.00063</v>
      </c>
      <c r="V818" s="144">
        <f>U818*H818</f>
        <v>0.00126</v>
      </c>
      <c r="W818" s="144">
        <v>0</v>
      </c>
      <c r="X818" s="145">
        <f>W818*H818</f>
        <v>0</v>
      </c>
      <c r="AR818" s="146" t="s">
        <v>319</v>
      </c>
      <c r="AT818" s="146" t="s">
        <v>132</v>
      </c>
      <c r="AU818" s="146" t="s">
        <v>87</v>
      </c>
      <c r="AY818" s="16" t="s">
        <v>128</v>
      </c>
      <c r="BE818" s="147">
        <f>IF(O818="základní",K818,0)</f>
        <v>0</v>
      </c>
      <c r="BF818" s="147">
        <f>IF(O818="snížená",K818,0)</f>
        <v>0</v>
      </c>
      <c r="BG818" s="147">
        <f>IF(O818="zákl. přenesená",K818,0)</f>
        <v>0</v>
      </c>
      <c r="BH818" s="147">
        <f>IF(O818="sníž. přenesená",K818,0)</f>
        <v>0</v>
      </c>
      <c r="BI818" s="147">
        <f>IF(O818="nulová",K818,0)</f>
        <v>0</v>
      </c>
      <c r="BJ818" s="16" t="s">
        <v>85</v>
      </c>
      <c r="BK818" s="147">
        <f>ROUND(P818*H818,2)</f>
        <v>0</v>
      </c>
      <c r="BL818" s="16" t="s">
        <v>319</v>
      </c>
      <c r="BM818" s="146" t="s">
        <v>1395</v>
      </c>
    </row>
    <row r="819" spans="2:47" s="1" customFormat="1" ht="19.5">
      <c r="B819" s="31"/>
      <c r="D819" s="148" t="s">
        <v>136</v>
      </c>
      <c r="F819" s="149" t="s">
        <v>1396</v>
      </c>
      <c r="I819" s="150"/>
      <c r="J819" s="150"/>
      <c r="M819" s="31"/>
      <c r="N819" s="151"/>
      <c r="X819" s="53"/>
      <c r="AT819" s="16" t="s">
        <v>136</v>
      </c>
      <c r="AU819" s="16" t="s">
        <v>87</v>
      </c>
    </row>
    <row r="820" spans="2:65" s="1" customFormat="1" ht="24.2" customHeight="1">
      <c r="B820" s="31"/>
      <c r="C820" s="134" t="s">
        <v>1397</v>
      </c>
      <c r="D820" s="134" t="s">
        <v>132</v>
      </c>
      <c r="E820" s="135" t="s">
        <v>1398</v>
      </c>
      <c r="F820" s="136" t="s">
        <v>1399</v>
      </c>
      <c r="G820" s="137" t="s">
        <v>352</v>
      </c>
      <c r="H820" s="138">
        <v>1</v>
      </c>
      <c r="I820" s="139"/>
      <c r="J820" s="139"/>
      <c r="K820" s="140">
        <f>ROUND(P820*H820,2)</f>
        <v>0</v>
      </c>
      <c r="L820" s="136" t="s">
        <v>134</v>
      </c>
      <c r="M820" s="31"/>
      <c r="N820" s="141" t="s">
        <v>1</v>
      </c>
      <c r="O820" s="142" t="s">
        <v>40</v>
      </c>
      <c r="P820" s="143">
        <f>I820+J820</f>
        <v>0</v>
      </c>
      <c r="Q820" s="143">
        <f>ROUND(I820*H820,2)</f>
        <v>0</v>
      </c>
      <c r="R820" s="143">
        <f>ROUND(J820*H820,2)</f>
        <v>0</v>
      </c>
      <c r="T820" s="144">
        <f>S820*H820</f>
        <v>0</v>
      </c>
      <c r="U820" s="144">
        <v>0.00091</v>
      </c>
      <c r="V820" s="144">
        <f>U820*H820</f>
        <v>0.00091</v>
      </c>
      <c r="W820" s="144">
        <v>0</v>
      </c>
      <c r="X820" s="145">
        <f>W820*H820</f>
        <v>0</v>
      </c>
      <c r="AR820" s="146" t="s">
        <v>319</v>
      </c>
      <c r="AT820" s="146" t="s">
        <v>132</v>
      </c>
      <c r="AU820" s="146" t="s">
        <v>87</v>
      </c>
      <c r="AY820" s="16" t="s">
        <v>128</v>
      </c>
      <c r="BE820" s="147">
        <f>IF(O820="základní",K820,0)</f>
        <v>0</v>
      </c>
      <c r="BF820" s="147">
        <f>IF(O820="snížená",K820,0)</f>
        <v>0</v>
      </c>
      <c r="BG820" s="147">
        <f>IF(O820="zákl. přenesená",K820,0)</f>
        <v>0</v>
      </c>
      <c r="BH820" s="147">
        <f>IF(O820="sníž. přenesená",K820,0)</f>
        <v>0</v>
      </c>
      <c r="BI820" s="147">
        <f>IF(O820="nulová",K820,0)</f>
        <v>0</v>
      </c>
      <c r="BJ820" s="16" t="s">
        <v>85</v>
      </c>
      <c r="BK820" s="147">
        <f>ROUND(P820*H820,2)</f>
        <v>0</v>
      </c>
      <c r="BL820" s="16" t="s">
        <v>319</v>
      </c>
      <c r="BM820" s="146" t="s">
        <v>1400</v>
      </c>
    </row>
    <row r="821" spans="2:47" s="1" customFormat="1" ht="19.5">
      <c r="B821" s="31"/>
      <c r="D821" s="148" t="s">
        <v>136</v>
      </c>
      <c r="F821" s="149" t="s">
        <v>1401</v>
      </c>
      <c r="I821" s="150"/>
      <c r="J821" s="150"/>
      <c r="M821" s="31"/>
      <c r="N821" s="151"/>
      <c r="X821" s="53"/>
      <c r="AT821" s="16" t="s">
        <v>136</v>
      </c>
      <c r="AU821" s="16" t="s">
        <v>87</v>
      </c>
    </row>
    <row r="822" spans="2:65" s="1" customFormat="1" ht="24.2" customHeight="1">
      <c r="B822" s="31"/>
      <c r="C822" s="134" t="s">
        <v>1402</v>
      </c>
      <c r="D822" s="134" t="s">
        <v>132</v>
      </c>
      <c r="E822" s="135" t="s">
        <v>1403</v>
      </c>
      <c r="F822" s="136" t="s">
        <v>1404</v>
      </c>
      <c r="G822" s="137" t="s">
        <v>402</v>
      </c>
      <c r="H822" s="138">
        <v>360</v>
      </c>
      <c r="I822" s="139"/>
      <c r="J822" s="139"/>
      <c r="K822" s="140">
        <f>ROUND(P822*H822,2)</f>
        <v>0</v>
      </c>
      <c r="L822" s="136" t="s">
        <v>134</v>
      </c>
      <c r="M822" s="31"/>
      <c r="N822" s="141" t="s">
        <v>1</v>
      </c>
      <c r="O822" s="142" t="s">
        <v>40</v>
      </c>
      <c r="P822" s="143">
        <f>I822+J822</f>
        <v>0</v>
      </c>
      <c r="Q822" s="143">
        <f>ROUND(I822*H822,2)</f>
        <v>0</v>
      </c>
      <c r="R822" s="143">
        <f>ROUND(J822*H822,2)</f>
        <v>0</v>
      </c>
      <c r="T822" s="144">
        <f>S822*H822</f>
        <v>0</v>
      </c>
      <c r="U822" s="144">
        <v>3E-05</v>
      </c>
      <c r="V822" s="144">
        <f>U822*H822</f>
        <v>0.0108</v>
      </c>
      <c r="W822" s="144">
        <v>0.00106</v>
      </c>
      <c r="X822" s="145">
        <f>W822*H822</f>
        <v>0.3816</v>
      </c>
      <c r="AR822" s="146" t="s">
        <v>319</v>
      </c>
      <c r="AT822" s="146" t="s">
        <v>132</v>
      </c>
      <c r="AU822" s="146" t="s">
        <v>87</v>
      </c>
      <c r="AY822" s="16" t="s">
        <v>128</v>
      </c>
      <c r="BE822" s="147">
        <f>IF(O822="základní",K822,0)</f>
        <v>0</v>
      </c>
      <c r="BF822" s="147">
        <f>IF(O822="snížená",K822,0)</f>
        <v>0</v>
      </c>
      <c r="BG822" s="147">
        <f>IF(O822="zákl. přenesená",K822,0)</f>
        <v>0</v>
      </c>
      <c r="BH822" s="147">
        <f>IF(O822="sníž. přenesená",K822,0)</f>
        <v>0</v>
      </c>
      <c r="BI822" s="147">
        <f>IF(O822="nulová",K822,0)</f>
        <v>0</v>
      </c>
      <c r="BJ822" s="16" t="s">
        <v>85</v>
      </c>
      <c r="BK822" s="147">
        <f>ROUND(P822*H822,2)</f>
        <v>0</v>
      </c>
      <c r="BL822" s="16" t="s">
        <v>319</v>
      </c>
      <c r="BM822" s="146" t="s">
        <v>1405</v>
      </c>
    </row>
    <row r="823" spans="2:47" s="1" customFormat="1" ht="12">
      <c r="B823" s="31"/>
      <c r="D823" s="148" t="s">
        <v>136</v>
      </c>
      <c r="F823" s="149" t="s">
        <v>1406</v>
      </c>
      <c r="I823" s="150"/>
      <c r="J823" s="150"/>
      <c r="M823" s="31"/>
      <c r="N823" s="151"/>
      <c r="X823" s="53"/>
      <c r="AT823" s="16" t="s">
        <v>136</v>
      </c>
      <c r="AU823" s="16" t="s">
        <v>87</v>
      </c>
    </row>
    <row r="824" spans="2:65" s="1" customFormat="1" ht="24.2" customHeight="1">
      <c r="B824" s="31"/>
      <c r="C824" s="134" t="s">
        <v>1407</v>
      </c>
      <c r="D824" s="134" t="s">
        <v>132</v>
      </c>
      <c r="E824" s="135" t="s">
        <v>1408</v>
      </c>
      <c r="F824" s="136" t="s">
        <v>1409</v>
      </c>
      <c r="G824" s="137" t="s">
        <v>402</v>
      </c>
      <c r="H824" s="138">
        <v>307</v>
      </c>
      <c r="I824" s="139"/>
      <c r="J824" s="139"/>
      <c r="K824" s="140">
        <f>ROUND(P824*H824,2)</f>
        <v>0</v>
      </c>
      <c r="L824" s="136" t="s">
        <v>134</v>
      </c>
      <c r="M824" s="31"/>
      <c r="N824" s="141" t="s">
        <v>1</v>
      </c>
      <c r="O824" s="142" t="s">
        <v>40</v>
      </c>
      <c r="P824" s="143">
        <f>I824+J824</f>
        <v>0</v>
      </c>
      <c r="Q824" s="143">
        <f>ROUND(I824*H824,2)</f>
        <v>0</v>
      </c>
      <c r="R824" s="143">
        <f>ROUND(J824*H824,2)</f>
        <v>0</v>
      </c>
      <c r="T824" s="144">
        <f>S824*H824</f>
        <v>0</v>
      </c>
      <c r="U824" s="144">
        <v>0</v>
      </c>
      <c r="V824" s="144">
        <f>U824*H824</f>
        <v>0</v>
      </c>
      <c r="W824" s="144">
        <v>0</v>
      </c>
      <c r="X824" s="145">
        <f>W824*H824</f>
        <v>0</v>
      </c>
      <c r="AR824" s="146" t="s">
        <v>319</v>
      </c>
      <c r="AT824" s="146" t="s">
        <v>132</v>
      </c>
      <c r="AU824" s="146" t="s">
        <v>87</v>
      </c>
      <c r="AY824" s="16" t="s">
        <v>128</v>
      </c>
      <c r="BE824" s="147">
        <f>IF(O824="základní",K824,0)</f>
        <v>0</v>
      </c>
      <c r="BF824" s="147">
        <f>IF(O824="snížená",K824,0)</f>
        <v>0</v>
      </c>
      <c r="BG824" s="147">
        <f>IF(O824="zákl. přenesená",K824,0)</f>
        <v>0</v>
      </c>
      <c r="BH824" s="147">
        <f>IF(O824="sníž. přenesená",K824,0)</f>
        <v>0</v>
      </c>
      <c r="BI824" s="147">
        <f>IF(O824="nulová",K824,0)</f>
        <v>0</v>
      </c>
      <c r="BJ824" s="16" t="s">
        <v>85</v>
      </c>
      <c r="BK824" s="147">
        <f>ROUND(P824*H824,2)</f>
        <v>0</v>
      </c>
      <c r="BL824" s="16" t="s">
        <v>319</v>
      </c>
      <c r="BM824" s="146" t="s">
        <v>1410</v>
      </c>
    </row>
    <row r="825" spans="2:47" s="1" customFormat="1" ht="12">
      <c r="B825" s="31"/>
      <c r="D825" s="148" t="s">
        <v>136</v>
      </c>
      <c r="F825" s="149" t="s">
        <v>1411</v>
      </c>
      <c r="I825" s="150"/>
      <c r="J825" s="150"/>
      <c r="M825" s="31"/>
      <c r="N825" s="151"/>
      <c r="X825" s="53"/>
      <c r="AT825" s="16" t="s">
        <v>136</v>
      </c>
      <c r="AU825" s="16" t="s">
        <v>87</v>
      </c>
    </row>
    <row r="826" spans="2:51" s="12" customFormat="1" ht="12">
      <c r="B826" s="155"/>
      <c r="D826" s="148" t="s">
        <v>230</v>
      </c>
      <c r="E826" s="156" t="s">
        <v>1</v>
      </c>
      <c r="F826" s="157" t="s">
        <v>1412</v>
      </c>
      <c r="H826" s="158">
        <v>307</v>
      </c>
      <c r="I826" s="159"/>
      <c r="J826" s="159"/>
      <c r="M826" s="155"/>
      <c r="N826" s="160"/>
      <c r="X826" s="161"/>
      <c r="AT826" s="156" t="s">
        <v>230</v>
      </c>
      <c r="AU826" s="156" t="s">
        <v>87</v>
      </c>
      <c r="AV826" s="12" t="s">
        <v>87</v>
      </c>
      <c r="AW826" s="12" t="s">
        <v>5</v>
      </c>
      <c r="AX826" s="12" t="s">
        <v>85</v>
      </c>
      <c r="AY826" s="156" t="s">
        <v>128</v>
      </c>
    </row>
    <row r="827" spans="2:65" s="1" customFormat="1" ht="24.2" customHeight="1">
      <c r="B827" s="31"/>
      <c r="C827" s="134" t="s">
        <v>1413</v>
      </c>
      <c r="D827" s="134" t="s">
        <v>132</v>
      </c>
      <c r="E827" s="135" t="s">
        <v>1414</v>
      </c>
      <c r="F827" s="136" t="s">
        <v>1415</v>
      </c>
      <c r="G827" s="137" t="s">
        <v>402</v>
      </c>
      <c r="H827" s="138">
        <v>51</v>
      </c>
      <c r="I827" s="139"/>
      <c r="J827" s="139"/>
      <c r="K827" s="140">
        <f>ROUND(P827*H827,2)</f>
        <v>0</v>
      </c>
      <c r="L827" s="136" t="s">
        <v>134</v>
      </c>
      <c r="M827" s="31"/>
      <c r="N827" s="141" t="s">
        <v>1</v>
      </c>
      <c r="O827" s="142" t="s">
        <v>40</v>
      </c>
      <c r="P827" s="143">
        <f>I827+J827</f>
        <v>0</v>
      </c>
      <c r="Q827" s="143">
        <f>ROUND(I827*H827,2)</f>
        <v>0</v>
      </c>
      <c r="R827" s="143">
        <f>ROUND(J827*H827,2)</f>
        <v>0</v>
      </c>
      <c r="T827" s="144">
        <f>S827*H827</f>
        <v>0</v>
      </c>
      <c r="U827" s="144">
        <v>0</v>
      </c>
      <c r="V827" s="144">
        <f>U827*H827</f>
        <v>0</v>
      </c>
      <c r="W827" s="144">
        <v>0</v>
      </c>
      <c r="X827" s="145">
        <f>W827*H827</f>
        <v>0</v>
      </c>
      <c r="AR827" s="146" t="s">
        <v>319</v>
      </c>
      <c r="AT827" s="146" t="s">
        <v>132</v>
      </c>
      <c r="AU827" s="146" t="s">
        <v>87</v>
      </c>
      <c r="AY827" s="16" t="s">
        <v>128</v>
      </c>
      <c r="BE827" s="147">
        <f>IF(O827="základní",K827,0)</f>
        <v>0</v>
      </c>
      <c r="BF827" s="147">
        <f>IF(O827="snížená",K827,0)</f>
        <v>0</v>
      </c>
      <c r="BG827" s="147">
        <f>IF(O827="zákl. přenesená",K827,0)</f>
        <v>0</v>
      </c>
      <c r="BH827" s="147">
        <f>IF(O827="sníž. přenesená",K827,0)</f>
        <v>0</v>
      </c>
      <c r="BI827" s="147">
        <f>IF(O827="nulová",K827,0)</f>
        <v>0</v>
      </c>
      <c r="BJ827" s="16" t="s">
        <v>85</v>
      </c>
      <c r="BK827" s="147">
        <f>ROUND(P827*H827,2)</f>
        <v>0</v>
      </c>
      <c r="BL827" s="16" t="s">
        <v>319</v>
      </c>
      <c r="BM827" s="146" t="s">
        <v>1416</v>
      </c>
    </row>
    <row r="828" spans="2:47" s="1" customFormat="1" ht="12">
      <c r="B828" s="31"/>
      <c r="D828" s="148" t="s">
        <v>136</v>
      </c>
      <c r="F828" s="149" t="s">
        <v>1417</v>
      </c>
      <c r="I828" s="150"/>
      <c r="J828" s="150"/>
      <c r="M828" s="31"/>
      <c r="N828" s="151"/>
      <c r="X828" s="53"/>
      <c r="AT828" s="16" t="s">
        <v>136</v>
      </c>
      <c r="AU828" s="16" t="s">
        <v>87</v>
      </c>
    </row>
    <row r="829" spans="2:51" s="12" customFormat="1" ht="12">
      <c r="B829" s="155"/>
      <c r="D829" s="148" t="s">
        <v>230</v>
      </c>
      <c r="E829" s="156" t="s">
        <v>1</v>
      </c>
      <c r="F829" s="157" t="s">
        <v>1418</v>
      </c>
      <c r="H829" s="158">
        <v>51</v>
      </c>
      <c r="I829" s="159"/>
      <c r="J829" s="159"/>
      <c r="M829" s="155"/>
      <c r="N829" s="160"/>
      <c r="X829" s="161"/>
      <c r="AT829" s="156" t="s">
        <v>230</v>
      </c>
      <c r="AU829" s="156" t="s">
        <v>87</v>
      </c>
      <c r="AV829" s="12" t="s">
        <v>87</v>
      </c>
      <c r="AW829" s="12" t="s">
        <v>5</v>
      </c>
      <c r="AX829" s="12" t="s">
        <v>85</v>
      </c>
      <c r="AY829" s="156" t="s">
        <v>128</v>
      </c>
    </row>
    <row r="830" spans="2:65" s="1" customFormat="1" ht="24.2" customHeight="1">
      <c r="B830" s="31"/>
      <c r="C830" s="134" t="s">
        <v>1419</v>
      </c>
      <c r="D830" s="134" t="s">
        <v>132</v>
      </c>
      <c r="E830" s="135" t="s">
        <v>1420</v>
      </c>
      <c r="F830" s="136" t="s">
        <v>1421</v>
      </c>
      <c r="G830" s="137" t="s">
        <v>402</v>
      </c>
      <c r="H830" s="138">
        <v>7</v>
      </c>
      <c r="I830" s="139"/>
      <c r="J830" s="139"/>
      <c r="K830" s="140">
        <f>ROUND(P830*H830,2)</f>
        <v>0</v>
      </c>
      <c r="L830" s="136" t="s">
        <v>134</v>
      </c>
      <c r="M830" s="31"/>
      <c r="N830" s="141" t="s">
        <v>1</v>
      </c>
      <c r="O830" s="142" t="s">
        <v>40</v>
      </c>
      <c r="P830" s="143">
        <f>I830+J830</f>
        <v>0</v>
      </c>
      <c r="Q830" s="143">
        <f>ROUND(I830*H830,2)</f>
        <v>0</v>
      </c>
      <c r="R830" s="143">
        <f>ROUND(J830*H830,2)</f>
        <v>0</v>
      </c>
      <c r="T830" s="144">
        <f>S830*H830</f>
        <v>0</v>
      </c>
      <c r="U830" s="144">
        <v>0</v>
      </c>
      <c r="V830" s="144">
        <f>U830*H830</f>
        <v>0</v>
      </c>
      <c r="W830" s="144">
        <v>0</v>
      </c>
      <c r="X830" s="145">
        <f>W830*H830</f>
        <v>0</v>
      </c>
      <c r="AR830" s="146" t="s">
        <v>319</v>
      </c>
      <c r="AT830" s="146" t="s">
        <v>132</v>
      </c>
      <c r="AU830" s="146" t="s">
        <v>87</v>
      </c>
      <c r="AY830" s="16" t="s">
        <v>128</v>
      </c>
      <c r="BE830" s="147">
        <f>IF(O830="základní",K830,0)</f>
        <v>0</v>
      </c>
      <c r="BF830" s="147">
        <f>IF(O830="snížená",K830,0)</f>
        <v>0</v>
      </c>
      <c r="BG830" s="147">
        <f>IF(O830="zákl. přenesená",K830,0)</f>
        <v>0</v>
      </c>
      <c r="BH830" s="147">
        <f>IF(O830="sníž. přenesená",K830,0)</f>
        <v>0</v>
      </c>
      <c r="BI830" s="147">
        <f>IF(O830="nulová",K830,0)</f>
        <v>0</v>
      </c>
      <c r="BJ830" s="16" t="s">
        <v>85</v>
      </c>
      <c r="BK830" s="147">
        <f>ROUND(P830*H830,2)</f>
        <v>0</v>
      </c>
      <c r="BL830" s="16" t="s">
        <v>319</v>
      </c>
      <c r="BM830" s="146" t="s">
        <v>1422</v>
      </c>
    </row>
    <row r="831" spans="2:47" s="1" customFormat="1" ht="19.5">
      <c r="B831" s="31"/>
      <c r="D831" s="148" t="s">
        <v>136</v>
      </c>
      <c r="F831" s="149" t="s">
        <v>1423</v>
      </c>
      <c r="I831" s="150"/>
      <c r="J831" s="150"/>
      <c r="M831" s="31"/>
      <c r="N831" s="151"/>
      <c r="X831" s="53"/>
      <c r="AT831" s="16" t="s">
        <v>136</v>
      </c>
      <c r="AU831" s="16" t="s">
        <v>87</v>
      </c>
    </row>
    <row r="832" spans="2:65" s="1" customFormat="1" ht="33" customHeight="1">
      <c r="B832" s="31"/>
      <c r="C832" s="134" t="s">
        <v>1424</v>
      </c>
      <c r="D832" s="134" t="s">
        <v>132</v>
      </c>
      <c r="E832" s="135" t="s">
        <v>1425</v>
      </c>
      <c r="F832" s="136" t="s">
        <v>1426</v>
      </c>
      <c r="G832" s="137" t="s">
        <v>402</v>
      </c>
      <c r="H832" s="138">
        <v>205</v>
      </c>
      <c r="I832" s="139"/>
      <c r="J832" s="139"/>
      <c r="K832" s="140">
        <f>ROUND(P832*H832,2)</f>
        <v>0</v>
      </c>
      <c r="L832" s="136" t="s">
        <v>134</v>
      </c>
      <c r="M832" s="31"/>
      <c r="N832" s="141" t="s">
        <v>1</v>
      </c>
      <c r="O832" s="142" t="s">
        <v>40</v>
      </c>
      <c r="P832" s="143">
        <f>I832+J832</f>
        <v>0</v>
      </c>
      <c r="Q832" s="143">
        <f>ROUND(I832*H832,2)</f>
        <v>0</v>
      </c>
      <c r="R832" s="143">
        <f>ROUND(J832*H832,2)</f>
        <v>0</v>
      </c>
      <c r="T832" s="144">
        <f>S832*H832</f>
        <v>0</v>
      </c>
      <c r="U832" s="144">
        <v>0.0002</v>
      </c>
      <c r="V832" s="144">
        <f>U832*H832</f>
        <v>0.041</v>
      </c>
      <c r="W832" s="144">
        <v>0</v>
      </c>
      <c r="X832" s="145">
        <f>W832*H832</f>
        <v>0</v>
      </c>
      <c r="AR832" s="146" t="s">
        <v>319</v>
      </c>
      <c r="AT832" s="146" t="s">
        <v>132</v>
      </c>
      <c r="AU832" s="146" t="s">
        <v>87</v>
      </c>
      <c r="AY832" s="16" t="s">
        <v>128</v>
      </c>
      <c r="BE832" s="147">
        <f>IF(O832="základní",K832,0)</f>
        <v>0</v>
      </c>
      <c r="BF832" s="147">
        <f>IF(O832="snížená",K832,0)</f>
        <v>0</v>
      </c>
      <c r="BG832" s="147">
        <f>IF(O832="zákl. přenesená",K832,0)</f>
        <v>0</v>
      </c>
      <c r="BH832" s="147">
        <f>IF(O832="sníž. přenesená",K832,0)</f>
        <v>0</v>
      </c>
      <c r="BI832" s="147">
        <f>IF(O832="nulová",K832,0)</f>
        <v>0</v>
      </c>
      <c r="BJ832" s="16" t="s">
        <v>85</v>
      </c>
      <c r="BK832" s="147">
        <f>ROUND(P832*H832,2)</f>
        <v>0</v>
      </c>
      <c r="BL832" s="16" t="s">
        <v>319</v>
      </c>
      <c r="BM832" s="146" t="s">
        <v>1427</v>
      </c>
    </row>
    <row r="833" spans="2:47" s="1" customFormat="1" ht="29.25">
      <c r="B833" s="31"/>
      <c r="D833" s="148" t="s">
        <v>136</v>
      </c>
      <c r="F833" s="149" t="s">
        <v>1428</v>
      </c>
      <c r="I833" s="150"/>
      <c r="J833" s="150"/>
      <c r="M833" s="31"/>
      <c r="N833" s="151"/>
      <c r="X833" s="53"/>
      <c r="AT833" s="16" t="s">
        <v>136</v>
      </c>
      <c r="AU833" s="16" t="s">
        <v>87</v>
      </c>
    </row>
    <row r="834" spans="2:51" s="12" customFormat="1" ht="12">
      <c r="B834" s="155"/>
      <c r="D834" s="148" t="s">
        <v>230</v>
      </c>
      <c r="E834" s="156" t="s">
        <v>1</v>
      </c>
      <c r="F834" s="157" t="s">
        <v>1429</v>
      </c>
      <c r="H834" s="158">
        <v>205</v>
      </c>
      <c r="I834" s="159"/>
      <c r="J834" s="159"/>
      <c r="M834" s="155"/>
      <c r="N834" s="160"/>
      <c r="X834" s="161"/>
      <c r="AT834" s="156" t="s">
        <v>230</v>
      </c>
      <c r="AU834" s="156" t="s">
        <v>87</v>
      </c>
      <c r="AV834" s="12" t="s">
        <v>87</v>
      </c>
      <c r="AW834" s="12" t="s">
        <v>5</v>
      </c>
      <c r="AX834" s="12" t="s">
        <v>85</v>
      </c>
      <c r="AY834" s="156" t="s">
        <v>128</v>
      </c>
    </row>
    <row r="835" spans="2:65" s="1" customFormat="1" ht="37.9" customHeight="1">
      <c r="B835" s="31"/>
      <c r="C835" s="134" t="s">
        <v>1430</v>
      </c>
      <c r="D835" s="134" t="s">
        <v>132</v>
      </c>
      <c r="E835" s="135" t="s">
        <v>1431</v>
      </c>
      <c r="F835" s="136" t="s">
        <v>1432</v>
      </c>
      <c r="G835" s="137" t="s">
        <v>402</v>
      </c>
      <c r="H835" s="138">
        <v>160</v>
      </c>
      <c r="I835" s="139"/>
      <c r="J835" s="139"/>
      <c r="K835" s="140">
        <f>ROUND(P835*H835,2)</f>
        <v>0</v>
      </c>
      <c r="L835" s="136" t="s">
        <v>134</v>
      </c>
      <c r="M835" s="31"/>
      <c r="N835" s="141" t="s">
        <v>1</v>
      </c>
      <c r="O835" s="142" t="s">
        <v>40</v>
      </c>
      <c r="P835" s="143">
        <f>I835+J835</f>
        <v>0</v>
      </c>
      <c r="Q835" s="143">
        <f>ROUND(I835*H835,2)</f>
        <v>0</v>
      </c>
      <c r="R835" s="143">
        <f>ROUND(J835*H835,2)</f>
        <v>0</v>
      </c>
      <c r="T835" s="144">
        <f>S835*H835</f>
        <v>0</v>
      </c>
      <c r="U835" s="144">
        <v>0.00024</v>
      </c>
      <c r="V835" s="144">
        <f>U835*H835</f>
        <v>0.038400000000000004</v>
      </c>
      <c r="W835" s="144">
        <v>0</v>
      </c>
      <c r="X835" s="145">
        <f>W835*H835</f>
        <v>0</v>
      </c>
      <c r="AR835" s="146" t="s">
        <v>319</v>
      </c>
      <c r="AT835" s="146" t="s">
        <v>132</v>
      </c>
      <c r="AU835" s="146" t="s">
        <v>87</v>
      </c>
      <c r="AY835" s="16" t="s">
        <v>128</v>
      </c>
      <c r="BE835" s="147">
        <f>IF(O835="základní",K835,0)</f>
        <v>0</v>
      </c>
      <c r="BF835" s="147">
        <f>IF(O835="snížená",K835,0)</f>
        <v>0</v>
      </c>
      <c r="BG835" s="147">
        <f>IF(O835="zákl. přenesená",K835,0)</f>
        <v>0</v>
      </c>
      <c r="BH835" s="147">
        <f>IF(O835="sníž. přenesená",K835,0)</f>
        <v>0</v>
      </c>
      <c r="BI835" s="147">
        <f>IF(O835="nulová",K835,0)</f>
        <v>0</v>
      </c>
      <c r="BJ835" s="16" t="s">
        <v>85</v>
      </c>
      <c r="BK835" s="147">
        <f>ROUND(P835*H835,2)</f>
        <v>0</v>
      </c>
      <c r="BL835" s="16" t="s">
        <v>319</v>
      </c>
      <c r="BM835" s="146" t="s">
        <v>1433</v>
      </c>
    </row>
    <row r="836" spans="2:47" s="1" customFormat="1" ht="29.25">
      <c r="B836" s="31"/>
      <c r="D836" s="148" t="s">
        <v>136</v>
      </c>
      <c r="F836" s="149" t="s">
        <v>1434</v>
      </c>
      <c r="I836" s="150"/>
      <c r="J836" s="150"/>
      <c r="M836" s="31"/>
      <c r="N836" s="151"/>
      <c r="X836" s="53"/>
      <c r="AT836" s="16" t="s">
        <v>136</v>
      </c>
      <c r="AU836" s="16" t="s">
        <v>87</v>
      </c>
    </row>
    <row r="837" spans="2:51" s="12" customFormat="1" ht="12">
      <c r="B837" s="155"/>
      <c r="D837" s="148" t="s">
        <v>230</v>
      </c>
      <c r="E837" s="156" t="s">
        <v>1</v>
      </c>
      <c r="F837" s="157" t="s">
        <v>1435</v>
      </c>
      <c r="H837" s="158">
        <v>160</v>
      </c>
      <c r="I837" s="159"/>
      <c r="J837" s="159"/>
      <c r="M837" s="155"/>
      <c r="N837" s="160"/>
      <c r="X837" s="161"/>
      <c r="AT837" s="156" t="s">
        <v>230</v>
      </c>
      <c r="AU837" s="156" t="s">
        <v>87</v>
      </c>
      <c r="AV837" s="12" t="s">
        <v>87</v>
      </c>
      <c r="AW837" s="12" t="s">
        <v>5</v>
      </c>
      <c r="AX837" s="12" t="s">
        <v>85</v>
      </c>
      <c r="AY837" s="156" t="s">
        <v>128</v>
      </c>
    </row>
    <row r="838" spans="2:65" s="1" customFormat="1" ht="37.9" customHeight="1">
      <c r="B838" s="31"/>
      <c r="C838" s="134" t="s">
        <v>1436</v>
      </c>
      <c r="D838" s="134" t="s">
        <v>132</v>
      </c>
      <c r="E838" s="135" t="s">
        <v>1437</v>
      </c>
      <c r="F838" s="136" t="s">
        <v>1438</v>
      </c>
      <c r="G838" s="137" t="s">
        <v>402</v>
      </c>
      <c r="H838" s="138">
        <v>18</v>
      </c>
      <c r="I838" s="139"/>
      <c r="J838" s="139"/>
      <c r="K838" s="140">
        <f>ROUND(P838*H838,2)</f>
        <v>0</v>
      </c>
      <c r="L838" s="136" t="s">
        <v>134</v>
      </c>
      <c r="M838" s="31"/>
      <c r="N838" s="141" t="s">
        <v>1</v>
      </c>
      <c r="O838" s="142" t="s">
        <v>40</v>
      </c>
      <c r="P838" s="143">
        <f>I838+J838</f>
        <v>0</v>
      </c>
      <c r="Q838" s="143">
        <f>ROUND(I838*H838,2)</f>
        <v>0</v>
      </c>
      <c r="R838" s="143">
        <f>ROUND(J838*H838,2)</f>
        <v>0</v>
      </c>
      <c r="T838" s="144">
        <f>S838*H838</f>
        <v>0</v>
      </c>
      <c r="U838" s="144">
        <v>0.00027</v>
      </c>
      <c r="V838" s="144">
        <f>U838*H838</f>
        <v>0.00486</v>
      </c>
      <c r="W838" s="144">
        <v>0</v>
      </c>
      <c r="X838" s="145">
        <f>W838*H838</f>
        <v>0</v>
      </c>
      <c r="AR838" s="146" t="s">
        <v>319</v>
      </c>
      <c r="AT838" s="146" t="s">
        <v>132</v>
      </c>
      <c r="AU838" s="146" t="s">
        <v>87</v>
      </c>
      <c r="AY838" s="16" t="s">
        <v>128</v>
      </c>
      <c r="BE838" s="147">
        <f>IF(O838="základní",K838,0)</f>
        <v>0</v>
      </c>
      <c r="BF838" s="147">
        <f>IF(O838="snížená",K838,0)</f>
        <v>0</v>
      </c>
      <c r="BG838" s="147">
        <f>IF(O838="zákl. přenesená",K838,0)</f>
        <v>0</v>
      </c>
      <c r="BH838" s="147">
        <f>IF(O838="sníž. přenesená",K838,0)</f>
        <v>0</v>
      </c>
      <c r="BI838" s="147">
        <f>IF(O838="nulová",K838,0)</f>
        <v>0</v>
      </c>
      <c r="BJ838" s="16" t="s">
        <v>85</v>
      </c>
      <c r="BK838" s="147">
        <f>ROUND(P838*H838,2)</f>
        <v>0</v>
      </c>
      <c r="BL838" s="16" t="s">
        <v>319</v>
      </c>
      <c r="BM838" s="146" t="s">
        <v>1439</v>
      </c>
    </row>
    <row r="839" spans="2:47" s="1" customFormat="1" ht="29.25">
      <c r="B839" s="31"/>
      <c r="D839" s="148" t="s">
        <v>136</v>
      </c>
      <c r="F839" s="149" t="s">
        <v>1440</v>
      </c>
      <c r="I839" s="150"/>
      <c r="J839" s="150"/>
      <c r="M839" s="31"/>
      <c r="N839" s="151"/>
      <c r="X839" s="53"/>
      <c r="AT839" s="16" t="s">
        <v>136</v>
      </c>
      <c r="AU839" s="16" t="s">
        <v>87</v>
      </c>
    </row>
    <row r="840" spans="2:65" s="1" customFormat="1" ht="37.9" customHeight="1">
      <c r="B840" s="31"/>
      <c r="C840" s="134" t="s">
        <v>1441</v>
      </c>
      <c r="D840" s="134" t="s">
        <v>132</v>
      </c>
      <c r="E840" s="135" t="s">
        <v>1442</v>
      </c>
      <c r="F840" s="136" t="s">
        <v>1443</v>
      </c>
      <c r="G840" s="137" t="s">
        <v>402</v>
      </c>
      <c r="H840" s="138">
        <v>19</v>
      </c>
      <c r="I840" s="139"/>
      <c r="J840" s="139"/>
      <c r="K840" s="140">
        <f>ROUND(P840*H840,2)</f>
        <v>0</v>
      </c>
      <c r="L840" s="136" t="s">
        <v>134</v>
      </c>
      <c r="M840" s="31"/>
      <c r="N840" s="141" t="s">
        <v>1</v>
      </c>
      <c r="O840" s="142" t="s">
        <v>40</v>
      </c>
      <c r="P840" s="143">
        <f>I840+J840</f>
        <v>0</v>
      </c>
      <c r="Q840" s="143">
        <f>ROUND(I840*H840,2)</f>
        <v>0</v>
      </c>
      <c r="R840" s="143">
        <f>ROUND(J840*H840,2)</f>
        <v>0</v>
      </c>
      <c r="T840" s="144">
        <f>S840*H840</f>
        <v>0</v>
      </c>
      <c r="U840" s="144">
        <v>0.00034</v>
      </c>
      <c r="V840" s="144">
        <f>U840*H840</f>
        <v>0.0064600000000000005</v>
      </c>
      <c r="W840" s="144">
        <v>0</v>
      </c>
      <c r="X840" s="145">
        <f>W840*H840</f>
        <v>0</v>
      </c>
      <c r="AR840" s="146" t="s">
        <v>319</v>
      </c>
      <c r="AT840" s="146" t="s">
        <v>132</v>
      </c>
      <c r="AU840" s="146" t="s">
        <v>87</v>
      </c>
      <c r="AY840" s="16" t="s">
        <v>128</v>
      </c>
      <c r="BE840" s="147">
        <f>IF(O840="základní",K840,0)</f>
        <v>0</v>
      </c>
      <c r="BF840" s="147">
        <f>IF(O840="snížená",K840,0)</f>
        <v>0</v>
      </c>
      <c r="BG840" s="147">
        <f>IF(O840="zákl. přenesená",K840,0)</f>
        <v>0</v>
      </c>
      <c r="BH840" s="147">
        <f>IF(O840="sníž. přenesená",K840,0)</f>
        <v>0</v>
      </c>
      <c r="BI840" s="147">
        <f>IF(O840="nulová",K840,0)</f>
        <v>0</v>
      </c>
      <c r="BJ840" s="16" t="s">
        <v>85</v>
      </c>
      <c r="BK840" s="147">
        <f>ROUND(P840*H840,2)</f>
        <v>0</v>
      </c>
      <c r="BL840" s="16" t="s">
        <v>319</v>
      </c>
      <c r="BM840" s="146" t="s">
        <v>1444</v>
      </c>
    </row>
    <row r="841" spans="2:47" s="1" customFormat="1" ht="29.25">
      <c r="B841" s="31"/>
      <c r="D841" s="148" t="s">
        <v>136</v>
      </c>
      <c r="F841" s="149" t="s">
        <v>1445</v>
      </c>
      <c r="I841" s="150"/>
      <c r="J841" s="150"/>
      <c r="M841" s="31"/>
      <c r="N841" s="151"/>
      <c r="X841" s="53"/>
      <c r="AT841" s="16" t="s">
        <v>136</v>
      </c>
      <c r="AU841" s="16" t="s">
        <v>87</v>
      </c>
    </row>
    <row r="842" spans="2:51" s="12" customFormat="1" ht="12">
      <c r="B842" s="155"/>
      <c r="D842" s="148" t="s">
        <v>230</v>
      </c>
      <c r="E842" s="156" t="s">
        <v>1</v>
      </c>
      <c r="F842" s="157" t="s">
        <v>1446</v>
      </c>
      <c r="H842" s="158">
        <v>19</v>
      </c>
      <c r="I842" s="159"/>
      <c r="J842" s="159"/>
      <c r="M842" s="155"/>
      <c r="N842" s="160"/>
      <c r="X842" s="161"/>
      <c r="AT842" s="156" t="s">
        <v>230</v>
      </c>
      <c r="AU842" s="156" t="s">
        <v>87</v>
      </c>
      <c r="AV842" s="12" t="s">
        <v>87</v>
      </c>
      <c r="AW842" s="12" t="s">
        <v>5</v>
      </c>
      <c r="AX842" s="12" t="s">
        <v>85</v>
      </c>
      <c r="AY842" s="156" t="s">
        <v>128</v>
      </c>
    </row>
    <row r="843" spans="2:65" s="1" customFormat="1" ht="24.2" customHeight="1">
      <c r="B843" s="31"/>
      <c r="C843" s="134" t="s">
        <v>1447</v>
      </c>
      <c r="D843" s="134" t="s">
        <v>132</v>
      </c>
      <c r="E843" s="135" t="s">
        <v>1448</v>
      </c>
      <c r="F843" s="136" t="s">
        <v>1449</v>
      </c>
      <c r="G843" s="137" t="s">
        <v>313</v>
      </c>
      <c r="H843" s="138">
        <v>0.552</v>
      </c>
      <c r="I843" s="139"/>
      <c r="J843" s="139"/>
      <c r="K843" s="140">
        <f>ROUND(P843*H843,2)</f>
        <v>0</v>
      </c>
      <c r="L843" s="136" t="s">
        <v>134</v>
      </c>
      <c r="M843" s="31"/>
      <c r="N843" s="141" t="s">
        <v>1</v>
      </c>
      <c r="O843" s="142" t="s">
        <v>40</v>
      </c>
      <c r="P843" s="143">
        <f>I843+J843</f>
        <v>0</v>
      </c>
      <c r="Q843" s="143">
        <f>ROUND(I843*H843,2)</f>
        <v>0</v>
      </c>
      <c r="R843" s="143">
        <f>ROUND(J843*H843,2)</f>
        <v>0</v>
      </c>
      <c r="T843" s="144">
        <f>S843*H843</f>
        <v>0</v>
      </c>
      <c r="U843" s="144">
        <v>0</v>
      </c>
      <c r="V843" s="144">
        <f>U843*H843</f>
        <v>0</v>
      </c>
      <c r="W843" s="144">
        <v>0</v>
      </c>
      <c r="X843" s="145">
        <f>W843*H843</f>
        <v>0</v>
      </c>
      <c r="AR843" s="146" t="s">
        <v>319</v>
      </c>
      <c r="AT843" s="146" t="s">
        <v>132</v>
      </c>
      <c r="AU843" s="146" t="s">
        <v>87</v>
      </c>
      <c r="AY843" s="16" t="s">
        <v>128</v>
      </c>
      <c r="BE843" s="147">
        <f>IF(O843="základní",K843,0)</f>
        <v>0</v>
      </c>
      <c r="BF843" s="147">
        <f>IF(O843="snížená",K843,0)</f>
        <v>0</v>
      </c>
      <c r="BG843" s="147">
        <f>IF(O843="zákl. přenesená",K843,0)</f>
        <v>0</v>
      </c>
      <c r="BH843" s="147">
        <f>IF(O843="sníž. přenesená",K843,0)</f>
        <v>0</v>
      </c>
      <c r="BI843" s="147">
        <f>IF(O843="nulová",K843,0)</f>
        <v>0</v>
      </c>
      <c r="BJ843" s="16" t="s">
        <v>85</v>
      </c>
      <c r="BK843" s="147">
        <f>ROUND(P843*H843,2)</f>
        <v>0</v>
      </c>
      <c r="BL843" s="16" t="s">
        <v>319</v>
      </c>
      <c r="BM843" s="146" t="s">
        <v>1450</v>
      </c>
    </row>
    <row r="844" spans="2:47" s="1" customFormat="1" ht="29.25">
      <c r="B844" s="31"/>
      <c r="D844" s="148" t="s">
        <v>136</v>
      </c>
      <c r="F844" s="149" t="s">
        <v>1451</v>
      </c>
      <c r="I844" s="150"/>
      <c r="J844" s="150"/>
      <c r="M844" s="31"/>
      <c r="N844" s="151"/>
      <c r="X844" s="53"/>
      <c r="AT844" s="16" t="s">
        <v>136</v>
      </c>
      <c r="AU844" s="16" t="s">
        <v>87</v>
      </c>
    </row>
    <row r="845" spans="2:65" s="1" customFormat="1" ht="24.2" customHeight="1">
      <c r="B845" s="31"/>
      <c r="C845" s="134" t="s">
        <v>1452</v>
      </c>
      <c r="D845" s="134" t="s">
        <v>132</v>
      </c>
      <c r="E845" s="135" t="s">
        <v>1453</v>
      </c>
      <c r="F845" s="136" t="s">
        <v>1454</v>
      </c>
      <c r="G845" s="137" t="s">
        <v>313</v>
      </c>
      <c r="H845" s="138">
        <v>0.552</v>
      </c>
      <c r="I845" s="139"/>
      <c r="J845" s="139"/>
      <c r="K845" s="140">
        <f>ROUND(P845*H845,2)</f>
        <v>0</v>
      </c>
      <c r="L845" s="136" t="s">
        <v>134</v>
      </c>
      <c r="M845" s="31"/>
      <c r="N845" s="141" t="s">
        <v>1</v>
      </c>
      <c r="O845" s="142" t="s">
        <v>40</v>
      </c>
      <c r="P845" s="143">
        <f>I845+J845</f>
        <v>0</v>
      </c>
      <c r="Q845" s="143">
        <f>ROUND(I845*H845,2)</f>
        <v>0</v>
      </c>
      <c r="R845" s="143">
        <f>ROUND(J845*H845,2)</f>
        <v>0</v>
      </c>
      <c r="T845" s="144">
        <f>S845*H845</f>
        <v>0</v>
      </c>
      <c r="U845" s="144">
        <v>0</v>
      </c>
      <c r="V845" s="144">
        <f>U845*H845</f>
        <v>0</v>
      </c>
      <c r="W845" s="144">
        <v>0</v>
      </c>
      <c r="X845" s="145">
        <f>W845*H845</f>
        <v>0</v>
      </c>
      <c r="AR845" s="146" t="s">
        <v>319</v>
      </c>
      <c r="AT845" s="146" t="s">
        <v>132</v>
      </c>
      <c r="AU845" s="146" t="s">
        <v>87</v>
      </c>
      <c r="AY845" s="16" t="s">
        <v>128</v>
      </c>
      <c r="BE845" s="147">
        <f>IF(O845="základní",K845,0)</f>
        <v>0</v>
      </c>
      <c r="BF845" s="147">
        <f>IF(O845="snížená",K845,0)</f>
        <v>0</v>
      </c>
      <c r="BG845" s="147">
        <f>IF(O845="zákl. přenesená",K845,0)</f>
        <v>0</v>
      </c>
      <c r="BH845" s="147">
        <f>IF(O845="sníž. přenesená",K845,0)</f>
        <v>0</v>
      </c>
      <c r="BI845" s="147">
        <f>IF(O845="nulová",K845,0)</f>
        <v>0</v>
      </c>
      <c r="BJ845" s="16" t="s">
        <v>85</v>
      </c>
      <c r="BK845" s="147">
        <f>ROUND(P845*H845,2)</f>
        <v>0</v>
      </c>
      <c r="BL845" s="16" t="s">
        <v>319</v>
      </c>
      <c r="BM845" s="146" t="s">
        <v>1455</v>
      </c>
    </row>
    <row r="846" spans="2:47" s="1" customFormat="1" ht="29.25">
      <c r="B846" s="31"/>
      <c r="D846" s="148" t="s">
        <v>136</v>
      </c>
      <c r="F846" s="149" t="s">
        <v>1456</v>
      </c>
      <c r="I846" s="150"/>
      <c r="J846" s="150"/>
      <c r="M846" s="31"/>
      <c r="N846" s="151"/>
      <c r="X846" s="53"/>
      <c r="AT846" s="16" t="s">
        <v>136</v>
      </c>
      <c r="AU846" s="16" t="s">
        <v>87</v>
      </c>
    </row>
    <row r="847" spans="2:65" s="1" customFormat="1" ht="24.2" customHeight="1">
      <c r="B847" s="31"/>
      <c r="C847" s="134" t="s">
        <v>1457</v>
      </c>
      <c r="D847" s="134" t="s">
        <v>132</v>
      </c>
      <c r="E847" s="135" t="s">
        <v>1458</v>
      </c>
      <c r="F847" s="136" t="s">
        <v>1459</v>
      </c>
      <c r="G847" s="137" t="s">
        <v>313</v>
      </c>
      <c r="H847" s="138">
        <v>0.552</v>
      </c>
      <c r="I847" s="139"/>
      <c r="J847" s="139"/>
      <c r="K847" s="140">
        <f>ROUND(P847*H847,2)</f>
        <v>0</v>
      </c>
      <c r="L847" s="136" t="s">
        <v>134</v>
      </c>
      <c r="M847" s="31"/>
      <c r="N847" s="141" t="s">
        <v>1</v>
      </c>
      <c r="O847" s="142" t="s">
        <v>40</v>
      </c>
      <c r="P847" s="143">
        <f>I847+J847</f>
        <v>0</v>
      </c>
      <c r="Q847" s="143">
        <f>ROUND(I847*H847,2)</f>
        <v>0</v>
      </c>
      <c r="R847" s="143">
        <f>ROUND(J847*H847,2)</f>
        <v>0</v>
      </c>
      <c r="T847" s="144">
        <f>S847*H847</f>
        <v>0</v>
      </c>
      <c r="U847" s="144">
        <v>0</v>
      </c>
      <c r="V847" s="144">
        <f>U847*H847</f>
        <v>0</v>
      </c>
      <c r="W847" s="144">
        <v>0</v>
      </c>
      <c r="X847" s="145">
        <f>W847*H847</f>
        <v>0</v>
      </c>
      <c r="AR847" s="146" t="s">
        <v>319</v>
      </c>
      <c r="AT847" s="146" t="s">
        <v>132</v>
      </c>
      <c r="AU847" s="146" t="s">
        <v>87</v>
      </c>
      <c r="AY847" s="16" t="s">
        <v>128</v>
      </c>
      <c r="BE847" s="147">
        <f>IF(O847="základní",K847,0)</f>
        <v>0</v>
      </c>
      <c r="BF847" s="147">
        <f>IF(O847="snížená",K847,0)</f>
        <v>0</v>
      </c>
      <c r="BG847" s="147">
        <f>IF(O847="zákl. přenesená",K847,0)</f>
        <v>0</v>
      </c>
      <c r="BH847" s="147">
        <f>IF(O847="sníž. přenesená",K847,0)</f>
        <v>0</v>
      </c>
      <c r="BI847" s="147">
        <f>IF(O847="nulová",K847,0)</f>
        <v>0</v>
      </c>
      <c r="BJ847" s="16" t="s">
        <v>85</v>
      </c>
      <c r="BK847" s="147">
        <f>ROUND(P847*H847,2)</f>
        <v>0</v>
      </c>
      <c r="BL847" s="16" t="s">
        <v>319</v>
      </c>
      <c r="BM847" s="146" t="s">
        <v>1460</v>
      </c>
    </row>
    <row r="848" spans="2:47" s="1" customFormat="1" ht="29.25">
      <c r="B848" s="31"/>
      <c r="D848" s="148" t="s">
        <v>136</v>
      </c>
      <c r="F848" s="149" t="s">
        <v>1461</v>
      </c>
      <c r="I848" s="150"/>
      <c r="J848" s="150"/>
      <c r="M848" s="31"/>
      <c r="N848" s="151"/>
      <c r="X848" s="53"/>
      <c r="AT848" s="16" t="s">
        <v>136</v>
      </c>
      <c r="AU848" s="16" t="s">
        <v>87</v>
      </c>
    </row>
    <row r="849" spans="2:63" s="11" customFormat="1" ht="22.9" customHeight="1">
      <c r="B849" s="121"/>
      <c r="D849" s="122" t="s">
        <v>76</v>
      </c>
      <c r="E849" s="132" t="s">
        <v>1462</v>
      </c>
      <c r="F849" s="132" t="s">
        <v>1463</v>
      </c>
      <c r="I849" s="124"/>
      <c r="J849" s="124"/>
      <c r="K849" s="133">
        <f>BK849</f>
        <v>0</v>
      </c>
      <c r="M849" s="121"/>
      <c r="N849" s="126"/>
      <c r="Q849" s="127">
        <f>SUM(Q850:Q865)</f>
        <v>0</v>
      </c>
      <c r="R849" s="127">
        <f>SUM(R850:R865)</f>
        <v>0</v>
      </c>
      <c r="T849" s="128">
        <f>SUM(T850:T865)</f>
        <v>0</v>
      </c>
      <c r="V849" s="128">
        <f>SUM(V850:V865)</f>
        <v>0.06569</v>
      </c>
      <c r="X849" s="129">
        <f>SUM(X850:X865)</f>
        <v>0</v>
      </c>
      <c r="AR849" s="122" t="s">
        <v>87</v>
      </c>
      <c r="AT849" s="130" t="s">
        <v>76</v>
      </c>
      <c r="AU849" s="130" t="s">
        <v>85</v>
      </c>
      <c r="AY849" s="122" t="s">
        <v>128</v>
      </c>
      <c r="BK849" s="131">
        <f>SUM(BK850:BK865)</f>
        <v>0</v>
      </c>
    </row>
    <row r="850" spans="2:65" s="1" customFormat="1" ht="24.2" customHeight="1">
      <c r="B850" s="31"/>
      <c r="C850" s="134" t="s">
        <v>1464</v>
      </c>
      <c r="D850" s="134" t="s">
        <v>132</v>
      </c>
      <c r="E850" s="135" t="s">
        <v>1465</v>
      </c>
      <c r="F850" s="136" t="s">
        <v>1466</v>
      </c>
      <c r="G850" s="137" t="s">
        <v>1181</v>
      </c>
      <c r="H850" s="138">
        <v>1</v>
      </c>
      <c r="I850" s="139"/>
      <c r="J850" s="139"/>
      <c r="K850" s="140">
        <f>ROUND(P850*H850,2)</f>
        <v>0</v>
      </c>
      <c r="L850" s="136" t="s">
        <v>134</v>
      </c>
      <c r="M850" s="31"/>
      <c r="N850" s="141" t="s">
        <v>1</v>
      </c>
      <c r="O850" s="142" t="s">
        <v>40</v>
      </c>
      <c r="P850" s="143">
        <f>I850+J850</f>
        <v>0</v>
      </c>
      <c r="Q850" s="143">
        <f>ROUND(I850*H850,2)</f>
        <v>0</v>
      </c>
      <c r="R850" s="143">
        <f>ROUND(J850*H850,2)</f>
        <v>0</v>
      </c>
      <c r="T850" s="144">
        <f>S850*H850</f>
        <v>0</v>
      </c>
      <c r="U850" s="144">
        <v>0.01255</v>
      </c>
      <c r="V850" s="144">
        <f>U850*H850</f>
        <v>0.01255</v>
      </c>
      <c r="W850" s="144">
        <v>0</v>
      </c>
      <c r="X850" s="145">
        <f>W850*H850</f>
        <v>0</v>
      </c>
      <c r="AR850" s="146" t="s">
        <v>319</v>
      </c>
      <c r="AT850" s="146" t="s">
        <v>132</v>
      </c>
      <c r="AU850" s="146" t="s">
        <v>87</v>
      </c>
      <c r="AY850" s="16" t="s">
        <v>128</v>
      </c>
      <c r="BE850" s="147">
        <f>IF(O850="základní",K850,0)</f>
        <v>0</v>
      </c>
      <c r="BF850" s="147">
        <f>IF(O850="snížená",K850,0)</f>
        <v>0</v>
      </c>
      <c r="BG850" s="147">
        <f>IF(O850="zákl. přenesená",K850,0)</f>
        <v>0</v>
      </c>
      <c r="BH850" s="147">
        <f>IF(O850="sníž. přenesená",K850,0)</f>
        <v>0</v>
      </c>
      <c r="BI850" s="147">
        <f>IF(O850="nulová",K850,0)</f>
        <v>0</v>
      </c>
      <c r="BJ850" s="16" t="s">
        <v>85</v>
      </c>
      <c r="BK850" s="147">
        <f>ROUND(P850*H850,2)</f>
        <v>0</v>
      </c>
      <c r="BL850" s="16" t="s">
        <v>319</v>
      </c>
      <c r="BM850" s="146" t="s">
        <v>1467</v>
      </c>
    </row>
    <row r="851" spans="2:47" s="1" customFormat="1" ht="19.5">
      <c r="B851" s="31"/>
      <c r="D851" s="148" t="s">
        <v>136</v>
      </c>
      <c r="F851" s="149" t="s">
        <v>1468</v>
      </c>
      <c r="I851" s="150"/>
      <c r="J851" s="150"/>
      <c r="M851" s="31"/>
      <c r="N851" s="151"/>
      <c r="X851" s="53"/>
      <c r="AT851" s="16" t="s">
        <v>136</v>
      </c>
      <c r="AU851" s="16" t="s">
        <v>87</v>
      </c>
    </row>
    <row r="852" spans="2:65" s="1" customFormat="1" ht="33" customHeight="1">
      <c r="B852" s="31"/>
      <c r="C852" s="134" t="s">
        <v>1469</v>
      </c>
      <c r="D852" s="134" t="s">
        <v>132</v>
      </c>
      <c r="E852" s="135" t="s">
        <v>1470</v>
      </c>
      <c r="F852" s="136" t="s">
        <v>1471</v>
      </c>
      <c r="G852" s="137" t="s">
        <v>352</v>
      </c>
      <c r="H852" s="138">
        <v>2</v>
      </c>
      <c r="I852" s="139"/>
      <c r="J852" s="139"/>
      <c r="K852" s="140">
        <f>ROUND(P852*H852,2)</f>
        <v>0</v>
      </c>
      <c r="L852" s="136" t="s">
        <v>134</v>
      </c>
      <c r="M852" s="31"/>
      <c r="N852" s="141" t="s">
        <v>1</v>
      </c>
      <c r="O852" s="142" t="s">
        <v>40</v>
      </c>
      <c r="P852" s="143">
        <f>I852+J852</f>
        <v>0</v>
      </c>
      <c r="Q852" s="143">
        <f>ROUND(I852*H852,2)</f>
        <v>0</v>
      </c>
      <c r="R852" s="143">
        <f>ROUND(J852*H852,2)</f>
        <v>0</v>
      </c>
      <c r="T852" s="144">
        <f>S852*H852</f>
        <v>0</v>
      </c>
      <c r="U852" s="144">
        <v>0.00025</v>
      </c>
      <c r="V852" s="144">
        <f>U852*H852</f>
        <v>0.0005</v>
      </c>
      <c r="W852" s="144">
        <v>0</v>
      </c>
      <c r="X852" s="145">
        <f>W852*H852</f>
        <v>0</v>
      </c>
      <c r="AR852" s="146" t="s">
        <v>319</v>
      </c>
      <c r="AT852" s="146" t="s">
        <v>132</v>
      </c>
      <c r="AU852" s="146" t="s">
        <v>87</v>
      </c>
      <c r="AY852" s="16" t="s">
        <v>128</v>
      </c>
      <c r="BE852" s="147">
        <f>IF(O852="základní",K852,0)</f>
        <v>0</v>
      </c>
      <c r="BF852" s="147">
        <f>IF(O852="snížená",K852,0)</f>
        <v>0</v>
      </c>
      <c r="BG852" s="147">
        <f>IF(O852="zákl. přenesená",K852,0)</f>
        <v>0</v>
      </c>
      <c r="BH852" s="147">
        <f>IF(O852="sníž. přenesená",K852,0)</f>
        <v>0</v>
      </c>
      <c r="BI852" s="147">
        <f>IF(O852="nulová",K852,0)</f>
        <v>0</v>
      </c>
      <c r="BJ852" s="16" t="s">
        <v>85</v>
      </c>
      <c r="BK852" s="147">
        <f>ROUND(P852*H852,2)</f>
        <v>0</v>
      </c>
      <c r="BL852" s="16" t="s">
        <v>319</v>
      </c>
      <c r="BM852" s="146" t="s">
        <v>1472</v>
      </c>
    </row>
    <row r="853" spans="2:47" s="1" customFormat="1" ht="19.5">
      <c r="B853" s="31"/>
      <c r="D853" s="148" t="s">
        <v>136</v>
      </c>
      <c r="F853" s="149" t="s">
        <v>1473</v>
      </c>
      <c r="I853" s="150"/>
      <c r="J853" s="150"/>
      <c r="M853" s="31"/>
      <c r="N853" s="151"/>
      <c r="X853" s="53"/>
      <c r="AT853" s="16" t="s">
        <v>136</v>
      </c>
      <c r="AU853" s="16" t="s">
        <v>87</v>
      </c>
    </row>
    <row r="854" spans="2:65" s="1" customFormat="1" ht="24.2" customHeight="1">
      <c r="B854" s="31"/>
      <c r="C854" s="134" t="s">
        <v>1474</v>
      </c>
      <c r="D854" s="134" t="s">
        <v>132</v>
      </c>
      <c r="E854" s="135" t="s">
        <v>1475</v>
      </c>
      <c r="F854" s="136" t="s">
        <v>1476</v>
      </c>
      <c r="G854" s="137" t="s">
        <v>352</v>
      </c>
      <c r="H854" s="138">
        <v>48</v>
      </c>
      <c r="I854" s="139"/>
      <c r="J854" s="139"/>
      <c r="K854" s="140">
        <f>ROUND(P854*H854,2)</f>
        <v>0</v>
      </c>
      <c r="L854" s="136" t="s">
        <v>134</v>
      </c>
      <c r="M854" s="31"/>
      <c r="N854" s="141" t="s">
        <v>1</v>
      </c>
      <c r="O854" s="142" t="s">
        <v>40</v>
      </c>
      <c r="P854" s="143">
        <f>I854+J854</f>
        <v>0</v>
      </c>
      <c r="Q854" s="143">
        <f>ROUND(I854*H854,2)</f>
        <v>0</v>
      </c>
      <c r="R854" s="143">
        <f>ROUND(J854*H854,2)</f>
        <v>0</v>
      </c>
      <c r="T854" s="144">
        <f>S854*H854</f>
        <v>0</v>
      </c>
      <c r="U854" s="144">
        <v>0.00029</v>
      </c>
      <c r="V854" s="144">
        <f>U854*H854</f>
        <v>0.01392</v>
      </c>
      <c r="W854" s="144">
        <v>0</v>
      </c>
      <c r="X854" s="145">
        <f>W854*H854</f>
        <v>0</v>
      </c>
      <c r="AR854" s="146" t="s">
        <v>319</v>
      </c>
      <c r="AT854" s="146" t="s">
        <v>132</v>
      </c>
      <c r="AU854" s="146" t="s">
        <v>87</v>
      </c>
      <c r="AY854" s="16" t="s">
        <v>128</v>
      </c>
      <c r="BE854" s="147">
        <f>IF(O854="základní",K854,0)</f>
        <v>0</v>
      </c>
      <c r="BF854" s="147">
        <f>IF(O854="snížená",K854,0)</f>
        <v>0</v>
      </c>
      <c r="BG854" s="147">
        <f>IF(O854="zákl. přenesená",K854,0)</f>
        <v>0</v>
      </c>
      <c r="BH854" s="147">
        <f>IF(O854="sníž. přenesená",K854,0)</f>
        <v>0</v>
      </c>
      <c r="BI854" s="147">
        <f>IF(O854="nulová",K854,0)</f>
        <v>0</v>
      </c>
      <c r="BJ854" s="16" t="s">
        <v>85</v>
      </c>
      <c r="BK854" s="147">
        <f>ROUND(P854*H854,2)</f>
        <v>0</v>
      </c>
      <c r="BL854" s="16" t="s">
        <v>319</v>
      </c>
      <c r="BM854" s="146" t="s">
        <v>1477</v>
      </c>
    </row>
    <row r="855" spans="2:47" s="1" customFormat="1" ht="19.5">
      <c r="B855" s="31"/>
      <c r="D855" s="148" t="s">
        <v>136</v>
      </c>
      <c r="F855" s="149" t="s">
        <v>1478</v>
      </c>
      <c r="I855" s="150"/>
      <c r="J855" s="150"/>
      <c r="M855" s="31"/>
      <c r="N855" s="151"/>
      <c r="X855" s="53"/>
      <c r="AT855" s="16" t="s">
        <v>136</v>
      </c>
      <c r="AU855" s="16" t="s">
        <v>87</v>
      </c>
    </row>
    <row r="856" spans="2:65" s="1" customFormat="1" ht="24.2" customHeight="1">
      <c r="B856" s="31"/>
      <c r="C856" s="134" t="s">
        <v>1479</v>
      </c>
      <c r="D856" s="134" t="s">
        <v>132</v>
      </c>
      <c r="E856" s="135" t="s">
        <v>1480</v>
      </c>
      <c r="F856" s="136" t="s">
        <v>1481</v>
      </c>
      <c r="G856" s="137" t="s">
        <v>352</v>
      </c>
      <c r="H856" s="138">
        <v>40</v>
      </c>
      <c r="I856" s="139"/>
      <c r="J856" s="139"/>
      <c r="K856" s="140">
        <f>ROUND(P856*H856,2)</f>
        <v>0</v>
      </c>
      <c r="L856" s="136" t="s">
        <v>134</v>
      </c>
      <c r="M856" s="31"/>
      <c r="N856" s="141" t="s">
        <v>1</v>
      </c>
      <c r="O856" s="142" t="s">
        <v>40</v>
      </c>
      <c r="P856" s="143">
        <f>I856+J856</f>
        <v>0</v>
      </c>
      <c r="Q856" s="143">
        <f>ROUND(I856*H856,2)</f>
        <v>0</v>
      </c>
      <c r="R856" s="143">
        <f>ROUND(J856*H856,2)</f>
        <v>0</v>
      </c>
      <c r="T856" s="144">
        <f>S856*H856</f>
        <v>0</v>
      </c>
      <c r="U856" s="144">
        <v>0.00033</v>
      </c>
      <c r="V856" s="144">
        <f>U856*H856</f>
        <v>0.0132</v>
      </c>
      <c r="W856" s="144">
        <v>0</v>
      </c>
      <c r="X856" s="145">
        <f>W856*H856</f>
        <v>0</v>
      </c>
      <c r="AR856" s="146" t="s">
        <v>319</v>
      </c>
      <c r="AT856" s="146" t="s">
        <v>132</v>
      </c>
      <c r="AU856" s="146" t="s">
        <v>87</v>
      </c>
      <c r="AY856" s="16" t="s">
        <v>128</v>
      </c>
      <c r="BE856" s="147">
        <f>IF(O856="základní",K856,0)</f>
        <v>0</v>
      </c>
      <c r="BF856" s="147">
        <f>IF(O856="snížená",K856,0)</f>
        <v>0</v>
      </c>
      <c r="BG856" s="147">
        <f>IF(O856="zákl. přenesená",K856,0)</f>
        <v>0</v>
      </c>
      <c r="BH856" s="147">
        <f>IF(O856="sníž. přenesená",K856,0)</f>
        <v>0</v>
      </c>
      <c r="BI856" s="147">
        <f>IF(O856="nulová",K856,0)</f>
        <v>0</v>
      </c>
      <c r="BJ856" s="16" t="s">
        <v>85</v>
      </c>
      <c r="BK856" s="147">
        <f>ROUND(P856*H856,2)</f>
        <v>0</v>
      </c>
      <c r="BL856" s="16" t="s">
        <v>319</v>
      </c>
      <c r="BM856" s="146" t="s">
        <v>1482</v>
      </c>
    </row>
    <row r="857" spans="2:47" s="1" customFormat="1" ht="19.5">
      <c r="B857" s="31"/>
      <c r="D857" s="148" t="s">
        <v>136</v>
      </c>
      <c r="F857" s="149" t="s">
        <v>1483</v>
      </c>
      <c r="I857" s="150"/>
      <c r="J857" s="150"/>
      <c r="M857" s="31"/>
      <c r="N857" s="151"/>
      <c r="X857" s="53"/>
      <c r="AT857" s="16" t="s">
        <v>136</v>
      </c>
      <c r="AU857" s="16" t="s">
        <v>87</v>
      </c>
    </row>
    <row r="858" spans="2:65" s="1" customFormat="1" ht="24.2" customHeight="1">
      <c r="B858" s="31"/>
      <c r="C858" s="134" t="s">
        <v>1484</v>
      </c>
      <c r="D858" s="134" t="s">
        <v>132</v>
      </c>
      <c r="E858" s="135" t="s">
        <v>1485</v>
      </c>
      <c r="F858" s="136" t="s">
        <v>1486</v>
      </c>
      <c r="G858" s="137" t="s">
        <v>352</v>
      </c>
      <c r="H858" s="138">
        <v>88</v>
      </c>
      <c r="I858" s="139"/>
      <c r="J858" s="139"/>
      <c r="K858" s="140">
        <f>ROUND(P858*H858,2)</f>
        <v>0</v>
      </c>
      <c r="L858" s="136" t="s">
        <v>134</v>
      </c>
      <c r="M858" s="31"/>
      <c r="N858" s="141" t="s">
        <v>1</v>
      </c>
      <c r="O858" s="142" t="s">
        <v>40</v>
      </c>
      <c r="P858" s="143">
        <f>I858+J858</f>
        <v>0</v>
      </c>
      <c r="Q858" s="143">
        <f>ROUND(I858*H858,2)</f>
        <v>0</v>
      </c>
      <c r="R858" s="143">
        <f>ROUND(J858*H858,2)</f>
        <v>0</v>
      </c>
      <c r="T858" s="144">
        <f>S858*H858</f>
        <v>0</v>
      </c>
      <c r="U858" s="144">
        <v>0.00029</v>
      </c>
      <c r="V858" s="144">
        <f>U858*H858</f>
        <v>0.02552</v>
      </c>
      <c r="W858" s="144">
        <v>0</v>
      </c>
      <c r="X858" s="145">
        <f>W858*H858</f>
        <v>0</v>
      </c>
      <c r="AR858" s="146" t="s">
        <v>319</v>
      </c>
      <c r="AT858" s="146" t="s">
        <v>132</v>
      </c>
      <c r="AU858" s="146" t="s">
        <v>87</v>
      </c>
      <c r="AY858" s="16" t="s">
        <v>128</v>
      </c>
      <c r="BE858" s="147">
        <f>IF(O858="základní",K858,0)</f>
        <v>0</v>
      </c>
      <c r="BF858" s="147">
        <f>IF(O858="snížená",K858,0)</f>
        <v>0</v>
      </c>
      <c r="BG858" s="147">
        <f>IF(O858="zákl. přenesená",K858,0)</f>
        <v>0</v>
      </c>
      <c r="BH858" s="147">
        <f>IF(O858="sníž. přenesená",K858,0)</f>
        <v>0</v>
      </c>
      <c r="BI858" s="147">
        <f>IF(O858="nulová",K858,0)</f>
        <v>0</v>
      </c>
      <c r="BJ858" s="16" t="s">
        <v>85</v>
      </c>
      <c r="BK858" s="147">
        <f>ROUND(P858*H858,2)</f>
        <v>0</v>
      </c>
      <c r="BL858" s="16" t="s">
        <v>319</v>
      </c>
      <c r="BM858" s="146" t="s">
        <v>1487</v>
      </c>
    </row>
    <row r="859" spans="2:47" s="1" customFormat="1" ht="19.5">
      <c r="B859" s="31"/>
      <c r="D859" s="148" t="s">
        <v>136</v>
      </c>
      <c r="F859" s="149" t="s">
        <v>1488</v>
      </c>
      <c r="I859" s="150"/>
      <c r="J859" s="150"/>
      <c r="M859" s="31"/>
      <c r="N859" s="151"/>
      <c r="X859" s="53"/>
      <c r="AT859" s="16" t="s">
        <v>136</v>
      </c>
      <c r="AU859" s="16" t="s">
        <v>87</v>
      </c>
    </row>
    <row r="860" spans="2:65" s="1" customFormat="1" ht="24.2" customHeight="1">
      <c r="B860" s="31"/>
      <c r="C860" s="134" t="s">
        <v>1489</v>
      </c>
      <c r="D860" s="134" t="s">
        <v>132</v>
      </c>
      <c r="E860" s="135" t="s">
        <v>1490</v>
      </c>
      <c r="F860" s="136" t="s">
        <v>1491</v>
      </c>
      <c r="G860" s="137" t="s">
        <v>313</v>
      </c>
      <c r="H860" s="138">
        <v>0.066</v>
      </c>
      <c r="I860" s="139"/>
      <c r="J860" s="139"/>
      <c r="K860" s="140">
        <f>ROUND(P860*H860,2)</f>
        <v>0</v>
      </c>
      <c r="L860" s="136" t="s">
        <v>134</v>
      </c>
      <c r="M860" s="31"/>
      <c r="N860" s="141" t="s">
        <v>1</v>
      </c>
      <c r="O860" s="142" t="s">
        <v>40</v>
      </c>
      <c r="P860" s="143">
        <f>I860+J860</f>
        <v>0</v>
      </c>
      <c r="Q860" s="143">
        <f>ROUND(I860*H860,2)</f>
        <v>0</v>
      </c>
      <c r="R860" s="143">
        <f>ROUND(J860*H860,2)</f>
        <v>0</v>
      </c>
      <c r="T860" s="144">
        <f>S860*H860</f>
        <v>0</v>
      </c>
      <c r="U860" s="144">
        <v>0</v>
      </c>
      <c r="V860" s="144">
        <f>U860*H860</f>
        <v>0</v>
      </c>
      <c r="W860" s="144">
        <v>0</v>
      </c>
      <c r="X860" s="145">
        <f>W860*H860</f>
        <v>0</v>
      </c>
      <c r="AR860" s="146" t="s">
        <v>319</v>
      </c>
      <c r="AT860" s="146" t="s">
        <v>132</v>
      </c>
      <c r="AU860" s="146" t="s">
        <v>87</v>
      </c>
      <c r="AY860" s="16" t="s">
        <v>128</v>
      </c>
      <c r="BE860" s="147">
        <f>IF(O860="základní",K860,0)</f>
        <v>0</v>
      </c>
      <c r="BF860" s="147">
        <f>IF(O860="snížená",K860,0)</f>
        <v>0</v>
      </c>
      <c r="BG860" s="147">
        <f>IF(O860="zákl. přenesená",K860,0)</f>
        <v>0</v>
      </c>
      <c r="BH860" s="147">
        <f>IF(O860="sníž. přenesená",K860,0)</f>
        <v>0</v>
      </c>
      <c r="BI860" s="147">
        <f>IF(O860="nulová",K860,0)</f>
        <v>0</v>
      </c>
      <c r="BJ860" s="16" t="s">
        <v>85</v>
      </c>
      <c r="BK860" s="147">
        <f>ROUND(P860*H860,2)</f>
        <v>0</v>
      </c>
      <c r="BL860" s="16" t="s">
        <v>319</v>
      </c>
      <c r="BM860" s="146" t="s">
        <v>1492</v>
      </c>
    </row>
    <row r="861" spans="2:47" s="1" customFormat="1" ht="29.25">
      <c r="B861" s="31"/>
      <c r="D861" s="148" t="s">
        <v>136</v>
      </c>
      <c r="F861" s="149" t="s">
        <v>1493</v>
      </c>
      <c r="I861" s="150"/>
      <c r="J861" s="150"/>
      <c r="M861" s="31"/>
      <c r="N861" s="151"/>
      <c r="X861" s="53"/>
      <c r="AT861" s="16" t="s">
        <v>136</v>
      </c>
      <c r="AU861" s="16" t="s">
        <v>87</v>
      </c>
    </row>
    <row r="862" spans="2:65" s="1" customFormat="1" ht="24.2" customHeight="1">
      <c r="B862" s="31"/>
      <c r="C862" s="134" t="s">
        <v>1494</v>
      </c>
      <c r="D862" s="134" t="s">
        <v>132</v>
      </c>
      <c r="E862" s="135" t="s">
        <v>1495</v>
      </c>
      <c r="F862" s="136" t="s">
        <v>1496</v>
      </c>
      <c r="G862" s="137" t="s">
        <v>313</v>
      </c>
      <c r="H862" s="138">
        <v>0.066</v>
      </c>
      <c r="I862" s="139"/>
      <c r="J862" s="139"/>
      <c r="K862" s="140">
        <f>ROUND(P862*H862,2)</f>
        <v>0</v>
      </c>
      <c r="L862" s="136" t="s">
        <v>134</v>
      </c>
      <c r="M862" s="31"/>
      <c r="N862" s="141" t="s">
        <v>1</v>
      </c>
      <c r="O862" s="142" t="s">
        <v>40</v>
      </c>
      <c r="P862" s="143">
        <f>I862+J862</f>
        <v>0</v>
      </c>
      <c r="Q862" s="143">
        <f>ROUND(I862*H862,2)</f>
        <v>0</v>
      </c>
      <c r="R862" s="143">
        <f>ROUND(J862*H862,2)</f>
        <v>0</v>
      </c>
      <c r="T862" s="144">
        <f>S862*H862</f>
        <v>0</v>
      </c>
      <c r="U862" s="144">
        <v>0</v>
      </c>
      <c r="V862" s="144">
        <f>U862*H862</f>
        <v>0</v>
      </c>
      <c r="W862" s="144">
        <v>0</v>
      </c>
      <c r="X862" s="145">
        <f>W862*H862</f>
        <v>0</v>
      </c>
      <c r="AR862" s="146" t="s">
        <v>319</v>
      </c>
      <c r="AT862" s="146" t="s">
        <v>132</v>
      </c>
      <c r="AU862" s="146" t="s">
        <v>87</v>
      </c>
      <c r="AY862" s="16" t="s">
        <v>128</v>
      </c>
      <c r="BE862" s="147">
        <f>IF(O862="základní",K862,0)</f>
        <v>0</v>
      </c>
      <c r="BF862" s="147">
        <f>IF(O862="snížená",K862,0)</f>
        <v>0</v>
      </c>
      <c r="BG862" s="147">
        <f>IF(O862="zákl. přenesená",K862,0)</f>
        <v>0</v>
      </c>
      <c r="BH862" s="147">
        <f>IF(O862="sníž. přenesená",K862,0)</f>
        <v>0</v>
      </c>
      <c r="BI862" s="147">
        <f>IF(O862="nulová",K862,0)</f>
        <v>0</v>
      </c>
      <c r="BJ862" s="16" t="s">
        <v>85</v>
      </c>
      <c r="BK862" s="147">
        <f>ROUND(P862*H862,2)</f>
        <v>0</v>
      </c>
      <c r="BL862" s="16" t="s">
        <v>319</v>
      </c>
      <c r="BM862" s="146" t="s">
        <v>1497</v>
      </c>
    </row>
    <row r="863" spans="2:47" s="1" customFormat="1" ht="29.25">
      <c r="B863" s="31"/>
      <c r="D863" s="148" t="s">
        <v>136</v>
      </c>
      <c r="F863" s="149" t="s">
        <v>1498</v>
      </c>
      <c r="I863" s="150"/>
      <c r="J863" s="150"/>
      <c r="M863" s="31"/>
      <c r="N863" s="151"/>
      <c r="X863" s="53"/>
      <c r="AT863" s="16" t="s">
        <v>136</v>
      </c>
      <c r="AU863" s="16" t="s">
        <v>87</v>
      </c>
    </row>
    <row r="864" spans="2:65" s="1" customFormat="1" ht="24.2" customHeight="1">
      <c r="B864" s="31"/>
      <c r="C864" s="134" t="s">
        <v>1499</v>
      </c>
      <c r="D864" s="134" t="s">
        <v>132</v>
      </c>
      <c r="E864" s="135" t="s">
        <v>1500</v>
      </c>
      <c r="F864" s="136" t="s">
        <v>1501</v>
      </c>
      <c r="G864" s="137" t="s">
        <v>313</v>
      </c>
      <c r="H864" s="138">
        <v>0.066</v>
      </c>
      <c r="I864" s="139"/>
      <c r="J864" s="139"/>
      <c r="K864" s="140">
        <f>ROUND(P864*H864,2)</f>
        <v>0</v>
      </c>
      <c r="L864" s="136" t="s">
        <v>134</v>
      </c>
      <c r="M864" s="31"/>
      <c r="N864" s="141" t="s">
        <v>1</v>
      </c>
      <c r="O864" s="142" t="s">
        <v>40</v>
      </c>
      <c r="P864" s="143">
        <f>I864+J864</f>
        <v>0</v>
      </c>
      <c r="Q864" s="143">
        <f>ROUND(I864*H864,2)</f>
        <v>0</v>
      </c>
      <c r="R864" s="143">
        <f>ROUND(J864*H864,2)</f>
        <v>0</v>
      </c>
      <c r="T864" s="144">
        <f>S864*H864</f>
        <v>0</v>
      </c>
      <c r="U864" s="144">
        <v>0</v>
      </c>
      <c r="V864" s="144">
        <f>U864*H864</f>
        <v>0</v>
      </c>
      <c r="W864" s="144">
        <v>0</v>
      </c>
      <c r="X864" s="145">
        <f>W864*H864</f>
        <v>0</v>
      </c>
      <c r="AR864" s="146" t="s">
        <v>319</v>
      </c>
      <c r="AT864" s="146" t="s">
        <v>132</v>
      </c>
      <c r="AU864" s="146" t="s">
        <v>87</v>
      </c>
      <c r="AY864" s="16" t="s">
        <v>128</v>
      </c>
      <c r="BE864" s="147">
        <f>IF(O864="základní",K864,0)</f>
        <v>0</v>
      </c>
      <c r="BF864" s="147">
        <f>IF(O864="snížená",K864,0)</f>
        <v>0</v>
      </c>
      <c r="BG864" s="147">
        <f>IF(O864="zákl. přenesená",K864,0)</f>
        <v>0</v>
      </c>
      <c r="BH864" s="147">
        <f>IF(O864="sníž. přenesená",K864,0)</f>
        <v>0</v>
      </c>
      <c r="BI864" s="147">
        <f>IF(O864="nulová",K864,0)</f>
        <v>0</v>
      </c>
      <c r="BJ864" s="16" t="s">
        <v>85</v>
      </c>
      <c r="BK864" s="147">
        <f>ROUND(P864*H864,2)</f>
        <v>0</v>
      </c>
      <c r="BL864" s="16" t="s">
        <v>319</v>
      </c>
      <c r="BM864" s="146" t="s">
        <v>1502</v>
      </c>
    </row>
    <row r="865" spans="2:47" s="1" customFormat="1" ht="29.25">
      <c r="B865" s="31"/>
      <c r="D865" s="148" t="s">
        <v>136</v>
      </c>
      <c r="F865" s="149" t="s">
        <v>1503</v>
      </c>
      <c r="I865" s="150"/>
      <c r="J865" s="150"/>
      <c r="M865" s="31"/>
      <c r="N865" s="151"/>
      <c r="X865" s="53"/>
      <c r="AT865" s="16" t="s">
        <v>136</v>
      </c>
      <c r="AU865" s="16" t="s">
        <v>87</v>
      </c>
    </row>
    <row r="866" spans="2:63" s="11" customFormat="1" ht="22.9" customHeight="1">
      <c r="B866" s="121"/>
      <c r="D866" s="122" t="s">
        <v>76</v>
      </c>
      <c r="E866" s="132" t="s">
        <v>1504</v>
      </c>
      <c r="F866" s="132" t="s">
        <v>1505</v>
      </c>
      <c r="I866" s="124"/>
      <c r="J866" s="124"/>
      <c r="K866" s="133">
        <f>BK866</f>
        <v>0</v>
      </c>
      <c r="M866" s="121"/>
      <c r="N866" s="126"/>
      <c r="Q866" s="127">
        <f>SUM(Q867:Q904)</f>
        <v>0</v>
      </c>
      <c r="R866" s="127">
        <f>SUM(R867:R904)</f>
        <v>0</v>
      </c>
      <c r="T866" s="128">
        <f>SUM(T867:T904)</f>
        <v>0</v>
      </c>
      <c r="V866" s="128">
        <f>SUM(V867:V904)</f>
        <v>3.033</v>
      </c>
      <c r="X866" s="129">
        <f>SUM(X867:X904)</f>
        <v>0.9972000000000001</v>
      </c>
      <c r="AR866" s="122" t="s">
        <v>87</v>
      </c>
      <c r="AT866" s="130" t="s">
        <v>76</v>
      </c>
      <c r="AU866" s="130" t="s">
        <v>85</v>
      </c>
      <c r="AY866" s="122" t="s">
        <v>128</v>
      </c>
      <c r="BK866" s="131">
        <f>SUM(BK867:BK904)</f>
        <v>0</v>
      </c>
    </row>
    <row r="867" spans="2:65" s="1" customFormat="1" ht="37.9" customHeight="1">
      <c r="B867" s="31"/>
      <c r="C867" s="134" t="s">
        <v>1506</v>
      </c>
      <c r="D867" s="134" t="s">
        <v>132</v>
      </c>
      <c r="E867" s="135" t="s">
        <v>1507</v>
      </c>
      <c r="F867" s="136" t="s">
        <v>1508</v>
      </c>
      <c r="G867" s="137" t="s">
        <v>352</v>
      </c>
      <c r="H867" s="138">
        <v>1</v>
      </c>
      <c r="I867" s="139"/>
      <c r="J867" s="139"/>
      <c r="K867" s="140">
        <f>ROUND(P867*H867,2)</f>
        <v>0</v>
      </c>
      <c r="L867" s="136" t="s">
        <v>134</v>
      </c>
      <c r="M867" s="31"/>
      <c r="N867" s="141" t="s">
        <v>1</v>
      </c>
      <c r="O867" s="142" t="s">
        <v>40</v>
      </c>
      <c r="P867" s="143">
        <f>I867+J867</f>
        <v>0</v>
      </c>
      <c r="Q867" s="143">
        <f>ROUND(I867*H867,2)</f>
        <v>0</v>
      </c>
      <c r="R867" s="143">
        <f>ROUND(J867*H867,2)</f>
        <v>0</v>
      </c>
      <c r="T867" s="144">
        <f>S867*H867</f>
        <v>0</v>
      </c>
      <c r="U867" s="144">
        <v>0.01075</v>
      </c>
      <c r="V867" s="144">
        <f>U867*H867</f>
        <v>0.01075</v>
      </c>
      <c r="W867" s="144">
        <v>0</v>
      </c>
      <c r="X867" s="145">
        <f>W867*H867</f>
        <v>0</v>
      </c>
      <c r="AR867" s="146" t="s">
        <v>319</v>
      </c>
      <c r="AT867" s="146" t="s">
        <v>132</v>
      </c>
      <c r="AU867" s="146" t="s">
        <v>87</v>
      </c>
      <c r="AY867" s="16" t="s">
        <v>128</v>
      </c>
      <c r="BE867" s="147">
        <f>IF(O867="základní",K867,0)</f>
        <v>0</v>
      </c>
      <c r="BF867" s="147">
        <f>IF(O867="snížená",K867,0)</f>
        <v>0</v>
      </c>
      <c r="BG867" s="147">
        <f>IF(O867="zákl. přenesená",K867,0)</f>
        <v>0</v>
      </c>
      <c r="BH867" s="147">
        <f>IF(O867="sníž. přenesená",K867,0)</f>
        <v>0</v>
      </c>
      <c r="BI867" s="147">
        <f>IF(O867="nulová",K867,0)</f>
        <v>0</v>
      </c>
      <c r="BJ867" s="16" t="s">
        <v>85</v>
      </c>
      <c r="BK867" s="147">
        <f>ROUND(P867*H867,2)</f>
        <v>0</v>
      </c>
      <c r="BL867" s="16" t="s">
        <v>319</v>
      </c>
      <c r="BM867" s="146" t="s">
        <v>1509</v>
      </c>
    </row>
    <row r="868" spans="2:47" s="1" customFormat="1" ht="29.25">
      <c r="B868" s="31"/>
      <c r="D868" s="148" t="s">
        <v>136</v>
      </c>
      <c r="F868" s="149" t="s">
        <v>1510</v>
      </c>
      <c r="I868" s="150"/>
      <c r="J868" s="150"/>
      <c r="M868" s="31"/>
      <c r="N868" s="151"/>
      <c r="X868" s="53"/>
      <c r="AT868" s="16" t="s">
        <v>136</v>
      </c>
      <c r="AU868" s="16" t="s">
        <v>87</v>
      </c>
    </row>
    <row r="869" spans="2:65" s="1" customFormat="1" ht="37.9" customHeight="1">
      <c r="B869" s="31"/>
      <c r="C869" s="134" t="s">
        <v>1511</v>
      </c>
      <c r="D869" s="134" t="s">
        <v>132</v>
      </c>
      <c r="E869" s="135" t="s">
        <v>1512</v>
      </c>
      <c r="F869" s="136" t="s">
        <v>1513</v>
      </c>
      <c r="G869" s="137" t="s">
        <v>352</v>
      </c>
      <c r="H869" s="138">
        <v>1</v>
      </c>
      <c r="I869" s="139"/>
      <c r="J869" s="139"/>
      <c r="K869" s="140">
        <f>ROUND(P869*H869,2)</f>
        <v>0</v>
      </c>
      <c r="L869" s="136" t="s">
        <v>134</v>
      </c>
      <c r="M869" s="31"/>
      <c r="N869" s="141" t="s">
        <v>1</v>
      </c>
      <c r="O869" s="142" t="s">
        <v>40</v>
      </c>
      <c r="P869" s="143">
        <f>I869+J869</f>
        <v>0</v>
      </c>
      <c r="Q869" s="143">
        <f>ROUND(I869*H869,2)</f>
        <v>0</v>
      </c>
      <c r="R869" s="143">
        <f>ROUND(J869*H869,2)</f>
        <v>0</v>
      </c>
      <c r="T869" s="144">
        <f>S869*H869</f>
        <v>0</v>
      </c>
      <c r="U869" s="144">
        <v>0.01246</v>
      </c>
      <c r="V869" s="144">
        <f>U869*H869</f>
        <v>0.01246</v>
      </c>
      <c r="W869" s="144">
        <v>0</v>
      </c>
      <c r="X869" s="145">
        <f>W869*H869</f>
        <v>0</v>
      </c>
      <c r="AR869" s="146" t="s">
        <v>319</v>
      </c>
      <c r="AT869" s="146" t="s">
        <v>132</v>
      </c>
      <c r="AU869" s="146" t="s">
        <v>87</v>
      </c>
      <c r="AY869" s="16" t="s">
        <v>128</v>
      </c>
      <c r="BE869" s="147">
        <f>IF(O869="základní",K869,0)</f>
        <v>0</v>
      </c>
      <c r="BF869" s="147">
        <f>IF(O869="snížená",K869,0)</f>
        <v>0</v>
      </c>
      <c r="BG869" s="147">
        <f>IF(O869="zákl. přenesená",K869,0)</f>
        <v>0</v>
      </c>
      <c r="BH869" s="147">
        <f>IF(O869="sníž. přenesená",K869,0)</f>
        <v>0</v>
      </c>
      <c r="BI869" s="147">
        <f>IF(O869="nulová",K869,0)</f>
        <v>0</v>
      </c>
      <c r="BJ869" s="16" t="s">
        <v>85</v>
      </c>
      <c r="BK869" s="147">
        <f>ROUND(P869*H869,2)</f>
        <v>0</v>
      </c>
      <c r="BL869" s="16" t="s">
        <v>319</v>
      </c>
      <c r="BM869" s="146" t="s">
        <v>1514</v>
      </c>
    </row>
    <row r="870" spans="2:47" s="1" customFormat="1" ht="29.25">
      <c r="B870" s="31"/>
      <c r="D870" s="148" t="s">
        <v>136</v>
      </c>
      <c r="F870" s="149" t="s">
        <v>1515</v>
      </c>
      <c r="I870" s="150"/>
      <c r="J870" s="150"/>
      <c r="M870" s="31"/>
      <c r="N870" s="151"/>
      <c r="X870" s="53"/>
      <c r="AT870" s="16" t="s">
        <v>136</v>
      </c>
      <c r="AU870" s="16" t="s">
        <v>87</v>
      </c>
    </row>
    <row r="871" spans="2:65" s="1" customFormat="1" ht="37.9" customHeight="1">
      <c r="B871" s="31"/>
      <c r="C871" s="134" t="s">
        <v>1516</v>
      </c>
      <c r="D871" s="134" t="s">
        <v>132</v>
      </c>
      <c r="E871" s="135" t="s">
        <v>1517</v>
      </c>
      <c r="F871" s="136" t="s">
        <v>1518</v>
      </c>
      <c r="G871" s="137" t="s">
        <v>352</v>
      </c>
      <c r="H871" s="138">
        <v>2</v>
      </c>
      <c r="I871" s="139"/>
      <c r="J871" s="139"/>
      <c r="K871" s="140">
        <f>ROUND(P871*H871,2)</f>
        <v>0</v>
      </c>
      <c r="L871" s="136" t="s">
        <v>134</v>
      </c>
      <c r="M871" s="31"/>
      <c r="N871" s="141" t="s">
        <v>1</v>
      </c>
      <c r="O871" s="142" t="s">
        <v>40</v>
      </c>
      <c r="P871" s="143">
        <f>I871+J871</f>
        <v>0</v>
      </c>
      <c r="Q871" s="143">
        <f>ROUND(I871*H871,2)</f>
        <v>0</v>
      </c>
      <c r="R871" s="143">
        <f>ROUND(J871*H871,2)</f>
        <v>0</v>
      </c>
      <c r="T871" s="144">
        <f>S871*H871</f>
        <v>0</v>
      </c>
      <c r="U871" s="144">
        <v>0.01588</v>
      </c>
      <c r="V871" s="144">
        <f>U871*H871</f>
        <v>0.03176</v>
      </c>
      <c r="W871" s="144">
        <v>0</v>
      </c>
      <c r="X871" s="145">
        <f>W871*H871</f>
        <v>0</v>
      </c>
      <c r="AR871" s="146" t="s">
        <v>319</v>
      </c>
      <c r="AT871" s="146" t="s">
        <v>132</v>
      </c>
      <c r="AU871" s="146" t="s">
        <v>87</v>
      </c>
      <c r="AY871" s="16" t="s">
        <v>128</v>
      </c>
      <c r="BE871" s="147">
        <f>IF(O871="základní",K871,0)</f>
        <v>0</v>
      </c>
      <c r="BF871" s="147">
        <f>IF(O871="snížená",K871,0)</f>
        <v>0</v>
      </c>
      <c r="BG871" s="147">
        <f>IF(O871="zákl. přenesená",K871,0)</f>
        <v>0</v>
      </c>
      <c r="BH871" s="147">
        <f>IF(O871="sníž. přenesená",K871,0)</f>
        <v>0</v>
      </c>
      <c r="BI871" s="147">
        <f>IF(O871="nulová",K871,0)</f>
        <v>0</v>
      </c>
      <c r="BJ871" s="16" t="s">
        <v>85</v>
      </c>
      <c r="BK871" s="147">
        <f>ROUND(P871*H871,2)</f>
        <v>0</v>
      </c>
      <c r="BL871" s="16" t="s">
        <v>319</v>
      </c>
      <c r="BM871" s="146" t="s">
        <v>1519</v>
      </c>
    </row>
    <row r="872" spans="2:47" s="1" customFormat="1" ht="29.25">
      <c r="B872" s="31"/>
      <c r="D872" s="148" t="s">
        <v>136</v>
      </c>
      <c r="F872" s="149" t="s">
        <v>1520</v>
      </c>
      <c r="I872" s="150"/>
      <c r="J872" s="150"/>
      <c r="M872" s="31"/>
      <c r="N872" s="151"/>
      <c r="X872" s="53"/>
      <c r="AT872" s="16" t="s">
        <v>136</v>
      </c>
      <c r="AU872" s="16" t="s">
        <v>87</v>
      </c>
    </row>
    <row r="873" spans="2:65" s="1" customFormat="1" ht="37.9" customHeight="1">
      <c r="B873" s="31"/>
      <c r="C873" s="134" t="s">
        <v>1521</v>
      </c>
      <c r="D873" s="134" t="s">
        <v>132</v>
      </c>
      <c r="E873" s="135" t="s">
        <v>1522</v>
      </c>
      <c r="F873" s="136" t="s">
        <v>1523</v>
      </c>
      <c r="G873" s="137" t="s">
        <v>352</v>
      </c>
      <c r="H873" s="138">
        <v>1</v>
      </c>
      <c r="I873" s="139"/>
      <c r="J873" s="139"/>
      <c r="K873" s="140">
        <f>ROUND(P873*H873,2)</f>
        <v>0</v>
      </c>
      <c r="L873" s="136" t="s">
        <v>134</v>
      </c>
      <c r="M873" s="31"/>
      <c r="N873" s="141" t="s">
        <v>1</v>
      </c>
      <c r="O873" s="142" t="s">
        <v>40</v>
      </c>
      <c r="P873" s="143">
        <f>I873+J873</f>
        <v>0</v>
      </c>
      <c r="Q873" s="143">
        <f>ROUND(I873*H873,2)</f>
        <v>0</v>
      </c>
      <c r="R873" s="143">
        <f>ROUND(J873*H873,2)</f>
        <v>0</v>
      </c>
      <c r="T873" s="144">
        <f>S873*H873</f>
        <v>0</v>
      </c>
      <c r="U873" s="144">
        <v>0.01759</v>
      </c>
      <c r="V873" s="144">
        <f>U873*H873</f>
        <v>0.01759</v>
      </c>
      <c r="W873" s="144">
        <v>0</v>
      </c>
      <c r="X873" s="145">
        <f>W873*H873</f>
        <v>0</v>
      </c>
      <c r="AR873" s="146" t="s">
        <v>319</v>
      </c>
      <c r="AT873" s="146" t="s">
        <v>132</v>
      </c>
      <c r="AU873" s="146" t="s">
        <v>87</v>
      </c>
      <c r="AY873" s="16" t="s">
        <v>128</v>
      </c>
      <c r="BE873" s="147">
        <f>IF(O873="základní",K873,0)</f>
        <v>0</v>
      </c>
      <c r="BF873" s="147">
        <f>IF(O873="snížená",K873,0)</f>
        <v>0</v>
      </c>
      <c r="BG873" s="147">
        <f>IF(O873="zákl. přenesená",K873,0)</f>
        <v>0</v>
      </c>
      <c r="BH873" s="147">
        <f>IF(O873="sníž. přenesená",K873,0)</f>
        <v>0</v>
      </c>
      <c r="BI873" s="147">
        <f>IF(O873="nulová",K873,0)</f>
        <v>0</v>
      </c>
      <c r="BJ873" s="16" t="s">
        <v>85</v>
      </c>
      <c r="BK873" s="147">
        <f>ROUND(P873*H873,2)</f>
        <v>0</v>
      </c>
      <c r="BL873" s="16" t="s">
        <v>319</v>
      </c>
      <c r="BM873" s="146" t="s">
        <v>1524</v>
      </c>
    </row>
    <row r="874" spans="2:47" s="1" customFormat="1" ht="29.25">
      <c r="B874" s="31"/>
      <c r="D874" s="148" t="s">
        <v>136</v>
      </c>
      <c r="F874" s="149" t="s">
        <v>1525</v>
      </c>
      <c r="I874" s="150"/>
      <c r="J874" s="150"/>
      <c r="M874" s="31"/>
      <c r="N874" s="151"/>
      <c r="X874" s="53"/>
      <c r="AT874" s="16" t="s">
        <v>136</v>
      </c>
      <c r="AU874" s="16" t="s">
        <v>87</v>
      </c>
    </row>
    <row r="875" spans="2:65" s="1" customFormat="1" ht="37.9" customHeight="1">
      <c r="B875" s="31"/>
      <c r="C875" s="134" t="s">
        <v>1526</v>
      </c>
      <c r="D875" s="134" t="s">
        <v>132</v>
      </c>
      <c r="E875" s="135" t="s">
        <v>1527</v>
      </c>
      <c r="F875" s="136" t="s">
        <v>1528</v>
      </c>
      <c r="G875" s="137" t="s">
        <v>352</v>
      </c>
      <c r="H875" s="138">
        <v>2</v>
      </c>
      <c r="I875" s="139"/>
      <c r="J875" s="139"/>
      <c r="K875" s="140">
        <f>ROUND(P875*H875,2)</f>
        <v>0</v>
      </c>
      <c r="L875" s="136" t="s">
        <v>134</v>
      </c>
      <c r="M875" s="31"/>
      <c r="N875" s="141" t="s">
        <v>1</v>
      </c>
      <c r="O875" s="142" t="s">
        <v>40</v>
      </c>
      <c r="P875" s="143">
        <f>I875+J875</f>
        <v>0</v>
      </c>
      <c r="Q875" s="143">
        <f>ROUND(I875*H875,2)</f>
        <v>0</v>
      </c>
      <c r="R875" s="143">
        <f>ROUND(J875*H875,2)</f>
        <v>0</v>
      </c>
      <c r="T875" s="144">
        <f>S875*H875</f>
        <v>0</v>
      </c>
      <c r="U875" s="144">
        <v>0.0351</v>
      </c>
      <c r="V875" s="144">
        <f>U875*H875</f>
        <v>0.0702</v>
      </c>
      <c r="W875" s="144">
        <v>0</v>
      </c>
      <c r="X875" s="145">
        <f>W875*H875</f>
        <v>0</v>
      </c>
      <c r="AR875" s="146" t="s">
        <v>319</v>
      </c>
      <c r="AT875" s="146" t="s">
        <v>132</v>
      </c>
      <c r="AU875" s="146" t="s">
        <v>87</v>
      </c>
      <c r="AY875" s="16" t="s">
        <v>128</v>
      </c>
      <c r="BE875" s="147">
        <f>IF(O875="základní",K875,0)</f>
        <v>0</v>
      </c>
      <c r="BF875" s="147">
        <f>IF(O875="snížená",K875,0)</f>
        <v>0</v>
      </c>
      <c r="BG875" s="147">
        <f>IF(O875="zákl. přenesená",K875,0)</f>
        <v>0</v>
      </c>
      <c r="BH875" s="147">
        <f>IF(O875="sníž. přenesená",K875,0)</f>
        <v>0</v>
      </c>
      <c r="BI875" s="147">
        <f>IF(O875="nulová",K875,0)</f>
        <v>0</v>
      </c>
      <c r="BJ875" s="16" t="s">
        <v>85</v>
      </c>
      <c r="BK875" s="147">
        <f>ROUND(P875*H875,2)</f>
        <v>0</v>
      </c>
      <c r="BL875" s="16" t="s">
        <v>319</v>
      </c>
      <c r="BM875" s="146" t="s">
        <v>1529</v>
      </c>
    </row>
    <row r="876" spans="2:47" s="1" customFormat="1" ht="29.25">
      <c r="B876" s="31"/>
      <c r="D876" s="148" t="s">
        <v>136</v>
      </c>
      <c r="F876" s="149" t="s">
        <v>1530</v>
      </c>
      <c r="I876" s="150"/>
      <c r="J876" s="150"/>
      <c r="M876" s="31"/>
      <c r="N876" s="151"/>
      <c r="X876" s="53"/>
      <c r="AT876" s="16" t="s">
        <v>136</v>
      </c>
      <c r="AU876" s="16" t="s">
        <v>87</v>
      </c>
    </row>
    <row r="877" spans="2:65" s="1" customFormat="1" ht="37.9" customHeight="1">
      <c r="B877" s="31"/>
      <c r="C877" s="134" t="s">
        <v>1531</v>
      </c>
      <c r="D877" s="134" t="s">
        <v>132</v>
      </c>
      <c r="E877" s="135" t="s">
        <v>1532</v>
      </c>
      <c r="F877" s="136" t="s">
        <v>1533</v>
      </c>
      <c r="G877" s="137" t="s">
        <v>352</v>
      </c>
      <c r="H877" s="138">
        <v>2</v>
      </c>
      <c r="I877" s="139"/>
      <c r="J877" s="139"/>
      <c r="K877" s="140">
        <f>ROUND(P877*H877,2)</f>
        <v>0</v>
      </c>
      <c r="L877" s="136" t="s">
        <v>134</v>
      </c>
      <c r="M877" s="31"/>
      <c r="N877" s="141" t="s">
        <v>1</v>
      </c>
      <c r="O877" s="142" t="s">
        <v>40</v>
      </c>
      <c r="P877" s="143">
        <f>I877+J877</f>
        <v>0</v>
      </c>
      <c r="Q877" s="143">
        <f>ROUND(I877*H877,2)</f>
        <v>0</v>
      </c>
      <c r="R877" s="143">
        <f>ROUND(J877*H877,2)</f>
        <v>0</v>
      </c>
      <c r="T877" s="144">
        <f>S877*H877</f>
        <v>0</v>
      </c>
      <c r="U877" s="144">
        <v>0.0398</v>
      </c>
      <c r="V877" s="144">
        <f>U877*H877</f>
        <v>0.0796</v>
      </c>
      <c r="W877" s="144">
        <v>0</v>
      </c>
      <c r="X877" s="145">
        <f>W877*H877</f>
        <v>0</v>
      </c>
      <c r="AR877" s="146" t="s">
        <v>319</v>
      </c>
      <c r="AT877" s="146" t="s">
        <v>132</v>
      </c>
      <c r="AU877" s="146" t="s">
        <v>87</v>
      </c>
      <c r="AY877" s="16" t="s">
        <v>128</v>
      </c>
      <c r="BE877" s="147">
        <f>IF(O877="základní",K877,0)</f>
        <v>0</v>
      </c>
      <c r="BF877" s="147">
        <f>IF(O877="snížená",K877,0)</f>
        <v>0</v>
      </c>
      <c r="BG877" s="147">
        <f>IF(O877="zákl. přenesená",K877,0)</f>
        <v>0</v>
      </c>
      <c r="BH877" s="147">
        <f>IF(O877="sníž. přenesená",K877,0)</f>
        <v>0</v>
      </c>
      <c r="BI877" s="147">
        <f>IF(O877="nulová",K877,0)</f>
        <v>0</v>
      </c>
      <c r="BJ877" s="16" t="s">
        <v>85</v>
      </c>
      <c r="BK877" s="147">
        <f>ROUND(P877*H877,2)</f>
        <v>0</v>
      </c>
      <c r="BL877" s="16" t="s">
        <v>319</v>
      </c>
      <c r="BM877" s="146" t="s">
        <v>1534</v>
      </c>
    </row>
    <row r="878" spans="2:47" s="1" customFormat="1" ht="29.25">
      <c r="B878" s="31"/>
      <c r="D878" s="148" t="s">
        <v>136</v>
      </c>
      <c r="F878" s="149" t="s">
        <v>1535</v>
      </c>
      <c r="I878" s="150"/>
      <c r="J878" s="150"/>
      <c r="M878" s="31"/>
      <c r="N878" s="151"/>
      <c r="X878" s="53"/>
      <c r="AT878" s="16" t="s">
        <v>136</v>
      </c>
      <c r="AU878" s="16" t="s">
        <v>87</v>
      </c>
    </row>
    <row r="879" spans="2:65" s="1" customFormat="1" ht="37.9" customHeight="1">
      <c r="B879" s="31"/>
      <c r="C879" s="134" t="s">
        <v>1536</v>
      </c>
      <c r="D879" s="134" t="s">
        <v>132</v>
      </c>
      <c r="E879" s="135" t="s">
        <v>1537</v>
      </c>
      <c r="F879" s="136" t="s">
        <v>1538</v>
      </c>
      <c r="G879" s="137" t="s">
        <v>352</v>
      </c>
      <c r="H879" s="138">
        <v>2</v>
      </c>
      <c r="I879" s="139"/>
      <c r="J879" s="139"/>
      <c r="K879" s="140">
        <f>ROUND(P879*H879,2)</f>
        <v>0</v>
      </c>
      <c r="L879" s="136" t="s">
        <v>134</v>
      </c>
      <c r="M879" s="31"/>
      <c r="N879" s="141" t="s">
        <v>1</v>
      </c>
      <c r="O879" s="142" t="s">
        <v>40</v>
      </c>
      <c r="P879" s="143">
        <f>I879+J879</f>
        <v>0</v>
      </c>
      <c r="Q879" s="143">
        <f>ROUND(I879*H879,2)</f>
        <v>0</v>
      </c>
      <c r="R879" s="143">
        <f>ROUND(J879*H879,2)</f>
        <v>0</v>
      </c>
      <c r="T879" s="144">
        <f>S879*H879</f>
        <v>0</v>
      </c>
      <c r="U879" s="144">
        <v>0.0492</v>
      </c>
      <c r="V879" s="144">
        <f>U879*H879</f>
        <v>0.0984</v>
      </c>
      <c r="W879" s="144">
        <v>0</v>
      </c>
      <c r="X879" s="145">
        <f>W879*H879</f>
        <v>0</v>
      </c>
      <c r="AR879" s="146" t="s">
        <v>319</v>
      </c>
      <c r="AT879" s="146" t="s">
        <v>132</v>
      </c>
      <c r="AU879" s="146" t="s">
        <v>87</v>
      </c>
      <c r="AY879" s="16" t="s">
        <v>128</v>
      </c>
      <c r="BE879" s="147">
        <f>IF(O879="základní",K879,0)</f>
        <v>0</v>
      </c>
      <c r="BF879" s="147">
        <f>IF(O879="snížená",K879,0)</f>
        <v>0</v>
      </c>
      <c r="BG879" s="147">
        <f>IF(O879="zákl. přenesená",K879,0)</f>
        <v>0</v>
      </c>
      <c r="BH879" s="147">
        <f>IF(O879="sníž. přenesená",K879,0)</f>
        <v>0</v>
      </c>
      <c r="BI879" s="147">
        <f>IF(O879="nulová",K879,0)</f>
        <v>0</v>
      </c>
      <c r="BJ879" s="16" t="s">
        <v>85</v>
      </c>
      <c r="BK879" s="147">
        <f>ROUND(P879*H879,2)</f>
        <v>0</v>
      </c>
      <c r="BL879" s="16" t="s">
        <v>319</v>
      </c>
      <c r="BM879" s="146" t="s">
        <v>1539</v>
      </c>
    </row>
    <row r="880" spans="2:47" s="1" customFormat="1" ht="29.25">
      <c r="B880" s="31"/>
      <c r="D880" s="148" t="s">
        <v>136</v>
      </c>
      <c r="F880" s="149" t="s">
        <v>1540</v>
      </c>
      <c r="I880" s="150"/>
      <c r="J880" s="150"/>
      <c r="M880" s="31"/>
      <c r="N880" s="151"/>
      <c r="X880" s="53"/>
      <c r="AT880" s="16" t="s">
        <v>136</v>
      </c>
      <c r="AU880" s="16" t="s">
        <v>87</v>
      </c>
    </row>
    <row r="881" spans="2:65" s="1" customFormat="1" ht="37.9" customHeight="1">
      <c r="B881" s="31"/>
      <c r="C881" s="134" t="s">
        <v>1541</v>
      </c>
      <c r="D881" s="134" t="s">
        <v>132</v>
      </c>
      <c r="E881" s="135" t="s">
        <v>1542</v>
      </c>
      <c r="F881" s="136" t="s">
        <v>1543</v>
      </c>
      <c r="G881" s="137" t="s">
        <v>352</v>
      </c>
      <c r="H881" s="138">
        <v>3</v>
      </c>
      <c r="I881" s="139"/>
      <c r="J881" s="139"/>
      <c r="K881" s="140">
        <f>ROUND(P881*H881,2)</f>
        <v>0</v>
      </c>
      <c r="L881" s="136" t="s">
        <v>134</v>
      </c>
      <c r="M881" s="31"/>
      <c r="N881" s="141" t="s">
        <v>1</v>
      </c>
      <c r="O881" s="142" t="s">
        <v>40</v>
      </c>
      <c r="P881" s="143">
        <f>I881+J881</f>
        <v>0</v>
      </c>
      <c r="Q881" s="143">
        <f>ROUND(I881*H881,2)</f>
        <v>0</v>
      </c>
      <c r="R881" s="143">
        <f>ROUND(J881*H881,2)</f>
        <v>0</v>
      </c>
      <c r="T881" s="144">
        <f>S881*H881</f>
        <v>0</v>
      </c>
      <c r="U881" s="144">
        <v>0.0586</v>
      </c>
      <c r="V881" s="144">
        <f>U881*H881</f>
        <v>0.1758</v>
      </c>
      <c r="W881" s="144">
        <v>0</v>
      </c>
      <c r="X881" s="145">
        <f>W881*H881</f>
        <v>0</v>
      </c>
      <c r="AR881" s="146" t="s">
        <v>319</v>
      </c>
      <c r="AT881" s="146" t="s">
        <v>132</v>
      </c>
      <c r="AU881" s="146" t="s">
        <v>87</v>
      </c>
      <c r="AY881" s="16" t="s">
        <v>128</v>
      </c>
      <c r="BE881" s="147">
        <f>IF(O881="základní",K881,0)</f>
        <v>0</v>
      </c>
      <c r="BF881" s="147">
        <f>IF(O881="snížená",K881,0)</f>
        <v>0</v>
      </c>
      <c r="BG881" s="147">
        <f>IF(O881="zákl. přenesená",K881,0)</f>
        <v>0</v>
      </c>
      <c r="BH881" s="147">
        <f>IF(O881="sníž. přenesená",K881,0)</f>
        <v>0</v>
      </c>
      <c r="BI881" s="147">
        <f>IF(O881="nulová",K881,0)</f>
        <v>0</v>
      </c>
      <c r="BJ881" s="16" t="s">
        <v>85</v>
      </c>
      <c r="BK881" s="147">
        <f>ROUND(P881*H881,2)</f>
        <v>0</v>
      </c>
      <c r="BL881" s="16" t="s">
        <v>319</v>
      </c>
      <c r="BM881" s="146" t="s">
        <v>1544</v>
      </c>
    </row>
    <row r="882" spans="2:47" s="1" customFormat="1" ht="29.25">
      <c r="B882" s="31"/>
      <c r="D882" s="148" t="s">
        <v>136</v>
      </c>
      <c r="F882" s="149" t="s">
        <v>1545</v>
      </c>
      <c r="I882" s="150"/>
      <c r="J882" s="150"/>
      <c r="M882" s="31"/>
      <c r="N882" s="151"/>
      <c r="X882" s="53"/>
      <c r="AT882" s="16" t="s">
        <v>136</v>
      </c>
      <c r="AU882" s="16" t="s">
        <v>87</v>
      </c>
    </row>
    <row r="883" spans="2:65" s="1" customFormat="1" ht="37.9" customHeight="1">
      <c r="B883" s="31"/>
      <c r="C883" s="134" t="s">
        <v>1546</v>
      </c>
      <c r="D883" s="134" t="s">
        <v>132</v>
      </c>
      <c r="E883" s="135" t="s">
        <v>1547</v>
      </c>
      <c r="F883" s="136" t="s">
        <v>1548</v>
      </c>
      <c r="G883" s="137" t="s">
        <v>352</v>
      </c>
      <c r="H883" s="138">
        <v>2</v>
      </c>
      <c r="I883" s="139"/>
      <c r="J883" s="139"/>
      <c r="K883" s="140">
        <f>ROUND(P883*H883,2)</f>
        <v>0</v>
      </c>
      <c r="L883" s="136" t="s">
        <v>134</v>
      </c>
      <c r="M883" s="31"/>
      <c r="N883" s="141" t="s">
        <v>1</v>
      </c>
      <c r="O883" s="142" t="s">
        <v>40</v>
      </c>
      <c r="P883" s="143">
        <f>I883+J883</f>
        <v>0</v>
      </c>
      <c r="Q883" s="143">
        <f>ROUND(I883*H883,2)</f>
        <v>0</v>
      </c>
      <c r="R883" s="143">
        <f>ROUND(J883*H883,2)</f>
        <v>0</v>
      </c>
      <c r="T883" s="144">
        <f>S883*H883</f>
        <v>0</v>
      </c>
      <c r="U883" s="144">
        <v>0.0561</v>
      </c>
      <c r="V883" s="144">
        <f>U883*H883</f>
        <v>0.1122</v>
      </c>
      <c r="W883" s="144">
        <v>0</v>
      </c>
      <c r="X883" s="145">
        <f>W883*H883</f>
        <v>0</v>
      </c>
      <c r="AR883" s="146" t="s">
        <v>319</v>
      </c>
      <c r="AT883" s="146" t="s">
        <v>132</v>
      </c>
      <c r="AU883" s="146" t="s">
        <v>87</v>
      </c>
      <c r="AY883" s="16" t="s">
        <v>128</v>
      </c>
      <c r="BE883" s="147">
        <f>IF(O883="základní",K883,0)</f>
        <v>0</v>
      </c>
      <c r="BF883" s="147">
        <f>IF(O883="snížená",K883,0)</f>
        <v>0</v>
      </c>
      <c r="BG883" s="147">
        <f>IF(O883="zákl. přenesená",K883,0)</f>
        <v>0</v>
      </c>
      <c r="BH883" s="147">
        <f>IF(O883="sníž. přenesená",K883,0)</f>
        <v>0</v>
      </c>
      <c r="BI883" s="147">
        <f>IF(O883="nulová",K883,0)</f>
        <v>0</v>
      </c>
      <c r="BJ883" s="16" t="s">
        <v>85</v>
      </c>
      <c r="BK883" s="147">
        <f>ROUND(P883*H883,2)</f>
        <v>0</v>
      </c>
      <c r="BL883" s="16" t="s">
        <v>319</v>
      </c>
      <c r="BM883" s="146" t="s">
        <v>1549</v>
      </c>
    </row>
    <row r="884" spans="2:47" s="1" customFormat="1" ht="29.25">
      <c r="B884" s="31"/>
      <c r="D884" s="148" t="s">
        <v>136</v>
      </c>
      <c r="F884" s="149" t="s">
        <v>1550</v>
      </c>
      <c r="I884" s="150"/>
      <c r="J884" s="150"/>
      <c r="M884" s="31"/>
      <c r="N884" s="151"/>
      <c r="X884" s="53"/>
      <c r="AT884" s="16" t="s">
        <v>136</v>
      </c>
      <c r="AU884" s="16" t="s">
        <v>87</v>
      </c>
    </row>
    <row r="885" spans="2:65" s="1" customFormat="1" ht="37.9" customHeight="1">
      <c r="B885" s="31"/>
      <c r="C885" s="134" t="s">
        <v>1551</v>
      </c>
      <c r="D885" s="134" t="s">
        <v>132</v>
      </c>
      <c r="E885" s="135" t="s">
        <v>1552</v>
      </c>
      <c r="F885" s="136" t="s">
        <v>1553</v>
      </c>
      <c r="G885" s="137" t="s">
        <v>352</v>
      </c>
      <c r="H885" s="138">
        <v>2</v>
      </c>
      <c r="I885" s="139"/>
      <c r="J885" s="139"/>
      <c r="K885" s="140">
        <f>ROUND(P885*H885,2)</f>
        <v>0</v>
      </c>
      <c r="L885" s="136" t="s">
        <v>134</v>
      </c>
      <c r="M885" s="31"/>
      <c r="N885" s="141" t="s">
        <v>1</v>
      </c>
      <c r="O885" s="142" t="s">
        <v>40</v>
      </c>
      <c r="P885" s="143">
        <f>I885+J885</f>
        <v>0</v>
      </c>
      <c r="Q885" s="143">
        <f>ROUND(I885*H885,2)</f>
        <v>0</v>
      </c>
      <c r="R885" s="143">
        <f>ROUND(J885*H885,2)</f>
        <v>0</v>
      </c>
      <c r="T885" s="144">
        <f>S885*H885</f>
        <v>0</v>
      </c>
      <c r="U885" s="144">
        <v>0.06688</v>
      </c>
      <c r="V885" s="144">
        <f>U885*H885</f>
        <v>0.13376</v>
      </c>
      <c r="W885" s="144">
        <v>0</v>
      </c>
      <c r="X885" s="145">
        <f>W885*H885</f>
        <v>0</v>
      </c>
      <c r="AR885" s="146" t="s">
        <v>319</v>
      </c>
      <c r="AT885" s="146" t="s">
        <v>132</v>
      </c>
      <c r="AU885" s="146" t="s">
        <v>87</v>
      </c>
      <c r="AY885" s="16" t="s">
        <v>128</v>
      </c>
      <c r="BE885" s="147">
        <f>IF(O885="základní",K885,0)</f>
        <v>0</v>
      </c>
      <c r="BF885" s="147">
        <f>IF(O885="snížená",K885,0)</f>
        <v>0</v>
      </c>
      <c r="BG885" s="147">
        <f>IF(O885="zákl. přenesená",K885,0)</f>
        <v>0</v>
      </c>
      <c r="BH885" s="147">
        <f>IF(O885="sníž. přenesená",K885,0)</f>
        <v>0</v>
      </c>
      <c r="BI885" s="147">
        <f>IF(O885="nulová",K885,0)</f>
        <v>0</v>
      </c>
      <c r="BJ885" s="16" t="s">
        <v>85</v>
      </c>
      <c r="BK885" s="147">
        <f>ROUND(P885*H885,2)</f>
        <v>0</v>
      </c>
      <c r="BL885" s="16" t="s">
        <v>319</v>
      </c>
      <c r="BM885" s="146" t="s">
        <v>1554</v>
      </c>
    </row>
    <row r="886" spans="2:47" s="1" customFormat="1" ht="29.25">
      <c r="B886" s="31"/>
      <c r="D886" s="148" t="s">
        <v>136</v>
      </c>
      <c r="F886" s="149" t="s">
        <v>1555</v>
      </c>
      <c r="I886" s="150"/>
      <c r="J886" s="150"/>
      <c r="M886" s="31"/>
      <c r="N886" s="151"/>
      <c r="X886" s="53"/>
      <c r="AT886" s="16" t="s">
        <v>136</v>
      </c>
      <c r="AU886" s="16" t="s">
        <v>87</v>
      </c>
    </row>
    <row r="887" spans="2:65" s="1" customFormat="1" ht="37.9" customHeight="1">
      <c r="B887" s="31"/>
      <c r="C887" s="134" t="s">
        <v>1556</v>
      </c>
      <c r="D887" s="134" t="s">
        <v>132</v>
      </c>
      <c r="E887" s="135" t="s">
        <v>1557</v>
      </c>
      <c r="F887" s="136" t="s">
        <v>1558</v>
      </c>
      <c r="G887" s="137" t="s">
        <v>352</v>
      </c>
      <c r="H887" s="138">
        <v>2</v>
      </c>
      <c r="I887" s="139"/>
      <c r="J887" s="139"/>
      <c r="K887" s="140">
        <f>ROUND(P887*H887,2)</f>
        <v>0</v>
      </c>
      <c r="L887" s="136" t="s">
        <v>134</v>
      </c>
      <c r="M887" s="31"/>
      <c r="N887" s="141" t="s">
        <v>1</v>
      </c>
      <c r="O887" s="142" t="s">
        <v>40</v>
      </c>
      <c r="P887" s="143">
        <f>I887+J887</f>
        <v>0</v>
      </c>
      <c r="Q887" s="143">
        <f>ROUND(I887*H887,2)</f>
        <v>0</v>
      </c>
      <c r="R887" s="143">
        <f>ROUND(J887*H887,2)</f>
        <v>0</v>
      </c>
      <c r="T887" s="144">
        <f>S887*H887</f>
        <v>0</v>
      </c>
      <c r="U887" s="144">
        <v>0.08844</v>
      </c>
      <c r="V887" s="144">
        <f>U887*H887</f>
        <v>0.17688</v>
      </c>
      <c r="W887" s="144">
        <v>0</v>
      </c>
      <c r="X887" s="145">
        <f>W887*H887</f>
        <v>0</v>
      </c>
      <c r="AR887" s="146" t="s">
        <v>319</v>
      </c>
      <c r="AT887" s="146" t="s">
        <v>132</v>
      </c>
      <c r="AU887" s="146" t="s">
        <v>87</v>
      </c>
      <c r="AY887" s="16" t="s">
        <v>128</v>
      </c>
      <c r="BE887" s="147">
        <f>IF(O887="základní",K887,0)</f>
        <v>0</v>
      </c>
      <c r="BF887" s="147">
        <f>IF(O887="snížená",K887,0)</f>
        <v>0</v>
      </c>
      <c r="BG887" s="147">
        <f>IF(O887="zákl. přenesená",K887,0)</f>
        <v>0</v>
      </c>
      <c r="BH887" s="147">
        <f>IF(O887="sníž. přenesená",K887,0)</f>
        <v>0</v>
      </c>
      <c r="BI887" s="147">
        <f>IF(O887="nulová",K887,0)</f>
        <v>0</v>
      </c>
      <c r="BJ887" s="16" t="s">
        <v>85</v>
      </c>
      <c r="BK887" s="147">
        <f>ROUND(P887*H887,2)</f>
        <v>0</v>
      </c>
      <c r="BL887" s="16" t="s">
        <v>319</v>
      </c>
      <c r="BM887" s="146" t="s">
        <v>1559</v>
      </c>
    </row>
    <row r="888" spans="2:47" s="1" customFormat="1" ht="29.25">
      <c r="B888" s="31"/>
      <c r="D888" s="148" t="s">
        <v>136</v>
      </c>
      <c r="F888" s="149" t="s">
        <v>1560</v>
      </c>
      <c r="I888" s="150"/>
      <c r="J888" s="150"/>
      <c r="M888" s="31"/>
      <c r="N888" s="151"/>
      <c r="X888" s="53"/>
      <c r="AT888" s="16" t="s">
        <v>136</v>
      </c>
      <c r="AU888" s="16" t="s">
        <v>87</v>
      </c>
    </row>
    <row r="889" spans="2:65" s="1" customFormat="1" ht="37.9" customHeight="1">
      <c r="B889" s="31"/>
      <c r="C889" s="134" t="s">
        <v>1561</v>
      </c>
      <c r="D889" s="134" t="s">
        <v>132</v>
      </c>
      <c r="E889" s="135" t="s">
        <v>1562</v>
      </c>
      <c r="F889" s="136" t="s">
        <v>1563</v>
      </c>
      <c r="G889" s="137" t="s">
        <v>352</v>
      </c>
      <c r="H889" s="138">
        <v>16</v>
      </c>
      <c r="I889" s="139"/>
      <c r="J889" s="139"/>
      <c r="K889" s="140">
        <f>ROUND(P889*H889,2)</f>
        <v>0</v>
      </c>
      <c r="L889" s="136" t="s">
        <v>134</v>
      </c>
      <c r="M889" s="31"/>
      <c r="N889" s="141" t="s">
        <v>1</v>
      </c>
      <c r="O889" s="142" t="s">
        <v>40</v>
      </c>
      <c r="P889" s="143">
        <f>I889+J889</f>
        <v>0</v>
      </c>
      <c r="Q889" s="143">
        <f>ROUND(I889*H889,2)</f>
        <v>0</v>
      </c>
      <c r="R889" s="143">
        <f>ROUND(J889*H889,2)</f>
        <v>0</v>
      </c>
      <c r="T889" s="144">
        <f>S889*H889</f>
        <v>0</v>
      </c>
      <c r="U889" s="144">
        <v>0.0817</v>
      </c>
      <c r="V889" s="144">
        <f>U889*H889</f>
        <v>1.3072</v>
      </c>
      <c r="W889" s="144">
        <v>0</v>
      </c>
      <c r="X889" s="145">
        <f>W889*H889</f>
        <v>0</v>
      </c>
      <c r="AR889" s="146" t="s">
        <v>319</v>
      </c>
      <c r="AT889" s="146" t="s">
        <v>132</v>
      </c>
      <c r="AU889" s="146" t="s">
        <v>87</v>
      </c>
      <c r="AY889" s="16" t="s">
        <v>128</v>
      </c>
      <c r="BE889" s="147">
        <f>IF(O889="základní",K889,0)</f>
        <v>0</v>
      </c>
      <c r="BF889" s="147">
        <f>IF(O889="snížená",K889,0)</f>
        <v>0</v>
      </c>
      <c r="BG889" s="147">
        <f>IF(O889="zákl. přenesená",K889,0)</f>
        <v>0</v>
      </c>
      <c r="BH889" s="147">
        <f>IF(O889="sníž. přenesená",K889,0)</f>
        <v>0</v>
      </c>
      <c r="BI889" s="147">
        <f>IF(O889="nulová",K889,0)</f>
        <v>0</v>
      </c>
      <c r="BJ889" s="16" t="s">
        <v>85</v>
      </c>
      <c r="BK889" s="147">
        <f>ROUND(P889*H889,2)</f>
        <v>0</v>
      </c>
      <c r="BL889" s="16" t="s">
        <v>319</v>
      </c>
      <c r="BM889" s="146" t="s">
        <v>1564</v>
      </c>
    </row>
    <row r="890" spans="2:47" s="1" customFormat="1" ht="29.25">
      <c r="B890" s="31"/>
      <c r="D890" s="148" t="s">
        <v>136</v>
      </c>
      <c r="F890" s="149" t="s">
        <v>1565</v>
      </c>
      <c r="I890" s="150"/>
      <c r="J890" s="150"/>
      <c r="M890" s="31"/>
      <c r="N890" s="151"/>
      <c r="X890" s="53"/>
      <c r="AT890" s="16" t="s">
        <v>136</v>
      </c>
      <c r="AU890" s="16" t="s">
        <v>87</v>
      </c>
    </row>
    <row r="891" spans="2:65" s="1" customFormat="1" ht="37.9" customHeight="1">
      <c r="B891" s="31"/>
      <c r="C891" s="134" t="s">
        <v>1566</v>
      </c>
      <c r="D891" s="134" t="s">
        <v>132</v>
      </c>
      <c r="E891" s="135" t="s">
        <v>1567</v>
      </c>
      <c r="F891" s="136" t="s">
        <v>1568</v>
      </c>
      <c r="G891" s="137" t="s">
        <v>352</v>
      </c>
      <c r="H891" s="138">
        <v>1</v>
      </c>
      <c r="I891" s="139"/>
      <c r="J891" s="139"/>
      <c r="K891" s="140">
        <f>ROUND(P891*H891,2)</f>
        <v>0</v>
      </c>
      <c r="L891" s="136" t="s">
        <v>134</v>
      </c>
      <c r="M891" s="31"/>
      <c r="N891" s="141" t="s">
        <v>1</v>
      </c>
      <c r="O891" s="142" t="s">
        <v>40</v>
      </c>
      <c r="P891" s="143">
        <f>I891+J891</f>
        <v>0</v>
      </c>
      <c r="Q891" s="143">
        <f>ROUND(I891*H891,2)</f>
        <v>0</v>
      </c>
      <c r="R891" s="143">
        <f>ROUND(J891*H891,2)</f>
        <v>0</v>
      </c>
      <c r="T891" s="144">
        <f>S891*H891</f>
        <v>0</v>
      </c>
      <c r="U891" s="144">
        <v>0.0882</v>
      </c>
      <c r="V891" s="144">
        <f>U891*H891</f>
        <v>0.0882</v>
      </c>
      <c r="W891" s="144">
        <v>0</v>
      </c>
      <c r="X891" s="145">
        <f>W891*H891</f>
        <v>0</v>
      </c>
      <c r="AR891" s="146" t="s">
        <v>319</v>
      </c>
      <c r="AT891" s="146" t="s">
        <v>132</v>
      </c>
      <c r="AU891" s="146" t="s">
        <v>87</v>
      </c>
      <c r="AY891" s="16" t="s">
        <v>128</v>
      </c>
      <c r="BE891" s="147">
        <f>IF(O891="základní",K891,0)</f>
        <v>0</v>
      </c>
      <c r="BF891" s="147">
        <f>IF(O891="snížená",K891,0)</f>
        <v>0</v>
      </c>
      <c r="BG891" s="147">
        <f>IF(O891="zákl. přenesená",K891,0)</f>
        <v>0</v>
      </c>
      <c r="BH891" s="147">
        <f>IF(O891="sníž. přenesená",K891,0)</f>
        <v>0</v>
      </c>
      <c r="BI891" s="147">
        <f>IF(O891="nulová",K891,0)</f>
        <v>0</v>
      </c>
      <c r="BJ891" s="16" t="s">
        <v>85</v>
      </c>
      <c r="BK891" s="147">
        <f>ROUND(P891*H891,2)</f>
        <v>0</v>
      </c>
      <c r="BL891" s="16" t="s">
        <v>319</v>
      </c>
      <c r="BM891" s="146" t="s">
        <v>1569</v>
      </c>
    </row>
    <row r="892" spans="2:47" s="1" customFormat="1" ht="29.25">
      <c r="B892" s="31"/>
      <c r="D892" s="148" t="s">
        <v>136</v>
      </c>
      <c r="F892" s="149" t="s">
        <v>1570</v>
      </c>
      <c r="I892" s="150"/>
      <c r="J892" s="150"/>
      <c r="M892" s="31"/>
      <c r="N892" s="151"/>
      <c r="X892" s="53"/>
      <c r="AT892" s="16" t="s">
        <v>136</v>
      </c>
      <c r="AU892" s="16" t="s">
        <v>87</v>
      </c>
    </row>
    <row r="893" spans="2:65" s="1" customFormat="1" ht="37.9" customHeight="1">
      <c r="B893" s="31"/>
      <c r="C893" s="134" t="s">
        <v>1571</v>
      </c>
      <c r="D893" s="134" t="s">
        <v>132</v>
      </c>
      <c r="E893" s="135" t="s">
        <v>1572</v>
      </c>
      <c r="F893" s="136" t="s">
        <v>1573</v>
      </c>
      <c r="G893" s="137" t="s">
        <v>352</v>
      </c>
      <c r="H893" s="138">
        <v>5</v>
      </c>
      <c r="I893" s="139"/>
      <c r="J893" s="139"/>
      <c r="K893" s="140">
        <f>ROUND(P893*H893,2)</f>
        <v>0</v>
      </c>
      <c r="L893" s="136" t="s">
        <v>134</v>
      </c>
      <c r="M893" s="31"/>
      <c r="N893" s="141" t="s">
        <v>1</v>
      </c>
      <c r="O893" s="142" t="s">
        <v>40</v>
      </c>
      <c r="P893" s="143">
        <f>I893+J893</f>
        <v>0</v>
      </c>
      <c r="Q893" s="143">
        <f>ROUND(I893*H893,2)</f>
        <v>0</v>
      </c>
      <c r="R893" s="143">
        <f>ROUND(J893*H893,2)</f>
        <v>0</v>
      </c>
      <c r="T893" s="144">
        <f>S893*H893</f>
        <v>0</v>
      </c>
      <c r="U893" s="144">
        <v>0.0976</v>
      </c>
      <c r="V893" s="144">
        <f>U893*H893</f>
        <v>0.48800000000000004</v>
      </c>
      <c r="W893" s="144">
        <v>0</v>
      </c>
      <c r="X893" s="145">
        <f>W893*H893</f>
        <v>0</v>
      </c>
      <c r="AR893" s="146" t="s">
        <v>319</v>
      </c>
      <c r="AT893" s="146" t="s">
        <v>132</v>
      </c>
      <c r="AU893" s="146" t="s">
        <v>87</v>
      </c>
      <c r="AY893" s="16" t="s">
        <v>128</v>
      </c>
      <c r="BE893" s="147">
        <f>IF(O893="základní",K893,0)</f>
        <v>0</v>
      </c>
      <c r="BF893" s="147">
        <f>IF(O893="snížená",K893,0)</f>
        <v>0</v>
      </c>
      <c r="BG893" s="147">
        <f>IF(O893="zákl. přenesená",K893,0)</f>
        <v>0</v>
      </c>
      <c r="BH893" s="147">
        <f>IF(O893="sníž. přenesená",K893,0)</f>
        <v>0</v>
      </c>
      <c r="BI893" s="147">
        <f>IF(O893="nulová",K893,0)</f>
        <v>0</v>
      </c>
      <c r="BJ893" s="16" t="s">
        <v>85</v>
      </c>
      <c r="BK893" s="147">
        <f>ROUND(P893*H893,2)</f>
        <v>0</v>
      </c>
      <c r="BL893" s="16" t="s">
        <v>319</v>
      </c>
      <c r="BM893" s="146" t="s">
        <v>1574</v>
      </c>
    </row>
    <row r="894" spans="2:47" s="1" customFormat="1" ht="29.25">
      <c r="B894" s="31"/>
      <c r="D894" s="148" t="s">
        <v>136</v>
      </c>
      <c r="F894" s="149" t="s">
        <v>1575</v>
      </c>
      <c r="I894" s="150"/>
      <c r="J894" s="150"/>
      <c r="M894" s="31"/>
      <c r="N894" s="151"/>
      <c r="X894" s="53"/>
      <c r="AT894" s="16" t="s">
        <v>136</v>
      </c>
      <c r="AU894" s="16" t="s">
        <v>87</v>
      </c>
    </row>
    <row r="895" spans="2:65" s="1" customFormat="1" ht="37.9" customHeight="1">
      <c r="B895" s="31"/>
      <c r="C895" s="134" t="s">
        <v>1576</v>
      </c>
      <c r="D895" s="134" t="s">
        <v>132</v>
      </c>
      <c r="E895" s="135" t="s">
        <v>1577</v>
      </c>
      <c r="F895" s="136" t="s">
        <v>1578</v>
      </c>
      <c r="G895" s="137" t="s">
        <v>352</v>
      </c>
      <c r="H895" s="138">
        <v>2</v>
      </c>
      <c r="I895" s="139"/>
      <c r="J895" s="139"/>
      <c r="K895" s="140">
        <f>ROUND(P895*H895,2)</f>
        <v>0</v>
      </c>
      <c r="L895" s="136" t="s">
        <v>134</v>
      </c>
      <c r="M895" s="31"/>
      <c r="N895" s="141" t="s">
        <v>1</v>
      </c>
      <c r="O895" s="142" t="s">
        <v>40</v>
      </c>
      <c r="P895" s="143">
        <f>I895+J895</f>
        <v>0</v>
      </c>
      <c r="Q895" s="143">
        <f>ROUND(I895*H895,2)</f>
        <v>0</v>
      </c>
      <c r="R895" s="143">
        <f>ROUND(J895*H895,2)</f>
        <v>0</v>
      </c>
      <c r="T895" s="144">
        <f>S895*H895</f>
        <v>0</v>
      </c>
      <c r="U895" s="144">
        <v>0.1135</v>
      </c>
      <c r="V895" s="144">
        <f>U895*H895</f>
        <v>0.227</v>
      </c>
      <c r="W895" s="144">
        <v>0</v>
      </c>
      <c r="X895" s="145">
        <f>W895*H895</f>
        <v>0</v>
      </c>
      <c r="AR895" s="146" t="s">
        <v>319</v>
      </c>
      <c r="AT895" s="146" t="s">
        <v>132</v>
      </c>
      <c r="AU895" s="146" t="s">
        <v>87</v>
      </c>
      <c r="AY895" s="16" t="s">
        <v>128</v>
      </c>
      <c r="BE895" s="147">
        <f>IF(O895="základní",K895,0)</f>
        <v>0</v>
      </c>
      <c r="BF895" s="147">
        <f>IF(O895="snížená",K895,0)</f>
        <v>0</v>
      </c>
      <c r="BG895" s="147">
        <f>IF(O895="zákl. přenesená",K895,0)</f>
        <v>0</v>
      </c>
      <c r="BH895" s="147">
        <f>IF(O895="sníž. přenesená",K895,0)</f>
        <v>0</v>
      </c>
      <c r="BI895" s="147">
        <f>IF(O895="nulová",K895,0)</f>
        <v>0</v>
      </c>
      <c r="BJ895" s="16" t="s">
        <v>85</v>
      </c>
      <c r="BK895" s="147">
        <f>ROUND(P895*H895,2)</f>
        <v>0</v>
      </c>
      <c r="BL895" s="16" t="s">
        <v>319</v>
      </c>
      <c r="BM895" s="146" t="s">
        <v>1579</v>
      </c>
    </row>
    <row r="896" spans="2:47" s="1" customFormat="1" ht="29.25">
      <c r="B896" s="31"/>
      <c r="D896" s="148" t="s">
        <v>136</v>
      </c>
      <c r="F896" s="149" t="s">
        <v>1580</v>
      </c>
      <c r="I896" s="150"/>
      <c r="J896" s="150"/>
      <c r="M896" s="31"/>
      <c r="N896" s="151"/>
      <c r="X896" s="53"/>
      <c r="AT896" s="16" t="s">
        <v>136</v>
      </c>
      <c r="AU896" s="16" t="s">
        <v>87</v>
      </c>
    </row>
    <row r="897" spans="2:65" s="1" customFormat="1" ht="24.2" customHeight="1">
      <c r="B897" s="31"/>
      <c r="C897" s="134" t="s">
        <v>1581</v>
      </c>
      <c r="D897" s="134" t="s">
        <v>132</v>
      </c>
      <c r="E897" s="135" t="s">
        <v>1582</v>
      </c>
      <c r="F897" s="136" t="s">
        <v>1583</v>
      </c>
      <c r="G897" s="137" t="s">
        <v>352</v>
      </c>
      <c r="H897" s="138">
        <v>40</v>
      </c>
      <c r="I897" s="139"/>
      <c r="J897" s="139"/>
      <c r="K897" s="140">
        <f>ROUND(P897*H897,2)</f>
        <v>0</v>
      </c>
      <c r="L897" s="136" t="s">
        <v>134</v>
      </c>
      <c r="M897" s="31"/>
      <c r="N897" s="141" t="s">
        <v>1</v>
      </c>
      <c r="O897" s="142" t="s">
        <v>40</v>
      </c>
      <c r="P897" s="143">
        <f>I897+J897</f>
        <v>0</v>
      </c>
      <c r="Q897" s="143">
        <f>ROUND(I897*H897,2)</f>
        <v>0</v>
      </c>
      <c r="R897" s="143">
        <f>ROUND(J897*H897,2)</f>
        <v>0</v>
      </c>
      <c r="T897" s="144">
        <f>S897*H897</f>
        <v>0</v>
      </c>
      <c r="U897" s="144">
        <v>8E-05</v>
      </c>
      <c r="V897" s="144">
        <f>U897*H897</f>
        <v>0.0032</v>
      </c>
      <c r="W897" s="144">
        <v>0.02493</v>
      </c>
      <c r="X897" s="145">
        <f>W897*H897</f>
        <v>0.9972000000000001</v>
      </c>
      <c r="AR897" s="146" t="s">
        <v>319</v>
      </c>
      <c r="AT897" s="146" t="s">
        <v>132</v>
      </c>
      <c r="AU897" s="146" t="s">
        <v>87</v>
      </c>
      <c r="AY897" s="16" t="s">
        <v>128</v>
      </c>
      <c r="BE897" s="147">
        <f>IF(O897="základní",K897,0)</f>
        <v>0</v>
      </c>
      <c r="BF897" s="147">
        <f>IF(O897="snížená",K897,0)</f>
        <v>0</v>
      </c>
      <c r="BG897" s="147">
        <f>IF(O897="zákl. přenesená",K897,0)</f>
        <v>0</v>
      </c>
      <c r="BH897" s="147">
        <f>IF(O897="sníž. přenesená",K897,0)</f>
        <v>0</v>
      </c>
      <c r="BI897" s="147">
        <f>IF(O897="nulová",K897,0)</f>
        <v>0</v>
      </c>
      <c r="BJ897" s="16" t="s">
        <v>85</v>
      </c>
      <c r="BK897" s="147">
        <f>ROUND(P897*H897,2)</f>
        <v>0</v>
      </c>
      <c r="BL897" s="16" t="s">
        <v>319</v>
      </c>
      <c r="BM897" s="146" t="s">
        <v>1584</v>
      </c>
    </row>
    <row r="898" spans="2:47" s="1" customFormat="1" ht="19.5">
      <c r="B898" s="31"/>
      <c r="D898" s="148" t="s">
        <v>136</v>
      </c>
      <c r="F898" s="149" t="s">
        <v>1585</v>
      </c>
      <c r="I898" s="150"/>
      <c r="J898" s="150"/>
      <c r="M898" s="31"/>
      <c r="N898" s="151"/>
      <c r="X898" s="53"/>
      <c r="AT898" s="16" t="s">
        <v>136</v>
      </c>
      <c r="AU898" s="16" t="s">
        <v>87</v>
      </c>
    </row>
    <row r="899" spans="2:65" s="1" customFormat="1" ht="24.2" customHeight="1">
      <c r="B899" s="31"/>
      <c r="C899" s="134" t="s">
        <v>1586</v>
      </c>
      <c r="D899" s="134" t="s">
        <v>132</v>
      </c>
      <c r="E899" s="135" t="s">
        <v>1587</v>
      </c>
      <c r="F899" s="136" t="s">
        <v>1588</v>
      </c>
      <c r="G899" s="137" t="s">
        <v>313</v>
      </c>
      <c r="H899" s="138">
        <v>3.033</v>
      </c>
      <c r="I899" s="139"/>
      <c r="J899" s="139"/>
      <c r="K899" s="140">
        <f>ROUND(P899*H899,2)</f>
        <v>0</v>
      </c>
      <c r="L899" s="136" t="s">
        <v>134</v>
      </c>
      <c r="M899" s="31"/>
      <c r="N899" s="141" t="s">
        <v>1</v>
      </c>
      <c r="O899" s="142" t="s">
        <v>40</v>
      </c>
      <c r="P899" s="143">
        <f>I899+J899</f>
        <v>0</v>
      </c>
      <c r="Q899" s="143">
        <f>ROUND(I899*H899,2)</f>
        <v>0</v>
      </c>
      <c r="R899" s="143">
        <f>ROUND(J899*H899,2)</f>
        <v>0</v>
      </c>
      <c r="T899" s="144">
        <f>S899*H899</f>
        <v>0</v>
      </c>
      <c r="U899" s="144">
        <v>0</v>
      </c>
      <c r="V899" s="144">
        <f>U899*H899</f>
        <v>0</v>
      </c>
      <c r="W899" s="144">
        <v>0</v>
      </c>
      <c r="X899" s="145">
        <f>W899*H899</f>
        <v>0</v>
      </c>
      <c r="AR899" s="146" t="s">
        <v>319</v>
      </c>
      <c r="AT899" s="146" t="s">
        <v>132</v>
      </c>
      <c r="AU899" s="146" t="s">
        <v>87</v>
      </c>
      <c r="AY899" s="16" t="s">
        <v>128</v>
      </c>
      <c r="BE899" s="147">
        <f>IF(O899="základní",K899,0)</f>
        <v>0</v>
      </c>
      <c r="BF899" s="147">
        <f>IF(O899="snížená",K899,0)</f>
        <v>0</v>
      </c>
      <c r="BG899" s="147">
        <f>IF(O899="zákl. přenesená",K899,0)</f>
        <v>0</v>
      </c>
      <c r="BH899" s="147">
        <f>IF(O899="sníž. přenesená",K899,0)</f>
        <v>0</v>
      </c>
      <c r="BI899" s="147">
        <f>IF(O899="nulová",K899,0)</f>
        <v>0</v>
      </c>
      <c r="BJ899" s="16" t="s">
        <v>85</v>
      </c>
      <c r="BK899" s="147">
        <f>ROUND(P899*H899,2)</f>
        <v>0</v>
      </c>
      <c r="BL899" s="16" t="s">
        <v>319</v>
      </c>
      <c r="BM899" s="146" t="s">
        <v>1589</v>
      </c>
    </row>
    <row r="900" spans="2:47" s="1" customFormat="1" ht="29.25">
      <c r="B900" s="31"/>
      <c r="D900" s="148" t="s">
        <v>136</v>
      </c>
      <c r="F900" s="149" t="s">
        <v>1590</v>
      </c>
      <c r="I900" s="150"/>
      <c r="J900" s="150"/>
      <c r="M900" s="31"/>
      <c r="N900" s="151"/>
      <c r="X900" s="53"/>
      <c r="AT900" s="16" t="s">
        <v>136</v>
      </c>
      <c r="AU900" s="16" t="s">
        <v>87</v>
      </c>
    </row>
    <row r="901" spans="2:65" s="1" customFormat="1" ht="24.2" customHeight="1">
      <c r="B901" s="31"/>
      <c r="C901" s="134" t="s">
        <v>1591</v>
      </c>
      <c r="D901" s="134" t="s">
        <v>132</v>
      </c>
      <c r="E901" s="135" t="s">
        <v>1592</v>
      </c>
      <c r="F901" s="136" t="s">
        <v>1593</v>
      </c>
      <c r="G901" s="137" t="s">
        <v>313</v>
      </c>
      <c r="H901" s="138">
        <v>3.033</v>
      </c>
      <c r="I901" s="139"/>
      <c r="J901" s="139"/>
      <c r="K901" s="140">
        <f>ROUND(P901*H901,2)</f>
        <v>0</v>
      </c>
      <c r="L901" s="136" t="s">
        <v>134</v>
      </c>
      <c r="M901" s="31"/>
      <c r="N901" s="141" t="s">
        <v>1</v>
      </c>
      <c r="O901" s="142" t="s">
        <v>40</v>
      </c>
      <c r="P901" s="143">
        <f>I901+J901</f>
        <v>0</v>
      </c>
      <c r="Q901" s="143">
        <f>ROUND(I901*H901,2)</f>
        <v>0</v>
      </c>
      <c r="R901" s="143">
        <f>ROUND(J901*H901,2)</f>
        <v>0</v>
      </c>
      <c r="T901" s="144">
        <f>S901*H901</f>
        <v>0</v>
      </c>
      <c r="U901" s="144">
        <v>0</v>
      </c>
      <c r="V901" s="144">
        <f>U901*H901</f>
        <v>0</v>
      </c>
      <c r="W901" s="144">
        <v>0</v>
      </c>
      <c r="X901" s="145">
        <f>W901*H901</f>
        <v>0</v>
      </c>
      <c r="AR901" s="146" t="s">
        <v>319</v>
      </c>
      <c r="AT901" s="146" t="s">
        <v>132</v>
      </c>
      <c r="AU901" s="146" t="s">
        <v>87</v>
      </c>
      <c r="AY901" s="16" t="s">
        <v>128</v>
      </c>
      <c r="BE901" s="147">
        <f>IF(O901="základní",K901,0)</f>
        <v>0</v>
      </c>
      <c r="BF901" s="147">
        <f>IF(O901="snížená",K901,0)</f>
        <v>0</v>
      </c>
      <c r="BG901" s="147">
        <f>IF(O901="zákl. přenesená",K901,0)</f>
        <v>0</v>
      </c>
      <c r="BH901" s="147">
        <f>IF(O901="sníž. přenesená",K901,0)</f>
        <v>0</v>
      </c>
      <c r="BI901" s="147">
        <f>IF(O901="nulová",K901,0)</f>
        <v>0</v>
      </c>
      <c r="BJ901" s="16" t="s">
        <v>85</v>
      </c>
      <c r="BK901" s="147">
        <f>ROUND(P901*H901,2)</f>
        <v>0</v>
      </c>
      <c r="BL901" s="16" t="s">
        <v>319</v>
      </c>
      <c r="BM901" s="146" t="s">
        <v>1594</v>
      </c>
    </row>
    <row r="902" spans="2:47" s="1" customFormat="1" ht="29.25">
      <c r="B902" s="31"/>
      <c r="D902" s="148" t="s">
        <v>136</v>
      </c>
      <c r="F902" s="149" t="s">
        <v>1595</v>
      </c>
      <c r="I902" s="150"/>
      <c r="J902" s="150"/>
      <c r="M902" s="31"/>
      <c r="N902" s="151"/>
      <c r="X902" s="53"/>
      <c r="AT902" s="16" t="s">
        <v>136</v>
      </c>
      <c r="AU902" s="16" t="s">
        <v>87</v>
      </c>
    </row>
    <row r="903" spans="2:65" s="1" customFormat="1" ht="24.2" customHeight="1">
      <c r="B903" s="31"/>
      <c r="C903" s="134" t="s">
        <v>1596</v>
      </c>
      <c r="D903" s="134" t="s">
        <v>132</v>
      </c>
      <c r="E903" s="135" t="s">
        <v>1597</v>
      </c>
      <c r="F903" s="136" t="s">
        <v>1598</v>
      </c>
      <c r="G903" s="137" t="s">
        <v>313</v>
      </c>
      <c r="H903" s="138">
        <v>3.033</v>
      </c>
      <c r="I903" s="139"/>
      <c r="J903" s="139"/>
      <c r="K903" s="140">
        <f>ROUND(P903*H903,2)</f>
        <v>0</v>
      </c>
      <c r="L903" s="136" t="s">
        <v>134</v>
      </c>
      <c r="M903" s="31"/>
      <c r="N903" s="141" t="s">
        <v>1</v>
      </c>
      <c r="O903" s="142" t="s">
        <v>40</v>
      </c>
      <c r="P903" s="143">
        <f>I903+J903</f>
        <v>0</v>
      </c>
      <c r="Q903" s="143">
        <f>ROUND(I903*H903,2)</f>
        <v>0</v>
      </c>
      <c r="R903" s="143">
        <f>ROUND(J903*H903,2)</f>
        <v>0</v>
      </c>
      <c r="T903" s="144">
        <f>S903*H903</f>
        <v>0</v>
      </c>
      <c r="U903" s="144">
        <v>0</v>
      </c>
      <c r="V903" s="144">
        <f>U903*H903</f>
        <v>0</v>
      </c>
      <c r="W903" s="144">
        <v>0</v>
      </c>
      <c r="X903" s="145">
        <f>W903*H903</f>
        <v>0</v>
      </c>
      <c r="AR903" s="146" t="s">
        <v>319</v>
      </c>
      <c r="AT903" s="146" t="s">
        <v>132</v>
      </c>
      <c r="AU903" s="146" t="s">
        <v>87</v>
      </c>
      <c r="AY903" s="16" t="s">
        <v>128</v>
      </c>
      <c r="BE903" s="147">
        <f>IF(O903="základní",K903,0)</f>
        <v>0</v>
      </c>
      <c r="BF903" s="147">
        <f>IF(O903="snížená",K903,0)</f>
        <v>0</v>
      </c>
      <c r="BG903" s="147">
        <f>IF(O903="zákl. přenesená",K903,0)</f>
        <v>0</v>
      </c>
      <c r="BH903" s="147">
        <f>IF(O903="sníž. přenesená",K903,0)</f>
        <v>0</v>
      </c>
      <c r="BI903" s="147">
        <f>IF(O903="nulová",K903,0)</f>
        <v>0</v>
      </c>
      <c r="BJ903" s="16" t="s">
        <v>85</v>
      </c>
      <c r="BK903" s="147">
        <f>ROUND(P903*H903,2)</f>
        <v>0</v>
      </c>
      <c r="BL903" s="16" t="s">
        <v>319</v>
      </c>
      <c r="BM903" s="146" t="s">
        <v>1599</v>
      </c>
    </row>
    <row r="904" spans="2:47" s="1" customFormat="1" ht="29.25">
      <c r="B904" s="31"/>
      <c r="D904" s="148" t="s">
        <v>136</v>
      </c>
      <c r="F904" s="149" t="s">
        <v>1600</v>
      </c>
      <c r="I904" s="150"/>
      <c r="J904" s="150"/>
      <c r="M904" s="31"/>
      <c r="N904" s="151"/>
      <c r="X904" s="53"/>
      <c r="AT904" s="16" t="s">
        <v>136</v>
      </c>
      <c r="AU904" s="16" t="s">
        <v>87</v>
      </c>
    </row>
    <row r="905" spans="2:63" s="11" customFormat="1" ht="22.9" customHeight="1">
      <c r="B905" s="121"/>
      <c r="D905" s="122" t="s">
        <v>76</v>
      </c>
      <c r="E905" s="132" t="s">
        <v>1601</v>
      </c>
      <c r="F905" s="132" t="s">
        <v>1602</v>
      </c>
      <c r="I905" s="124"/>
      <c r="J905" s="124"/>
      <c r="K905" s="133">
        <f>BK905</f>
        <v>0</v>
      </c>
      <c r="M905" s="121"/>
      <c r="N905" s="126"/>
      <c r="Q905" s="127">
        <f>SUM(Q906:Q967)</f>
        <v>0</v>
      </c>
      <c r="R905" s="127">
        <f>SUM(R906:R967)</f>
        <v>0</v>
      </c>
      <c r="T905" s="128">
        <f>SUM(T906:T967)</f>
        <v>0</v>
      </c>
      <c r="V905" s="128">
        <f>SUM(V906:V967)</f>
        <v>0.7274749999999999</v>
      </c>
      <c r="X905" s="129">
        <f>SUM(X906:X967)</f>
        <v>0</v>
      </c>
      <c r="AR905" s="122" t="s">
        <v>87</v>
      </c>
      <c r="AT905" s="130" t="s">
        <v>76</v>
      </c>
      <c r="AU905" s="130" t="s">
        <v>85</v>
      </c>
      <c r="AY905" s="122" t="s">
        <v>128</v>
      </c>
      <c r="BK905" s="131">
        <f>SUM(BK906:BK967)</f>
        <v>0</v>
      </c>
    </row>
    <row r="906" spans="2:65" s="1" customFormat="1" ht="24.2" customHeight="1">
      <c r="B906" s="31"/>
      <c r="C906" s="134" t="s">
        <v>1603</v>
      </c>
      <c r="D906" s="134" t="s">
        <v>132</v>
      </c>
      <c r="E906" s="135" t="s">
        <v>1604</v>
      </c>
      <c r="F906" s="136" t="s">
        <v>1605</v>
      </c>
      <c r="G906" s="137" t="s">
        <v>352</v>
      </c>
      <c r="H906" s="138">
        <v>330</v>
      </c>
      <c r="I906" s="139"/>
      <c r="J906" s="139"/>
      <c r="K906" s="140">
        <f>ROUND(P906*H906,2)</f>
        <v>0</v>
      </c>
      <c r="L906" s="136" t="s">
        <v>134</v>
      </c>
      <c r="M906" s="31"/>
      <c r="N906" s="141" t="s">
        <v>1</v>
      </c>
      <c r="O906" s="142" t="s">
        <v>40</v>
      </c>
      <c r="P906" s="143">
        <f>I906+J906</f>
        <v>0</v>
      </c>
      <c r="Q906" s="143">
        <f>ROUND(I906*H906,2)</f>
        <v>0</v>
      </c>
      <c r="R906" s="143">
        <f>ROUND(J906*H906,2)</f>
        <v>0</v>
      </c>
      <c r="T906" s="144">
        <f>S906*H906</f>
        <v>0</v>
      </c>
      <c r="U906" s="144">
        <v>0</v>
      </c>
      <c r="V906" s="144">
        <f>U906*H906</f>
        <v>0</v>
      </c>
      <c r="W906" s="144">
        <v>0</v>
      </c>
      <c r="X906" s="145">
        <f>W906*H906</f>
        <v>0</v>
      </c>
      <c r="AR906" s="146" t="s">
        <v>319</v>
      </c>
      <c r="AT906" s="146" t="s">
        <v>132</v>
      </c>
      <c r="AU906" s="146" t="s">
        <v>87</v>
      </c>
      <c r="AY906" s="16" t="s">
        <v>128</v>
      </c>
      <c r="BE906" s="147">
        <f>IF(O906="základní",K906,0)</f>
        <v>0</v>
      </c>
      <c r="BF906" s="147">
        <f>IF(O906="snížená",K906,0)</f>
        <v>0</v>
      </c>
      <c r="BG906" s="147">
        <f>IF(O906="zákl. přenesená",K906,0)</f>
        <v>0</v>
      </c>
      <c r="BH906" s="147">
        <f>IF(O906="sníž. přenesená",K906,0)</f>
        <v>0</v>
      </c>
      <c r="BI906" s="147">
        <f>IF(O906="nulová",K906,0)</f>
        <v>0</v>
      </c>
      <c r="BJ906" s="16" t="s">
        <v>85</v>
      </c>
      <c r="BK906" s="147">
        <f>ROUND(P906*H906,2)</f>
        <v>0</v>
      </c>
      <c r="BL906" s="16" t="s">
        <v>319</v>
      </c>
      <c r="BM906" s="146" t="s">
        <v>1606</v>
      </c>
    </row>
    <row r="907" spans="2:47" s="1" customFormat="1" ht="39">
      <c r="B907" s="31"/>
      <c r="D907" s="148" t="s">
        <v>136</v>
      </c>
      <c r="F907" s="149" t="s">
        <v>1607</v>
      </c>
      <c r="I907" s="150"/>
      <c r="J907" s="150"/>
      <c r="M907" s="31"/>
      <c r="N907" s="151"/>
      <c r="X907" s="53"/>
      <c r="AT907" s="16" t="s">
        <v>136</v>
      </c>
      <c r="AU907" s="16" t="s">
        <v>87</v>
      </c>
    </row>
    <row r="908" spans="2:51" s="12" customFormat="1" ht="12">
      <c r="B908" s="155"/>
      <c r="D908" s="148" t="s">
        <v>230</v>
      </c>
      <c r="E908" s="156" t="s">
        <v>1</v>
      </c>
      <c r="F908" s="157" t="s">
        <v>1372</v>
      </c>
      <c r="H908" s="158">
        <v>330</v>
      </c>
      <c r="I908" s="159"/>
      <c r="J908" s="159"/>
      <c r="M908" s="155"/>
      <c r="N908" s="160"/>
      <c r="X908" s="161"/>
      <c r="AT908" s="156" t="s">
        <v>230</v>
      </c>
      <c r="AU908" s="156" t="s">
        <v>87</v>
      </c>
      <c r="AV908" s="12" t="s">
        <v>87</v>
      </c>
      <c r="AW908" s="12" t="s">
        <v>5</v>
      </c>
      <c r="AX908" s="12" t="s">
        <v>85</v>
      </c>
      <c r="AY908" s="156" t="s">
        <v>128</v>
      </c>
    </row>
    <row r="909" spans="2:65" s="1" customFormat="1" ht="24.2" customHeight="1">
      <c r="B909" s="31"/>
      <c r="C909" s="169" t="s">
        <v>1608</v>
      </c>
      <c r="D909" s="169" t="s">
        <v>356</v>
      </c>
      <c r="E909" s="170" t="s">
        <v>1609</v>
      </c>
      <c r="F909" s="171" t="s">
        <v>1610</v>
      </c>
      <c r="G909" s="172" t="s">
        <v>352</v>
      </c>
      <c r="H909" s="173">
        <v>330</v>
      </c>
      <c r="I909" s="174"/>
      <c r="J909" s="175"/>
      <c r="K909" s="176">
        <f>ROUND(P909*H909,2)</f>
        <v>0</v>
      </c>
      <c r="L909" s="171" t="s">
        <v>134</v>
      </c>
      <c r="M909" s="177"/>
      <c r="N909" s="178" t="s">
        <v>1</v>
      </c>
      <c r="O909" s="142" t="s">
        <v>40</v>
      </c>
      <c r="P909" s="143">
        <f>I909+J909</f>
        <v>0</v>
      </c>
      <c r="Q909" s="143">
        <f>ROUND(I909*H909,2)</f>
        <v>0</v>
      </c>
      <c r="R909" s="143">
        <f>ROUND(J909*H909,2)</f>
        <v>0</v>
      </c>
      <c r="T909" s="144">
        <f>S909*H909</f>
        <v>0</v>
      </c>
      <c r="U909" s="144">
        <v>5E-05</v>
      </c>
      <c r="V909" s="144">
        <f>U909*H909</f>
        <v>0.0165</v>
      </c>
      <c r="W909" s="144">
        <v>0</v>
      </c>
      <c r="X909" s="145">
        <f>W909*H909</f>
        <v>0</v>
      </c>
      <c r="AR909" s="146" t="s">
        <v>399</v>
      </c>
      <c r="AT909" s="146" t="s">
        <v>356</v>
      </c>
      <c r="AU909" s="146" t="s">
        <v>87</v>
      </c>
      <c r="AY909" s="16" t="s">
        <v>128</v>
      </c>
      <c r="BE909" s="147">
        <f>IF(O909="základní",K909,0)</f>
        <v>0</v>
      </c>
      <c r="BF909" s="147">
        <f>IF(O909="snížená",K909,0)</f>
        <v>0</v>
      </c>
      <c r="BG909" s="147">
        <f>IF(O909="zákl. přenesená",K909,0)</f>
        <v>0</v>
      </c>
      <c r="BH909" s="147">
        <f>IF(O909="sníž. přenesená",K909,0)</f>
        <v>0</v>
      </c>
      <c r="BI909" s="147">
        <f>IF(O909="nulová",K909,0)</f>
        <v>0</v>
      </c>
      <c r="BJ909" s="16" t="s">
        <v>85</v>
      </c>
      <c r="BK909" s="147">
        <f>ROUND(P909*H909,2)</f>
        <v>0</v>
      </c>
      <c r="BL909" s="16" t="s">
        <v>319</v>
      </c>
      <c r="BM909" s="146" t="s">
        <v>1611</v>
      </c>
    </row>
    <row r="910" spans="2:47" s="1" customFormat="1" ht="12">
      <c r="B910" s="31"/>
      <c r="D910" s="148" t="s">
        <v>136</v>
      </c>
      <c r="F910" s="149" t="s">
        <v>1610</v>
      </c>
      <c r="I910" s="150"/>
      <c r="J910" s="150"/>
      <c r="M910" s="31"/>
      <c r="N910" s="151"/>
      <c r="X910" s="53"/>
      <c r="AT910" s="16" t="s">
        <v>136</v>
      </c>
      <c r="AU910" s="16" t="s">
        <v>87</v>
      </c>
    </row>
    <row r="911" spans="2:65" s="1" customFormat="1" ht="24.2" customHeight="1">
      <c r="B911" s="31"/>
      <c r="C911" s="134" t="s">
        <v>1612</v>
      </c>
      <c r="D911" s="134" t="s">
        <v>132</v>
      </c>
      <c r="E911" s="135" t="s">
        <v>1613</v>
      </c>
      <c r="F911" s="136" t="s">
        <v>1614</v>
      </c>
      <c r="G911" s="137" t="s">
        <v>402</v>
      </c>
      <c r="H911" s="138">
        <v>1250</v>
      </c>
      <c r="I911" s="139"/>
      <c r="J911" s="139"/>
      <c r="K911" s="140">
        <f>ROUND(P911*H911,2)</f>
        <v>0</v>
      </c>
      <c r="L911" s="136" t="s">
        <v>1</v>
      </c>
      <c r="M911" s="31"/>
      <c r="N911" s="141" t="s">
        <v>1</v>
      </c>
      <c r="O911" s="142" t="s">
        <v>40</v>
      </c>
      <c r="P911" s="143">
        <f>I911+J911</f>
        <v>0</v>
      </c>
      <c r="Q911" s="143">
        <f>ROUND(I911*H911,2)</f>
        <v>0</v>
      </c>
      <c r="R911" s="143">
        <f>ROUND(J911*H911,2)</f>
        <v>0</v>
      </c>
      <c r="T911" s="144">
        <f>S911*H911</f>
        <v>0</v>
      </c>
      <c r="U911" s="144">
        <v>0</v>
      </c>
      <c r="V911" s="144">
        <f>U911*H911</f>
        <v>0</v>
      </c>
      <c r="W911" s="144">
        <v>0</v>
      </c>
      <c r="X911" s="145">
        <f>W911*H911</f>
        <v>0</v>
      </c>
      <c r="AR911" s="146" t="s">
        <v>319</v>
      </c>
      <c r="AT911" s="146" t="s">
        <v>132</v>
      </c>
      <c r="AU911" s="146" t="s">
        <v>87</v>
      </c>
      <c r="AY911" s="16" t="s">
        <v>128</v>
      </c>
      <c r="BE911" s="147">
        <f>IF(O911="základní",K911,0)</f>
        <v>0</v>
      </c>
      <c r="BF911" s="147">
        <f>IF(O911="snížená",K911,0)</f>
        <v>0</v>
      </c>
      <c r="BG911" s="147">
        <f>IF(O911="zákl. přenesená",K911,0)</f>
        <v>0</v>
      </c>
      <c r="BH911" s="147">
        <f>IF(O911="sníž. přenesená",K911,0)</f>
        <v>0</v>
      </c>
      <c r="BI911" s="147">
        <f>IF(O911="nulová",K911,0)</f>
        <v>0</v>
      </c>
      <c r="BJ911" s="16" t="s">
        <v>85</v>
      </c>
      <c r="BK911" s="147">
        <f>ROUND(P911*H911,2)</f>
        <v>0</v>
      </c>
      <c r="BL911" s="16" t="s">
        <v>319</v>
      </c>
      <c r="BM911" s="146" t="s">
        <v>1615</v>
      </c>
    </row>
    <row r="912" spans="2:47" s="1" customFormat="1" ht="19.5">
      <c r="B912" s="31"/>
      <c r="D912" s="148" t="s">
        <v>136</v>
      </c>
      <c r="F912" s="149" t="s">
        <v>1616</v>
      </c>
      <c r="I912" s="150"/>
      <c r="J912" s="150"/>
      <c r="M912" s="31"/>
      <c r="N912" s="151"/>
      <c r="X912" s="53"/>
      <c r="AT912" s="16" t="s">
        <v>136</v>
      </c>
      <c r="AU912" s="16" t="s">
        <v>87</v>
      </c>
    </row>
    <row r="913" spans="2:65" s="1" customFormat="1" ht="24.2" customHeight="1">
      <c r="B913" s="31"/>
      <c r="C913" s="169" t="s">
        <v>1617</v>
      </c>
      <c r="D913" s="169" t="s">
        <v>356</v>
      </c>
      <c r="E913" s="170" t="s">
        <v>1618</v>
      </c>
      <c r="F913" s="171" t="s">
        <v>1619</v>
      </c>
      <c r="G913" s="172" t="s">
        <v>402</v>
      </c>
      <c r="H913" s="173">
        <v>1437.5</v>
      </c>
      <c r="I913" s="174"/>
      <c r="J913" s="175"/>
      <c r="K913" s="176">
        <f>ROUND(P913*H913,2)</f>
        <v>0</v>
      </c>
      <c r="L913" s="171" t="s">
        <v>134</v>
      </c>
      <c r="M913" s="177"/>
      <c r="N913" s="178" t="s">
        <v>1</v>
      </c>
      <c r="O913" s="142" t="s">
        <v>40</v>
      </c>
      <c r="P913" s="143">
        <f>I913+J913</f>
        <v>0</v>
      </c>
      <c r="Q913" s="143">
        <f>ROUND(I913*H913,2)</f>
        <v>0</v>
      </c>
      <c r="R913" s="143">
        <f>ROUND(J913*H913,2)</f>
        <v>0</v>
      </c>
      <c r="T913" s="144">
        <f>S913*H913</f>
        <v>0</v>
      </c>
      <c r="U913" s="144">
        <v>0.00012</v>
      </c>
      <c r="V913" s="144">
        <f>U913*H913</f>
        <v>0.17250000000000001</v>
      </c>
      <c r="W913" s="144">
        <v>0</v>
      </c>
      <c r="X913" s="145">
        <f>W913*H913</f>
        <v>0</v>
      </c>
      <c r="AR913" s="146" t="s">
        <v>399</v>
      </c>
      <c r="AT913" s="146" t="s">
        <v>356</v>
      </c>
      <c r="AU913" s="146" t="s">
        <v>87</v>
      </c>
      <c r="AY913" s="16" t="s">
        <v>128</v>
      </c>
      <c r="BE913" s="147">
        <f>IF(O913="základní",K913,0)</f>
        <v>0</v>
      </c>
      <c r="BF913" s="147">
        <f>IF(O913="snížená",K913,0)</f>
        <v>0</v>
      </c>
      <c r="BG913" s="147">
        <f>IF(O913="zákl. přenesená",K913,0)</f>
        <v>0</v>
      </c>
      <c r="BH913" s="147">
        <f>IF(O913="sníž. přenesená",K913,0)</f>
        <v>0</v>
      </c>
      <c r="BI913" s="147">
        <f>IF(O913="nulová",K913,0)</f>
        <v>0</v>
      </c>
      <c r="BJ913" s="16" t="s">
        <v>85</v>
      </c>
      <c r="BK913" s="147">
        <f>ROUND(P913*H913,2)</f>
        <v>0</v>
      </c>
      <c r="BL913" s="16" t="s">
        <v>319</v>
      </c>
      <c r="BM913" s="146" t="s">
        <v>1620</v>
      </c>
    </row>
    <row r="914" spans="2:47" s="1" customFormat="1" ht="19.5">
      <c r="B914" s="31"/>
      <c r="D914" s="148" t="s">
        <v>136</v>
      </c>
      <c r="F914" s="149" t="s">
        <v>1619</v>
      </c>
      <c r="I914" s="150"/>
      <c r="J914" s="150"/>
      <c r="M914" s="31"/>
      <c r="N914" s="151"/>
      <c r="X914" s="53"/>
      <c r="AT914" s="16" t="s">
        <v>136</v>
      </c>
      <c r="AU914" s="16" t="s">
        <v>87</v>
      </c>
    </row>
    <row r="915" spans="2:51" s="12" customFormat="1" ht="12">
      <c r="B915" s="155"/>
      <c r="D915" s="148" t="s">
        <v>230</v>
      </c>
      <c r="F915" s="157" t="s">
        <v>1621</v>
      </c>
      <c r="H915" s="158">
        <v>1437.5</v>
      </c>
      <c r="I915" s="159"/>
      <c r="J915" s="159"/>
      <c r="M915" s="155"/>
      <c r="N915" s="160"/>
      <c r="X915" s="161"/>
      <c r="AT915" s="156" t="s">
        <v>230</v>
      </c>
      <c r="AU915" s="156" t="s">
        <v>87</v>
      </c>
      <c r="AV915" s="12" t="s">
        <v>87</v>
      </c>
      <c r="AW915" s="12" t="s">
        <v>4</v>
      </c>
      <c r="AX915" s="12" t="s">
        <v>85</v>
      </c>
      <c r="AY915" s="156" t="s">
        <v>128</v>
      </c>
    </row>
    <row r="916" spans="2:65" s="1" customFormat="1" ht="33" customHeight="1">
      <c r="B916" s="31"/>
      <c r="C916" s="134" t="s">
        <v>1622</v>
      </c>
      <c r="D916" s="134" t="s">
        <v>132</v>
      </c>
      <c r="E916" s="135" t="s">
        <v>1623</v>
      </c>
      <c r="F916" s="136" t="s">
        <v>1624</v>
      </c>
      <c r="G916" s="137" t="s">
        <v>402</v>
      </c>
      <c r="H916" s="138">
        <v>1800</v>
      </c>
      <c r="I916" s="139"/>
      <c r="J916" s="139"/>
      <c r="K916" s="140">
        <f>ROUND(P916*H916,2)</f>
        <v>0</v>
      </c>
      <c r="L916" s="136" t="s">
        <v>134</v>
      </c>
      <c r="M916" s="31"/>
      <c r="N916" s="141" t="s">
        <v>1</v>
      </c>
      <c r="O916" s="142" t="s">
        <v>40</v>
      </c>
      <c r="P916" s="143">
        <f>I916+J916</f>
        <v>0</v>
      </c>
      <c r="Q916" s="143">
        <f>ROUND(I916*H916,2)</f>
        <v>0</v>
      </c>
      <c r="R916" s="143">
        <f>ROUND(J916*H916,2)</f>
        <v>0</v>
      </c>
      <c r="T916" s="144">
        <f>S916*H916</f>
        <v>0</v>
      </c>
      <c r="U916" s="144">
        <v>0</v>
      </c>
      <c r="V916" s="144">
        <f>U916*H916</f>
        <v>0</v>
      </c>
      <c r="W916" s="144">
        <v>0</v>
      </c>
      <c r="X916" s="145">
        <f>W916*H916</f>
        <v>0</v>
      </c>
      <c r="AR916" s="146" t="s">
        <v>319</v>
      </c>
      <c r="AT916" s="146" t="s">
        <v>132</v>
      </c>
      <c r="AU916" s="146" t="s">
        <v>87</v>
      </c>
      <c r="AY916" s="16" t="s">
        <v>128</v>
      </c>
      <c r="BE916" s="147">
        <f>IF(O916="základní",K916,0)</f>
        <v>0</v>
      </c>
      <c r="BF916" s="147">
        <f>IF(O916="snížená",K916,0)</f>
        <v>0</v>
      </c>
      <c r="BG916" s="147">
        <f>IF(O916="zákl. přenesená",K916,0)</f>
        <v>0</v>
      </c>
      <c r="BH916" s="147">
        <f>IF(O916="sníž. přenesená",K916,0)</f>
        <v>0</v>
      </c>
      <c r="BI916" s="147">
        <f>IF(O916="nulová",K916,0)</f>
        <v>0</v>
      </c>
      <c r="BJ916" s="16" t="s">
        <v>85</v>
      </c>
      <c r="BK916" s="147">
        <f>ROUND(P916*H916,2)</f>
        <v>0</v>
      </c>
      <c r="BL916" s="16" t="s">
        <v>319</v>
      </c>
      <c r="BM916" s="146" t="s">
        <v>1625</v>
      </c>
    </row>
    <row r="917" spans="2:47" s="1" customFormat="1" ht="19.5">
      <c r="B917" s="31"/>
      <c r="D917" s="148" t="s">
        <v>136</v>
      </c>
      <c r="F917" s="149" t="s">
        <v>1626</v>
      </c>
      <c r="I917" s="150"/>
      <c r="J917" s="150"/>
      <c r="M917" s="31"/>
      <c r="N917" s="151"/>
      <c r="X917" s="53"/>
      <c r="AT917" s="16" t="s">
        <v>136</v>
      </c>
      <c r="AU917" s="16" t="s">
        <v>87</v>
      </c>
    </row>
    <row r="918" spans="2:65" s="1" customFormat="1" ht="24.2" customHeight="1">
      <c r="B918" s="31"/>
      <c r="C918" s="169" t="s">
        <v>1627</v>
      </c>
      <c r="D918" s="169" t="s">
        <v>356</v>
      </c>
      <c r="E918" s="170" t="s">
        <v>1628</v>
      </c>
      <c r="F918" s="171" t="s">
        <v>1629</v>
      </c>
      <c r="G918" s="172" t="s">
        <v>402</v>
      </c>
      <c r="H918" s="173">
        <v>2070</v>
      </c>
      <c r="I918" s="174"/>
      <c r="J918" s="175"/>
      <c r="K918" s="176">
        <f>ROUND(P918*H918,2)</f>
        <v>0</v>
      </c>
      <c r="L918" s="171" t="s">
        <v>134</v>
      </c>
      <c r="M918" s="177"/>
      <c r="N918" s="178" t="s">
        <v>1</v>
      </c>
      <c r="O918" s="142" t="s">
        <v>40</v>
      </c>
      <c r="P918" s="143">
        <f>I918+J918</f>
        <v>0</v>
      </c>
      <c r="Q918" s="143">
        <f>ROUND(I918*H918,2)</f>
        <v>0</v>
      </c>
      <c r="R918" s="143">
        <f>ROUND(J918*H918,2)</f>
        <v>0</v>
      </c>
      <c r="T918" s="144">
        <f>S918*H918</f>
        <v>0</v>
      </c>
      <c r="U918" s="144">
        <v>0.00017</v>
      </c>
      <c r="V918" s="144">
        <f>U918*H918</f>
        <v>0.35190000000000005</v>
      </c>
      <c r="W918" s="144">
        <v>0</v>
      </c>
      <c r="X918" s="145">
        <f>W918*H918</f>
        <v>0</v>
      </c>
      <c r="AR918" s="146" t="s">
        <v>399</v>
      </c>
      <c r="AT918" s="146" t="s">
        <v>356</v>
      </c>
      <c r="AU918" s="146" t="s">
        <v>87</v>
      </c>
      <c r="AY918" s="16" t="s">
        <v>128</v>
      </c>
      <c r="BE918" s="147">
        <f>IF(O918="základní",K918,0)</f>
        <v>0</v>
      </c>
      <c r="BF918" s="147">
        <f>IF(O918="snížená",K918,0)</f>
        <v>0</v>
      </c>
      <c r="BG918" s="147">
        <f>IF(O918="zákl. přenesená",K918,0)</f>
        <v>0</v>
      </c>
      <c r="BH918" s="147">
        <f>IF(O918="sníž. přenesená",K918,0)</f>
        <v>0</v>
      </c>
      <c r="BI918" s="147">
        <f>IF(O918="nulová",K918,0)</f>
        <v>0</v>
      </c>
      <c r="BJ918" s="16" t="s">
        <v>85</v>
      </c>
      <c r="BK918" s="147">
        <f>ROUND(P918*H918,2)</f>
        <v>0</v>
      </c>
      <c r="BL918" s="16" t="s">
        <v>319</v>
      </c>
      <c r="BM918" s="146" t="s">
        <v>1630</v>
      </c>
    </row>
    <row r="919" spans="2:47" s="1" customFormat="1" ht="19.5">
      <c r="B919" s="31"/>
      <c r="D919" s="148" t="s">
        <v>136</v>
      </c>
      <c r="F919" s="149" t="s">
        <v>1629</v>
      </c>
      <c r="I919" s="150"/>
      <c r="J919" s="150"/>
      <c r="M919" s="31"/>
      <c r="N919" s="151"/>
      <c r="X919" s="53"/>
      <c r="AT919" s="16" t="s">
        <v>136</v>
      </c>
      <c r="AU919" s="16" t="s">
        <v>87</v>
      </c>
    </row>
    <row r="920" spans="2:51" s="12" customFormat="1" ht="12">
      <c r="B920" s="155"/>
      <c r="D920" s="148" t="s">
        <v>230</v>
      </c>
      <c r="F920" s="157" t="s">
        <v>1631</v>
      </c>
      <c r="H920" s="158">
        <v>2070</v>
      </c>
      <c r="I920" s="159"/>
      <c r="J920" s="159"/>
      <c r="M920" s="155"/>
      <c r="N920" s="160"/>
      <c r="X920" s="161"/>
      <c r="AT920" s="156" t="s">
        <v>230</v>
      </c>
      <c r="AU920" s="156" t="s">
        <v>87</v>
      </c>
      <c r="AV920" s="12" t="s">
        <v>87</v>
      </c>
      <c r="AW920" s="12" t="s">
        <v>4</v>
      </c>
      <c r="AX920" s="12" t="s">
        <v>85</v>
      </c>
      <c r="AY920" s="156" t="s">
        <v>128</v>
      </c>
    </row>
    <row r="921" spans="2:65" s="1" customFormat="1" ht="24.2" customHeight="1">
      <c r="B921" s="31"/>
      <c r="C921" s="134" t="s">
        <v>1632</v>
      </c>
      <c r="D921" s="134" t="s">
        <v>132</v>
      </c>
      <c r="E921" s="135" t="s">
        <v>1633</v>
      </c>
      <c r="F921" s="136" t="s">
        <v>1634</v>
      </c>
      <c r="G921" s="137" t="s">
        <v>402</v>
      </c>
      <c r="H921" s="138">
        <v>50</v>
      </c>
      <c r="I921" s="139"/>
      <c r="J921" s="139"/>
      <c r="K921" s="140">
        <f>ROUND(P921*H921,2)</f>
        <v>0</v>
      </c>
      <c r="L921" s="136" t="s">
        <v>134</v>
      </c>
      <c r="M921" s="31"/>
      <c r="N921" s="141" t="s">
        <v>1</v>
      </c>
      <c r="O921" s="142" t="s">
        <v>40</v>
      </c>
      <c r="P921" s="143">
        <f>I921+J921</f>
        <v>0</v>
      </c>
      <c r="Q921" s="143">
        <f>ROUND(I921*H921,2)</f>
        <v>0</v>
      </c>
      <c r="R921" s="143">
        <f>ROUND(J921*H921,2)</f>
        <v>0</v>
      </c>
      <c r="T921" s="144">
        <f>S921*H921</f>
        <v>0</v>
      </c>
      <c r="U921" s="144">
        <v>0</v>
      </c>
      <c r="V921" s="144">
        <f>U921*H921</f>
        <v>0</v>
      </c>
      <c r="W921" s="144">
        <v>0</v>
      </c>
      <c r="X921" s="145">
        <f>W921*H921</f>
        <v>0</v>
      </c>
      <c r="AR921" s="146" t="s">
        <v>319</v>
      </c>
      <c r="AT921" s="146" t="s">
        <v>132</v>
      </c>
      <c r="AU921" s="146" t="s">
        <v>87</v>
      </c>
      <c r="AY921" s="16" t="s">
        <v>128</v>
      </c>
      <c r="BE921" s="147">
        <f>IF(O921="základní",K921,0)</f>
        <v>0</v>
      </c>
      <c r="BF921" s="147">
        <f>IF(O921="snížená",K921,0)</f>
        <v>0</v>
      </c>
      <c r="BG921" s="147">
        <f>IF(O921="zákl. přenesená",K921,0)</f>
        <v>0</v>
      </c>
      <c r="BH921" s="147">
        <f>IF(O921="sníž. přenesená",K921,0)</f>
        <v>0</v>
      </c>
      <c r="BI921" s="147">
        <f>IF(O921="nulová",K921,0)</f>
        <v>0</v>
      </c>
      <c r="BJ921" s="16" t="s">
        <v>85</v>
      </c>
      <c r="BK921" s="147">
        <f>ROUND(P921*H921,2)</f>
        <v>0</v>
      </c>
      <c r="BL921" s="16" t="s">
        <v>319</v>
      </c>
      <c r="BM921" s="146" t="s">
        <v>1635</v>
      </c>
    </row>
    <row r="922" spans="2:47" s="1" customFormat="1" ht="19.5">
      <c r="B922" s="31"/>
      <c r="D922" s="148" t="s">
        <v>136</v>
      </c>
      <c r="F922" s="149" t="s">
        <v>1636</v>
      </c>
      <c r="I922" s="150"/>
      <c r="J922" s="150"/>
      <c r="M922" s="31"/>
      <c r="N922" s="151"/>
      <c r="X922" s="53"/>
      <c r="AT922" s="16" t="s">
        <v>136</v>
      </c>
      <c r="AU922" s="16" t="s">
        <v>87</v>
      </c>
    </row>
    <row r="923" spans="2:65" s="1" customFormat="1" ht="24.2" customHeight="1">
      <c r="B923" s="31"/>
      <c r="C923" s="169" t="s">
        <v>1637</v>
      </c>
      <c r="D923" s="169" t="s">
        <v>356</v>
      </c>
      <c r="E923" s="170" t="s">
        <v>1638</v>
      </c>
      <c r="F923" s="171" t="s">
        <v>1639</v>
      </c>
      <c r="G923" s="172" t="s">
        <v>402</v>
      </c>
      <c r="H923" s="173">
        <v>57.5</v>
      </c>
      <c r="I923" s="174"/>
      <c r="J923" s="175"/>
      <c r="K923" s="176">
        <f>ROUND(P923*H923,2)</f>
        <v>0</v>
      </c>
      <c r="L923" s="171" t="s">
        <v>134</v>
      </c>
      <c r="M923" s="177"/>
      <c r="N923" s="178" t="s">
        <v>1</v>
      </c>
      <c r="O923" s="142" t="s">
        <v>40</v>
      </c>
      <c r="P923" s="143">
        <f>I923+J923</f>
        <v>0</v>
      </c>
      <c r="Q923" s="143">
        <f>ROUND(I923*H923,2)</f>
        <v>0</v>
      </c>
      <c r="R923" s="143">
        <f>ROUND(J923*H923,2)</f>
        <v>0</v>
      </c>
      <c r="T923" s="144">
        <f>S923*H923</f>
        <v>0</v>
      </c>
      <c r="U923" s="144">
        <v>0.00077</v>
      </c>
      <c r="V923" s="144">
        <f>U923*H923</f>
        <v>0.044274999999999995</v>
      </c>
      <c r="W923" s="144">
        <v>0</v>
      </c>
      <c r="X923" s="145">
        <f>W923*H923</f>
        <v>0</v>
      </c>
      <c r="AR923" s="146" t="s">
        <v>399</v>
      </c>
      <c r="AT923" s="146" t="s">
        <v>356</v>
      </c>
      <c r="AU923" s="146" t="s">
        <v>87</v>
      </c>
      <c r="AY923" s="16" t="s">
        <v>128</v>
      </c>
      <c r="BE923" s="147">
        <f>IF(O923="základní",K923,0)</f>
        <v>0</v>
      </c>
      <c r="BF923" s="147">
        <f>IF(O923="snížená",K923,0)</f>
        <v>0</v>
      </c>
      <c r="BG923" s="147">
        <f>IF(O923="zákl. přenesená",K923,0)</f>
        <v>0</v>
      </c>
      <c r="BH923" s="147">
        <f>IF(O923="sníž. přenesená",K923,0)</f>
        <v>0</v>
      </c>
      <c r="BI923" s="147">
        <f>IF(O923="nulová",K923,0)</f>
        <v>0</v>
      </c>
      <c r="BJ923" s="16" t="s">
        <v>85</v>
      </c>
      <c r="BK923" s="147">
        <f>ROUND(P923*H923,2)</f>
        <v>0</v>
      </c>
      <c r="BL923" s="16" t="s">
        <v>319</v>
      </c>
      <c r="BM923" s="146" t="s">
        <v>1640</v>
      </c>
    </row>
    <row r="924" spans="2:47" s="1" customFormat="1" ht="19.5">
      <c r="B924" s="31"/>
      <c r="D924" s="148" t="s">
        <v>136</v>
      </c>
      <c r="F924" s="149" t="s">
        <v>1639</v>
      </c>
      <c r="I924" s="150"/>
      <c r="J924" s="150"/>
      <c r="M924" s="31"/>
      <c r="N924" s="151"/>
      <c r="X924" s="53"/>
      <c r="AT924" s="16" t="s">
        <v>136</v>
      </c>
      <c r="AU924" s="16" t="s">
        <v>87</v>
      </c>
    </row>
    <row r="925" spans="2:51" s="12" customFormat="1" ht="12">
      <c r="B925" s="155"/>
      <c r="D925" s="148" t="s">
        <v>230</v>
      </c>
      <c r="F925" s="157" t="s">
        <v>1641</v>
      </c>
      <c r="H925" s="158">
        <v>57.5</v>
      </c>
      <c r="I925" s="159"/>
      <c r="J925" s="159"/>
      <c r="M925" s="155"/>
      <c r="N925" s="160"/>
      <c r="X925" s="161"/>
      <c r="AT925" s="156" t="s">
        <v>230</v>
      </c>
      <c r="AU925" s="156" t="s">
        <v>87</v>
      </c>
      <c r="AV925" s="12" t="s">
        <v>87</v>
      </c>
      <c r="AW925" s="12" t="s">
        <v>4</v>
      </c>
      <c r="AX925" s="12" t="s">
        <v>85</v>
      </c>
      <c r="AY925" s="156" t="s">
        <v>128</v>
      </c>
    </row>
    <row r="926" spans="2:65" s="1" customFormat="1" ht="24.2" customHeight="1">
      <c r="B926" s="31"/>
      <c r="C926" s="134" t="s">
        <v>1642</v>
      </c>
      <c r="D926" s="134" t="s">
        <v>132</v>
      </c>
      <c r="E926" s="135" t="s">
        <v>1643</v>
      </c>
      <c r="F926" s="136" t="s">
        <v>1644</v>
      </c>
      <c r="G926" s="137" t="s">
        <v>352</v>
      </c>
      <c r="H926" s="138">
        <v>2</v>
      </c>
      <c r="I926" s="139"/>
      <c r="J926" s="139"/>
      <c r="K926" s="140">
        <f>ROUND(P926*H926,2)</f>
        <v>0</v>
      </c>
      <c r="L926" s="136" t="s">
        <v>134</v>
      </c>
      <c r="M926" s="31"/>
      <c r="N926" s="141" t="s">
        <v>1</v>
      </c>
      <c r="O926" s="142" t="s">
        <v>40</v>
      </c>
      <c r="P926" s="143">
        <f>I926+J926</f>
        <v>0</v>
      </c>
      <c r="Q926" s="143">
        <f>ROUND(I926*H926,2)</f>
        <v>0</v>
      </c>
      <c r="R926" s="143">
        <f>ROUND(J926*H926,2)</f>
        <v>0</v>
      </c>
      <c r="T926" s="144">
        <f>S926*H926</f>
        <v>0</v>
      </c>
      <c r="U926" s="144">
        <v>0</v>
      </c>
      <c r="V926" s="144">
        <f>U926*H926</f>
        <v>0</v>
      </c>
      <c r="W926" s="144">
        <v>0</v>
      </c>
      <c r="X926" s="145">
        <f>W926*H926</f>
        <v>0</v>
      </c>
      <c r="AR926" s="146" t="s">
        <v>319</v>
      </c>
      <c r="AT926" s="146" t="s">
        <v>132</v>
      </c>
      <c r="AU926" s="146" t="s">
        <v>87</v>
      </c>
      <c r="AY926" s="16" t="s">
        <v>128</v>
      </c>
      <c r="BE926" s="147">
        <f>IF(O926="základní",K926,0)</f>
        <v>0</v>
      </c>
      <c r="BF926" s="147">
        <f>IF(O926="snížená",K926,0)</f>
        <v>0</v>
      </c>
      <c r="BG926" s="147">
        <f>IF(O926="zákl. přenesená",K926,0)</f>
        <v>0</v>
      </c>
      <c r="BH926" s="147">
        <f>IF(O926="sníž. přenesená",K926,0)</f>
        <v>0</v>
      </c>
      <c r="BI926" s="147">
        <f>IF(O926="nulová",K926,0)</f>
        <v>0</v>
      </c>
      <c r="BJ926" s="16" t="s">
        <v>85</v>
      </c>
      <c r="BK926" s="147">
        <f>ROUND(P926*H926,2)</f>
        <v>0</v>
      </c>
      <c r="BL926" s="16" t="s">
        <v>319</v>
      </c>
      <c r="BM926" s="146" t="s">
        <v>1645</v>
      </c>
    </row>
    <row r="927" spans="2:47" s="1" customFormat="1" ht="19.5">
      <c r="B927" s="31"/>
      <c r="D927" s="148" t="s">
        <v>136</v>
      </c>
      <c r="F927" s="149" t="s">
        <v>1646</v>
      </c>
      <c r="I927" s="150"/>
      <c r="J927" s="150"/>
      <c r="M927" s="31"/>
      <c r="N927" s="151"/>
      <c r="X927" s="53"/>
      <c r="AT927" s="16" t="s">
        <v>136</v>
      </c>
      <c r="AU927" s="16" t="s">
        <v>87</v>
      </c>
    </row>
    <row r="928" spans="2:65" s="1" customFormat="1" ht="16.5" customHeight="1">
      <c r="B928" s="31"/>
      <c r="C928" s="169" t="s">
        <v>1647</v>
      </c>
      <c r="D928" s="169" t="s">
        <v>356</v>
      </c>
      <c r="E928" s="170" t="s">
        <v>1648</v>
      </c>
      <c r="F928" s="171" t="s">
        <v>1649</v>
      </c>
      <c r="G928" s="172" t="s">
        <v>133</v>
      </c>
      <c r="H928" s="173">
        <v>2</v>
      </c>
      <c r="I928" s="174"/>
      <c r="J928" s="175"/>
      <c r="K928" s="176">
        <f>ROUND(P928*H928,2)</f>
        <v>0</v>
      </c>
      <c r="L928" s="171" t="s">
        <v>1</v>
      </c>
      <c r="M928" s="177"/>
      <c r="N928" s="178" t="s">
        <v>1</v>
      </c>
      <c r="O928" s="142" t="s">
        <v>40</v>
      </c>
      <c r="P928" s="143">
        <f>I928+J928</f>
        <v>0</v>
      </c>
      <c r="Q928" s="143">
        <f>ROUND(I928*H928,2)</f>
        <v>0</v>
      </c>
      <c r="R928" s="143">
        <f>ROUND(J928*H928,2)</f>
        <v>0</v>
      </c>
      <c r="T928" s="144">
        <f>S928*H928</f>
        <v>0</v>
      </c>
      <c r="U928" s="144">
        <v>0</v>
      </c>
      <c r="V928" s="144">
        <f>U928*H928</f>
        <v>0</v>
      </c>
      <c r="W928" s="144">
        <v>0</v>
      </c>
      <c r="X928" s="145">
        <f>W928*H928</f>
        <v>0</v>
      </c>
      <c r="AR928" s="146" t="s">
        <v>399</v>
      </c>
      <c r="AT928" s="146" t="s">
        <v>356</v>
      </c>
      <c r="AU928" s="146" t="s">
        <v>87</v>
      </c>
      <c r="AY928" s="16" t="s">
        <v>128</v>
      </c>
      <c r="BE928" s="147">
        <f>IF(O928="základní",K928,0)</f>
        <v>0</v>
      </c>
      <c r="BF928" s="147">
        <f>IF(O928="snížená",K928,0)</f>
        <v>0</v>
      </c>
      <c r="BG928" s="147">
        <f>IF(O928="zákl. přenesená",K928,0)</f>
        <v>0</v>
      </c>
      <c r="BH928" s="147">
        <f>IF(O928="sníž. přenesená",K928,0)</f>
        <v>0</v>
      </c>
      <c r="BI928" s="147">
        <f>IF(O928="nulová",K928,0)</f>
        <v>0</v>
      </c>
      <c r="BJ928" s="16" t="s">
        <v>85</v>
      </c>
      <c r="BK928" s="147">
        <f>ROUND(P928*H928,2)</f>
        <v>0</v>
      </c>
      <c r="BL928" s="16" t="s">
        <v>319</v>
      </c>
      <c r="BM928" s="146" t="s">
        <v>1650</v>
      </c>
    </row>
    <row r="929" spans="2:47" s="1" customFormat="1" ht="12">
      <c r="B929" s="31"/>
      <c r="D929" s="148" t="s">
        <v>136</v>
      </c>
      <c r="F929" s="149" t="s">
        <v>1649</v>
      </c>
      <c r="I929" s="150"/>
      <c r="J929" s="150"/>
      <c r="M929" s="31"/>
      <c r="N929" s="151"/>
      <c r="X929" s="53"/>
      <c r="AT929" s="16" t="s">
        <v>136</v>
      </c>
      <c r="AU929" s="16" t="s">
        <v>87</v>
      </c>
    </row>
    <row r="930" spans="2:65" s="1" customFormat="1" ht="24.2" customHeight="1">
      <c r="B930" s="31"/>
      <c r="C930" s="134" t="s">
        <v>1651</v>
      </c>
      <c r="D930" s="134" t="s">
        <v>132</v>
      </c>
      <c r="E930" s="135" t="s">
        <v>1652</v>
      </c>
      <c r="F930" s="136" t="s">
        <v>1653</v>
      </c>
      <c r="G930" s="137" t="s">
        <v>352</v>
      </c>
      <c r="H930" s="138">
        <v>45</v>
      </c>
      <c r="I930" s="139"/>
      <c r="J930" s="139"/>
      <c r="K930" s="140">
        <f>ROUND(P930*H930,2)</f>
        <v>0</v>
      </c>
      <c r="L930" s="136" t="s">
        <v>1</v>
      </c>
      <c r="M930" s="31"/>
      <c r="N930" s="141" t="s">
        <v>1</v>
      </c>
      <c r="O930" s="142" t="s">
        <v>40</v>
      </c>
      <c r="P930" s="143">
        <f>I930+J930</f>
        <v>0</v>
      </c>
      <c r="Q930" s="143">
        <f>ROUND(I930*H930,2)</f>
        <v>0</v>
      </c>
      <c r="R930" s="143">
        <f>ROUND(J930*H930,2)</f>
        <v>0</v>
      </c>
      <c r="T930" s="144">
        <f>S930*H930</f>
        <v>0</v>
      </c>
      <c r="U930" s="144">
        <v>0</v>
      </c>
      <c r="V930" s="144">
        <f>U930*H930</f>
        <v>0</v>
      </c>
      <c r="W930" s="144">
        <v>0</v>
      </c>
      <c r="X930" s="145">
        <f>W930*H930</f>
        <v>0</v>
      </c>
      <c r="AR930" s="146" t="s">
        <v>319</v>
      </c>
      <c r="AT930" s="146" t="s">
        <v>132</v>
      </c>
      <c r="AU930" s="146" t="s">
        <v>87</v>
      </c>
      <c r="AY930" s="16" t="s">
        <v>128</v>
      </c>
      <c r="BE930" s="147">
        <f>IF(O930="základní",K930,0)</f>
        <v>0</v>
      </c>
      <c r="BF930" s="147">
        <f>IF(O930="snížená",K930,0)</f>
        <v>0</v>
      </c>
      <c r="BG930" s="147">
        <f>IF(O930="zákl. přenesená",K930,0)</f>
        <v>0</v>
      </c>
      <c r="BH930" s="147">
        <f>IF(O930="sníž. přenesená",K930,0)</f>
        <v>0</v>
      </c>
      <c r="BI930" s="147">
        <f>IF(O930="nulová",K930,0)</f>
        <v>0</v>
      </c>
      <c r="BJ930" s="16" t="s">
        <v>85</v>
      </c>
      <c r="BK930" s="147">
        <f>ROUND(P930*H930,2)</f>
        <v>0</v>
      </c>
      <c r="BL930" s="16" t="s">
        <v>319</v>
      </c>
      <c r="BM930" s="146" t="s">
        <v>1654</v>
      </c>
    </row>
    <row r="931" spans="2:47" s="1" customFormat="1" ht="19.5">
      <c r="B931" s="31"/>
      <c r="D931" s="148" t="s">
        <v>136</v>
      </c>
      <c r="F931" s="149" t="s">
        <v>1655</v>
      </c>
      <c r="I931" s="150"/>
      <c r="J931" s="150"/>
      <c r="M931" s="31"/>
      <c r="N931" s="151"/>
      <c r="X931" s="53"/>
      <c r="AT931" s="16" t="s">
        <v>136</v>
      </c>
      <c r="AU931" s="16" t="s">
        <v>87</v>
      </c>
    </row>
    <row r="932" spans="2:65" s="1" customFormat="1" ht="37.9" customHeight="1">
      <c r="B932" s="31"/>
      <c r="C932" s="169" t="s">
        <v>1656</v>
      </c>
      <c r="D932" s="169" t="s">
        <v>356</v>
      </c>
      <c r="E932" s="170" t="s">
        <v>1657</v>
      </c>
      <c r="F932" s="171" t="s">
        <v>1658</v>
      </c>
      <c r="G932" s="172" t="s">
        <v>352</v>
      </c>
      <c r="H932" s="173">
        <v>45</v>
      </c>
      <c r="I932" s="174"/>
      <c r="J932" s="175"/>
      <c r="K932" s="176">
        <f>ROUND(P932*H932,2)</f>
        <v>0</v>
      </c>
      <c r="L932" s="171" t="s">
        <v>1</v>
      </c>
      <c r="M932" s="177"/>
      <c r="N932" s="178" t="s">
        <v>1</v>
      </c>
      <c r="O932" s="142" t="s">
        <v>40</v>
      </c>
      <c r="P932" s="143">
        <f>I932+J932</f>
        <v>0</v>
      </c>
      <c r="Q932" s="143">
        <f>ROUND(I932*H932,2)</f>
        <v>0</v>
      </c>
      <c r="R932" s="143">
        <f>ROUND(J932*H932,2)</f>
        <v>0</v>
      </c>
      <c r="T932" s="144">
        <f>S932*H932</f>
        <v>0</v>
      </c>
      <c r="U932" s="144">
        <v>0.0003</v>
      </c>
      <c r="V932" s="144">
        <f>U932*H932</f>
        <v>0.013499999999999998</v>
      </c>
      <c r="W932" s="144">
        <v>0</v>
      </c>
      <c r="X932" s="145">
        <f>W932*H932</f>
        <v>0</v>
      </c>
      <c r="AR932" s="146" t="s">
        <v>399</v>
      </c>
      <c r="AT932" s="146" t="s">
        <v>356</v>
      </c>
      <c r="AU932" s="146" t="s">
        <v>87</v>
      </c>
      <c r="AY932" s="16" t="s">
        <v>128</v>
      </c>
      <c r="BE932" s="147">
        <f>IF(O932="základní",K932,0)</f>
        <v>0</v>
      </c>
      <c r="BF932" s="147">
        <f>IF(O932="snížená",K932,0)</f>
        <v>0</v>
      </c>
      <c r="BG932" s="147">
        <f>IF(O932="zákl. přenesená",K932,0)</f>
        <v>0</v>
      </c>
      <c r="BH932" s="147">
        <f>IF(O932="sníž. přenesená",K932,0)</f>
        <v>0</v>
      </c>
      <c r="BI932" s="147">
        <f>IF(O932="nulová",K932,0)</f>
        <v>0</v>
      </c>
      <c r="BJ932" s="16" t="s">
        <v>85</v>
      </c>
      <c r="BK932" s="147">
        <f>ROUND(P932*H932,2)</f>
        <v>0</v>
      </c>
      <c r="BL932" s="16" t="s">
        <v>319</v>
      </c>
      <c r="BM932" s="146" t="s">
        <v>1659</v>
      </c>
    </row>
    <row r="933" spans="2:47" s="1" customFormat="1" ht="19.5">
      <c r="B933" s="31"/>
      <c r="D933" s="148" t="s">
        <v>136</v>
      </c>
      <c r="F933" s="149" t="s">
        <v>1658</v>
      </c>
      <c r="I933" s="150"/>
      <c r="J933" s="150"/>
      <c r="M933" s="31"/>
      <c r="N933" s="151"/>
      <c r="X933" s="53"/>
      <c r="AT933" s="16" t="s">
        <v>136</v>
      </c>
      <c r="AU933" s="16" t="s">
        <v>87</v>
      </c>
    </row>
    <row r="934" spans="2:65" s="1" customFormat="1" ht="24.2" customHeight="1">
      <c r="B934" s="31"/>
      <c r="C934" s="134" t="s">
        <v>1660</v>
      </c>
      <c r="D934" s="134" t="s">
        <v>132</v>
      </c>
      <c r="E934" s="135" t="s">
        <v>1661</v>
      </c>
      <c r="F934" s="136" t="s">
        <v>1662</v>
      </c>
      <c r="G934" s="137" t="s">
        <v>352</v>
      </c>
      <c r="H934" s="138">
        <v>40</v>
      </c>
      <c r="I934" s="139"/>
      <c r="J934" s="139"/>
      <c r="K934" s="140">
        <f>ROUND(P934*H934,2)</f>
        <v>0</v>
      </c>
      <c r="L934" s="136" t="s">
        <v>134</v>
      </c>
      <c r="M934" s="31"/>
      <c r="N934" s="141" t="s">
        <v>1</v>
      </c>
      <c r="O934" s="142" t="s">
        <v>40</v>
      </c>
      <c r="P934" s="143">
        <f>I934+J934</f>
        <v>0</v>
      </c>
      <c r="Q934" s="143">
        <f>ROUND(I934*H934,2)</f>
        <v>0</v>
      </c>
      <c r="R934" s="143">
        <f>ROUND(J934*H934,2)</f>
        <v>0</v>
      </c>
      <c r="T934" s="144">
        <f>S934*H934</f>
        <v>0</v>
      </c>
      <c r="U934" s="144">
        <v>0</v>
      </c>
      <c r="V934" s="144">
        <f>U934*H934</f>
        <v>0</v>
      </c>
      <c r="W934" s="144">
        <v>0</v>
      </c>
      <c r="X934" s="145">
        <f>W934*H934</f>
        <v>0</v>
      </c>
      <c r="AR934" s="146" t="s">
        <v>319</v>
      </c>
      <c r="AT934" s="146" t="s">
        <v>132</v>
      </c>
      <c r="AU934" s="146" t="s">
        <v>87</v>
      </c>
      <c r="AY934" s="16" t="s">
        <v>128</v>
      </c>
      <c r="BE934" s="147">
        <f>IF(O934="základní",K934,0)</f>
        <v>0</v>
      </c>
      <c r="BF934" s="147">
        <f>IF(O934="snížená",K934,0)</f>
        <v>0</v>
      </c>
      <c r="BG934" s="147">
        <f>IF(O934="zákl. přenesená",K934,0)</f>
        <v>0</v>
      </c>
      <c r="BH934" s="147">
        <f>IF(O934="sníž. přenesená",K934,0)</f>
        <v>0</v>
      </c>
      <c r="BI934" s="147">
        <f>IF(O934="nulová",K934,0)</f>
        <v>0</v>
      </c>
      <c r="BJ934" s="16" t="s">
        <v>85</v>
      </c>
      <c r="BK934" s="147">
        <f>ROUND(P934*H934,2)</f>
        <v>0</v>
      </c>
      <c r="BL934" s="16" t="s">
        <v>319</v>
      </c>
      <c r="BM934" s="146" t="s">
        <v>1663</v>
      </c>
    </row>
    <row r="935" spans="2:47" s="1" customFormat="1" ht="29.25">
      <c r="B935" s="31"/>
      <c r="D935" s="148" t="s">
        <v>136</v>
      </c>
      <c r="F935" s="149" t="s">
        <v>1664</v>
      </c>
      <c r="I935" s="150"/>
      <c r="J935" s="150"/>
      <c r="M935" s="31"/>
      <c r="N935" s="151"/>
      <c r="X935" s="53"/>
      <c r="AT935" s="16" t="s">
        <v>136</v>
      </c>
      <c r="AU935" s="16" t="s">
        <v>87</v>
      </c>
    </row>
    <row r="936" spans="2:65" s="1" customFormat="1" ht="37.9" customHeight="1">
      <c r="B936" s="31"/>
      <c r="C936" s="169" t="s">
        <v>1665</v>
      </c>
      <c r="D936" s="169" t="s">
        <v>356</v>
      </c>
      <c r="E936" s="170" t="s">
        <v>1666</v>
      </c>
      <c r="F936" s="171" t="s">
        <v>1667</v>
      </c>
      <c r="G936" s="172" t="s">
        <v>352</v>
      </c>
      <c r="H936" s="173">
        <v>40</v>
      </c>
      <c r="I936" s="174"/>
      <c r="J936" s="175"/>
      <c r="K936" s="176">
        <f>ROUND(P936*H936,2)</f>
        <v>0</v>
      </c>
      <c r="L936" s="171" t="s">
        <v>134</v>
      </c>
      <c r="M936" s="177"/>
      <c r="N936" s="178" t="s">
        <v>1</v>
      </c>
      <c r="O936" s="142" t="s">
        <v>40</v>
      </c>
      <c r="P936" s="143">
        <f>I936+J936</f>
        <v>0</v>
      </c>
      <c r="Q936" s="143">
        <f>ROUND(I936*H936,2)</f>
        <v>0</v>
      </c>
      <c r="R936" s="143">
        <f>ROUND(J936*H936,2)</f>
        <v>0</v>
      </c>
      <c r="T936" s="144">
        <f>S936*H936</f>
        <v>0</v>
      </c>
      <c r="U936" s="144">
        <v>9E-05</v>
      </c>
      <c r="V936" s="144">
        <f>U936*H936</f>
        <v>0.0036000000000000003</v>
      </c>
      <c r="W936" s="144">
        <v>0</v>
      </c>
      <c r="X936" s="145">
        <f>W936*H936</f>
        <v>0</v>
      </c>
      <c r="AR936" s="146" t="s">
        <v>399</v>
      </c>
      <c r="AT936" s="146" t="s">
        <v>356</v>
      </c>
      <c r="AU936" s="146" t="s">
        <v>87</v>
      </c>
      <c r="AY936" s="16" t="s">
        <v>128</v>
      </c>
      <c r="BE936" s="147">
        <f>IF(O936="základní",K936,0)</f>
        <v>0</v>
      </c>
      <c r="BF936" s="147">
        <f>IF(O936="snížená",K936,0)</f>
        <v>0</v>
      </c>
      <c r="BG936" s="147">
        <f>IF(O936="zákl. přenesená",K936,0)</f>
        <v>0</v>
      </c>
      <c r="BH936" s="147">
        <f>IF(O936="sníž. přenesená",K936,0)</f>
        <v>0</v>
      </c>
      <c r="BI936" s="147">
        <f>IF(O936="nulová",K936,0)</f>
        <v>0</v>
      </c>
      <c r="BJ936" s="16" t="s">
        <v>85</v>
      </c>
      <c r="BK936" s="147">
        <f>ROUND(P936*H936,2)</f>
        <v>0</v>
      </c>
      <c r="BL936" s="16" t="s">
        <v>319</v>
      </c>
      <c r="BM936" s="146" t="s">
        <v>1668</v>
      </c>
    </row>
    <row r="937" spans="2:47" s="1" customFormat="1" ht="19.5">
      <c r="B937" s="31"/>
      <c r="D937" s="148" t="s">
        <v>136</v>
      </c>
      <c r="F937" s="149" t="s">
        <v>1667</v>
      </c>
      <c r="I937" s="150"/>
      <c r="J937" s="150"/>
      <c r="M937" s="31"/>
      <c r="N937" s="151"/>
      <c r="X937" s="53"/>
      <c r="AT937" s="16" t="s">
        <v>136</v>
      </c>
      <c r="AU937" s="16" t="s">
        <v>87</v>
      </c>
    </row>
    <row r="938" spans="2:65" s="1" customFormat="1" ht="33" customHeight="1">
      <c r="B938" s="31"/>
      <c r="C938" s="134" t="s">
        <v>1669</v>
      </c>
      <c r="D938" s="134" t="s">
        <v>132</v>
      </c>
      <c r="E938" s="135" t="s">
        <v>1670</v>
      </c>
      <c r="F938" s="136" t="s">
        <v>1671</v>
      </c>
      <c r="G938" s="137" t="s">
        <v>352</v>
      </c>
      <c r="H938" s="138">
        <v>250</v>
      </c>
      <c r="I938" s="139"/>
      <c r="J938" s="139"/>
      <c r="K938" s="140">
        <f>ROUND(P938*H938,2)</f>
        <v>0</v>
      </c>
      <c r="L938" s="136" t="s">
        <v>134</v>
      </c>
      <c r="M938" s="31"/>
      <c r="N938" s="141" t="s">
        <v>1</v>
      </c>
      <c r="O938" s="142" t="s">
        <v>40</v>
      </c>
      <c r="P938" s="143">
        <f>I938+J938</f>
        <v>0</v>
      </c>
      <c r="Q938" s="143">
        <f>ROUND(I938*H938,2)</f>
        <v>0</v>
      </c>
      <c r="R938" s="143">
        <f>ROUND(J938*H938,2)</f>
        <v>0</v>
      </c>
      <c r="T938" s="144">
        <f>S938*H938</f>
        <v>0</v>
      </c>
      <c r="U938" s="144">
        <v>0</v>
      </c>
      <c r="V938" s="144">
        <f>U938*H938</f>
        <v>0</v>
      </c>
      <c r="W938" s="144">
        <v>0</v>
      </c>
      <c r="X938" s="145">
        <f>W938*H938</f>
        <v>0</v>
      </c>
      <c r="AR938" s="146" t="s">
        <v>319</v>
      </c>
      <c r="AT938" s="146" t="s">
        <v>132</v>
      </c>
      <c r="AU938" s="146" t="s">
        <v>87</v>
      </c>
      <c r="AY938" s="16" t="s">
        <v>128</v>
      </c>
      <c r="BE938" s="147">
        <f>IF(O938="základní",K938,0)</f>
        <v>0</v>
      </c>
      <c r="BF938" s="147">
        <f>IF(O938="snížená",K938,0)</f>
        <v>0</v>
      </c>
      <c r="BG938" s="147">
        <f>IF(O938="zákl. přenesená",K938,0)</f>
        <v>0</v>
      </c>
      <c r="BH938" s="147">
        <f>IF(O938="sníž. přenesená",K938,0)</f>
        <v>0</v>
      </c>
      <c r="BI938" s="147">
        <f>IF(O938="nulová",K938,0)</f>
        <v>0</v>
      </c>
      <c r="BJ938" s="16" t="s">
        <v>85</v>
      </c>
      <c r="BK938" s="147">
        <f>ROUND(P938*H938,2)</f>
        <v>0</v>
      </c>
      <c r="BL938" s="16" t="s">
        <v>319</v>
      </c>
      <c r="BM938" s="146" t="s">
        <v>1672</v>
      </c>
    </row>
    <row r="939" spans="2:47" s="1" customFormat="1" ht="29.25">
      <c r="B939" s="31"/>
      <c r="D939" s="148" t="s">
        <v>136</v>
      </c>
      <c r="F939" s="149" t="s">
        <v>1673</v>
      </c>
      <c r="I939" s="150"/>
      <c r="J939" s="150"/>
      <c r="M939" s="31"/>
      <c r="N939" s="151"/>
      <c r="X939" s="53"/>
      <c r="AT939" s="16" t="s">
        <v>136</v>
      </c>
      <c r="AU939" s="16" t="s">
        <v>87</v>
      </c>
    </row>
    <row r="940" spans="2:65" s="1" customFormat="1" ht="37.9" customHeight="1">
      <c r="B940" s="31"/>
      <c r="C940" s="169" t="s">
        <v>1674</v>
      </c>
      <c r="D940" s="169" t="s">
        <v>356</v>
      </c>
      <c r="E940" s="170" t="s">
        <v>1675</v>
      </c>
      <c r="F940" s="171" t="s">
        <v>2832</v>
      </c>
      <c r="G940" s="172" t="s">
        <v>352</v>
      </c>
      <c r="H940" s="173">
        <v>250</v>
      </c>
      <c r="I940" s="174"/>
      <c r="J940" s="175"/>
      <c r="K940" s="176">
        <f>ROUND(P940*H940,2)</f>
        <v>0</v>
      </c>
      <c r="L940" s="171" t="s">
        <v>134</v>
      </c>
      <c r="M940" s="177"/>
      <c r="N940" s="178" t="s">
        <v>1</v>
      </c>
      <c r="O940" s="142" t="s">
        <v>40</v>
      </c>
      <c r="P940" s="143">
        <f>I940+J940</f>
        <v>0</v>
      </c>
      <c r="Q940" s="143">
        <f>ROUND(I940*H940,2)</f>
        <v>0</v>
      </c>
      <c r="R940" s="143">
        <f>ROUND(J940*H940,2)</f>
        <v>0</v>
      </c>
      <c r="T940" s="144">
        <f>S940*H940</f>
        <v>0</v>
      </c>
      <c r="U940" s="144">
        <v>7E-05</v>
      </c>
      <c r="V940" s="144">
        <f>U940*H940</f>
        <v>0.017499999999999998</v>
      </c>
      <c r="W940" s="144">
        <v>0</v>
      </c>
      <c r="X940" s="145">
        <f>W940*H940</f>
        <v>0</v>
      </c>
      <c r="AR940" s="146" t="s">
        <v>399</v>
      </c>
      <c r="AT940" s="146" t="s">
        <v>356</v>
      </c>
      <c r="AU940" s="146" t="s">
        <v>87</v>
      </c>
      <c r="AY940" s="16" t="s">
        <v>128</v>
      </c>
      <c r="BE940" s="147">
        <f>IF(O940="základní",K940,0)</f>
        <v>0</v>
      </c>
      <c r="BF940" s="147">
        <f>IF(O940="snížená",K940,0)</f>
        <v>0</v>
      </c>
      <c r="BG940" s="147">
        <f>IF(O940="zákl. přenesená",K940,0)</f>
        <v>0</v>
      </c>
      <c r="BH940" s="147">
        <f>IF(O940="sníž. přenesená",K940,0)</f>
        <v>0</v>
      </c>
      <c r="BI940" s="147">
        <f>IF(O940="nulová",K940,0)</f>
        <v>0</v>
      </c>
      <c r="BJ940" s="16" t="s">
        <v>85</v>
      </c>
      <c r="BK940" s="147">
        <f>ROUND(P940*H940,2)</f>
        <v>0</v>
      </c>
      <c r="BL940" s="16" t="s">
        <v>319</v>
      </c>
      <c r="BM940" s="146" t="s">
        <v>1677</v>
      </c>
    </row>
    <row r="941" spans="2:47" s="1" customFormat="1" ht="19.5">
      <c r="B941" s="31"/>
      <c r="D941" s="148" t="s">
        <v>136</v>
      </c>
      <c r="F941" s="149" t="s">
        <v>1676</v>
      </c>
      <c r="I941" s="150"/>
      <c r="J941" s="150"/>
      <c r="M941" s="31"/>
      <c r="N941" s="151"/>
      <c r="X941" s="53"/>
      <c r="AT941" s="16" t="s">
        <v>136</v>
      </c>
      <c r="AU941" s="16" t="s">
        <v>87</v>
      </c>
    </row>
    <row r="942" spans="2:65" s="1" customFormat="1" ht="24.2" customHeight="1">
      <c r="B942" s="31"/>
      <c r="C942" s="169" t="s">
        <v>1678</v>
      </c>
      <c r="D942" s="169" t="s">
        <v>356</v>
      </c>
      <c r="E942" s="170" t="s">
        <v>1679</v>
      </c>
      <c r="F942" s="171" t="s">
        <v>1680</v>
      </c>
      <c r="G942" s="172" t="s">
        <v>352</v>
      </c>
      <c r="H942" s="173">
        <v>40</v>
      </c>
      <c r="I942" s="174"/>
      <c r="J942" s="175"/>
      <c r="K942" s="176">
        <f>ROUND(P942*H942,2)</f>
        <v>0</v>
      </c>
      <c r="L942" s="171" t="s">
        <v>134</v>
      </c>
      <c r="M942" s="177"/>
      <c r="N942" s="178" t="s">
        <v>1</v>
      </c>
      <c r="O942" s="142" t="s">
        <v>40</v>
      </c>
      <c r="P942" s="143">
        <f>I942+J942</f>
        <v>0</v>
      </c>
      <c r="Q942" s="143">
        <f>ROUND(I942*H942,2)</f>
        <v>0</v>
      </c>
      <c r="R942" s="143">
        <f>ROUND(J942*H942,2)</f>
        <v>0</v>
      </c>
      <c r="T942" s="144">
        <f>S942*H942</f>
        <v>0</v>
      </c>
      <c r="U942" s="144">
        <v>3E-05</v>
      </c>
      <c r="V942" s="144">
        <f>U942*H942</f>
        <v>0.0012000000000000001</v>
      </c>
      <c r="W942" s="144">
        <v>0</v>
      </c>
      <c r="X942" s="145">
        <f>W942*H942</f>
        <v>0</v>
      </c>
      <c r="AR942" s="146" t="s">
        <v>399</v>
      </c>
      <c r="AT942" s="146" t="s">
        <v>356</v>
      </c>
      <c r="AU942" s="146" t="s">
        <v>87</v>
      </c>
      <c r="AY942" s="16" t="s">
        <v>128</v>
      </c>
      <c r="BE942" s="147">
        <f>IF(O942="základní",K942,0)</f>
        <v>0</v>
      </c>
      <c r="BF942" s="147">
        <f>IF(O942="snížená",K942,0)</f>
        <v>0</v>
      </c>
      <c r="BG942" s="147">
        <f>IF(O942="zákl. přenesená",K942,0)</f>
        <v>0</v>
      </c>
      <c r="BH942" s="147">
        <f>IF(O942="sníž. přenesená",K942,0)</f>
        <v>0</v>
      </c>
      <c r="BI942" s="147">
        <f>IF(O942="nulová",K942,0)</f>
        <v>0</v>
      </c>
      <c r="BJ942" s="16" t="s">
        <v>85</v>
      </c>
      <c r="BK942" s="147">
        <f>ROUND(P942*H942,2)</f>
        <v>0</v>
      </c>
      <c r="BL942" s="16" t="s">
        <v>319</v>
      </c>
      <c r="BM942" s="146" t="s">
        <v>1681</v>
      </c>
    </row>
    <row r="943" spans="2:47" s="1" customFormat="1" ht="12">
      <c r="B943" s="31"/>
      <c r="D943" s="148" t="s">
        <v>136</v>
      </c>
      <c r="F943" s="149" t="s">
        <v>1680</v>
      </c>
      <c r="I943" s="150"/>
      <c r="J943" s="150"/>
      <c r="M943" s="31"/>
      <c r="N943" s="151"/>
      <c r="X943" s="53"/>
      <c r="AT943" s="16" t="s">
        <v>136</v>
      </c>
      <c r="AU943" s="16" t="s">
        <v>87</v>
      </c>
    </row>
    <row r="944" spans="2:51" s="12" customFormat="1" ht="12">
      <c r="B944" s="155"/>
      <c r="D944" s="148" t="s">
        <v>230</v>
      </c>
      <c r="E944" s="156" t="s">
        <v>1</v>
      </c>
      <c r="F944" s="157" t="s">
        <v>298</v>
      </c>
      <c r="H944" s="158">
        <v>40</v>
      </c>
      <c r="I944" s="159"/>
      <c r="J944" s="159"/>
      <c r="M944" s="155"/>
      <c r="N944" s="160"/>
      <c r="X944" s="161"/>
      <c r="AT944" s="156" t="s">
        <v>230</v>
      </c>
      <c r="AU944" s="156" t="s">
        <v>87</v>
      </c>
      <c r="AV944" s="12" t="s">
        <v>87</v>
      </c>
      <c r="AW944" s="12" t="s">
        <v>5</v>
      </c>
      <c r="AX944" s="12" t="s">
        <v>85</v>
      </c>
      <c r="AY944" s="156" t="s">
        <v>128</v>
      </c>
    </row>
    <row r="945" spans="2:65" s="1" customFormat="1" ht="24.2" customHeight="1">
      <c r="B945" s="31"/>
      <c r="C945" s="169" t="s">
        <v>1682</v>
      </c>
      <c r="D945" s="169" t="s">
        <v>356</v>
      </c>
      <c r="E945" s="170" t="s">
        <v>1683</v>
      </c>
      <c r="F945" s="171" t="s">
        <v>1684</v>
      </c>
      <c r="G945" s="172" t="s">
        <v>352</v>
      </c>
      <c r="H945" s="173">
        <v>250</v>
      </c>
      <c r="I945" s="174"/>
      <c r="J945" s="175"/>
      <c r="K945" s="176">
        <f>ROUND(P945*H945,2)</f>
        <v>0</v>
      </c>
      <c r="L945" s="171" t="s">
        <v>134</v>
      </c>
      <c r="M945" s="177"/>
      <c r="N945" s="178" t="s">
        <v>1</v>
      </c>
      <c r="O945" s="142" t="s">
        <v>40</v>
      </c>
      <c r="P945" s="143">
        <f>I945+J945</f>
        <v>0</v>
      </c>
      <c r="Q945" s="143">
        <f>ROUND(I945*H945,2)</f>
        <v>0</v>
      </c>
      <c r="R945" s="143">
        <f>ROUND(J945*H945,2)</f>
        <v>0</v>
      </c>
      <c r="T945" s="144">
        <f>S945*H945</f>
        <v>0</v>
      </c>
      <c r="U945" s="144">
        <v>1E-05</v>
      </c>
      <c r="V945" s="144">
        <f>U945*H945</f>
        <v>0.0025</v>
      </c>
      <c r="W945" s="144">
        <v>0</v>
      </c>
      <c r="X945" s="145">
        <f>W945*H945</f>
        <v>0</v>
      </c>
      <c r="AR945" s="146" t="s">
        <v>399</v>
      </c>
      <c r="AT945" s="146" t="s">
        <v>356</v>
      </c>
      <c r="AU945" s="146" t="s">
        <v>87</v>
      </c>
      <c r="AY945" s="16" t="s">
        <v>128</v>
      </c>
      <c r="BE945" s="147">
        <f>IF(O945="základní",K945,0)</f>
        <v>0</v>
      </c>
      <c r="BF945" s="147">
        <f>IF(O945="snížená",K945,0)</f>
        <v>0</v>
      </c>
      <c r="BG945" s="147">
        <f>IF(O945="zákl. přenesená",K945,0)</f>
        <v>0</v>
      </c>
      <c r="BH945" s="147">
        <f>IF(O945="sníž. přenesená",K945,0)</f>
        <v>0</v>
      </c>
      <c r="BI945" s="147">
        <f>IF(O945="nulová",K945,0)</f>
        <v>0</v>
      </c>
      <c r="BJ945" s="16" t="s">
        <v>85</v>
      </c>
      <c r="BK945" s="147">
        <f>ROUND(P945*H945,2)</f>
        <v>0</v>
      </c>
      <c r="BL945" s="16" t="s">
        <v>319</v>
      </c>
      <c r="BM945" s="146" t="s">
        <v>1685</v>
      </c>
    </row>
    <row r="946" spans="2:47" s="1" customFormat="1" ht="12">
      <c r="B946" s="31"/>
      <c r="D946" s="148" t="s">
        <v>136</v>
      </c>
      <c r="F946" s="149" t="s">
        <v>1684</v>
      </c>
      <c r="I946" s="150"/>
      <c r="J946" s="150"/>
      <c r="M946" s="31"/>
      <c r="N946" s="151"/>
      <c r="X946" s="53"/>
      <c r="AT946" s="16" t="s">
        <v>136</v>
      </c>
      <c r="AU946" s="16" t="s">
        <v>87</v>
      </c>
    </row>
    <row r="947" spans="2:51" s="12" customFormat="1" ht="12">
      <c r="B947" s="155"/>
      <c r="D947" s="148" t="s">
        <v>230</v>
      </c>
      <c r="E947" s="156" t="s">
        <v>1</v>
      </c>
      <c r="F947" s="157" t="s">
        <v>942</v>
      </c>
      <c r="H947" s="158">
        <v>250</v>
      </c>
      <c r="I947" s="159"/>
      <c r="J947" s="159"/>
      <c r="M947" s="155"/>
      <c r="N947" s="160"/>
      <c r="X947" s="161"/>
      <c r="AT947" s="156" t="s">
        <v>230</v>
      </c>
      <c r="AU947" s="156" t="s">
        <v>87</v>
      </c>
      <c r="AV947" s="12" t="s">
        <v>87</v>
      </c>
      <c r="AW947" s="12" t="s">
        <v>5</v>
      </c>
      <c r="AX947" s="12" t="s">
        <v>85</v>
      </c>
      <c r="AY947" s="156" t="s">
        <v>128</v>
      </c>
    </row>
    <row r="948" spans="2:65" s="1" customFormat="1" ht="58.5" customHeight="1">
      <c r="B948" s="31"/>
      <c r="C948" s="134" t="s">
        <v>1686</v>
      </c>
      <c r="D948" s="134" t="s">
        <v>132</v>
      </c>
      <c r="E948" s="135" t="s">
        <v>1687</v>
      </c>
      <c r="F948" s="136" t="s">
        <v>2833</v>
      </c>
      <c r="G948" s="137" t="s">
        <v>352</v>
      </c>
      <c r="H948" s="138">
        <v>80</v>
      </c>
      <c r="I948" s="139"/>
      <c r="J948" s="139"/>
      <c r="K948" s="140">
        <f>ROUND(P948*H948,2)</f>
        <v>0</v>
      </c>
      <c r="L948" s="136" t="s">
        <v>134</v>
      </c>
      <c r="M948" s="31"/>
      <c r="N948" s="141" t="s">
        <v>1</v>
      </c>
      <c r="O948" s="142" t="s">
        <v>40</v>
      </c>
      <c r="P948" s="143">
        <f>I948+J948</f>
        <v>0</v>
      </c>
      <c r="Q948" s="143">
        <f>ROUND(I948*H948,2)</f>
        <v>0</v>
      </c>
      <c r="R948" s="143">
        <f>ROUND(J948*H948,2)</f>
        <v>0</v>
      </c>
      <c r="T948" s="144">
        <f>S948*H948</f>
        <v>0</v>
      </c>
      <c r="U948" s="144">
        <v>0</v>
      </c>
      <c r="V948" s="144">
        <f>U948*H948</f>
        <v>0</v>
      </c>
      <c r="W948" s="144">
        <v>0</v>
      </c>
      <c r="X948" s="145">
        <f>W948*H948</f>
        <v>0</v>
      </c>
      <c r="AR948" s="146" t="s">
        <v>319</v>
      </c>
      <c r="AT948" s="146" t="s">
        <v>132</v>
      </c>
      <c r="AU948" s="146" t="s">
        <v>87</v>
      </c>
      <c r="AY948" s="16" t="s">
        <v>128</v>
      </c>
      <c r="BE948" s="147">
        <f>IF(O948="základní",K948,0)</f>
        <v>0</v>
      </c>
      <c r="BF948" s="147">
        <f>IF(O948="snížená",K948,0)</f>
        <v>0</v>
      </c>
      <c r="BG948" s="147">
        <f>IF(O948="zákl. přenesená",K948,0)</f>
        <v>0</v>
      </c>
      <c r="BH948" s="147">
        <f>IF(O948="sníž. přenesená",K948,0)</f>
        <v>0</v>
      </c>
      <c r="BI948" s="147">
        <f>IF(O948="nulová",K948,0)</f>
        <v>0</v>
      </c>
      <c r="BJ948" s="16" t="s">
        <v>85</v>
      </c>
      <c r="BK948" s="147">
        <f>ROUND(P948*H948,2)</f>
        <v>0</v>
      </c>
      <c r="BL948" s="16" t="s">
        <v>319</v>
      </c>
      <c r="BM948" s="146" t="s">
        <v>1688</v>
      </c>
    </row>
    <row r="949" spans="2:47" s="1" customFormat="1" ht="29.25">
      <c r="B949" s="31"/>
      <c r="D949" s="148" t="s">
        <v>136</v>
      </c>
      <c r="F949" s="149" t="s">
        <v>1689</v>
      </c>
      <c r="I949" s="150"/>
      <c r="J949" s="150"/>
      <c r="M949" s="31"/>
      <c r="N949" s="151"/>
      <c r="X949" s="53"/>
      <c r="AT949" s="16" t="s">
        <v>136</v>
      </c>
      <c r="AU949" s="16" t="s">
        <v>87</v>
      </c>
    </row>
    <row r="950" spans="2:65" s="1" customFormat="1" ht="24.2" customHeight="1">
      <c r="B950" s="31"/>
      <c r="C950" s="169" t="s">
        <v>1690</v>
      </c>
      <c r="D950" s="169" t="s">
        <v>356</v>
      </c>
      <c r="E950" s="170" t="s">
        <v>1691</v>
      </c>
      <c r="F950" s="171" t="s">
        <v>1692</v>
      </c>
      <c r="G950" s="172" t="s">
        <v>352</v>
      </c>
      <c r="H950" s="173">
        <v>80</v>
      </c>
      <c r="I950" s="174"/>
      <c r="J950" s="175"/>
      <c r="K950" s="176">
        <f>ROUND(P950*H950,2)</f>
        <v>0</v>
      </c>
      <c r="L950" s="171" t="s">
        <v>134</v>
      </c>
      <c r="M950" s="177"/>
      <c r="N950" s="178" t="s">
        <v>1</v>
      </c>
      <c r="O950" s="142" t="s">
        <v>40</v>
      </c>
      <c r="P950" s="143">
        <f>I950+J950</f>
        <v>0</v>
      </c>
      <c r="Q950" s="143">
        <f>ROUND(I950*H950,2)</f>
        <v>0</v>
      </c>
      <c r="R950" s="143">
        <f>ROUND(J950*H950,2)</f>
        <v>0</v>
      </c>
      <c r="T950" s="144">
        <f>S950*H950</f>
        <v>0</v>
      </c>
      <c r="U950" s="144">
        <v>0.0013</v>
      </c>
      <c r="V950" s="144">
        <f>U950*H950</f>
        <v>0.104</v>
      </c>
      <c r="W950" s="144">
        <v>0</v>
      </c>
      <c r="X950" s="145">
        <f>W950*H950</f>
        <v>0</v>
      </c>
      <c r="AR950" s="146" t="s">
        <v>399</v>
      </c>
      <c r="AT950" s="146" t="s">
        <v>356</v>
      </c>
      <c r="AU950" s="146" t="s">
        <v>87</v>
      </c>
      <c r="AY950" s="16" t="s">
        <v>128</v>
      </c>
      <c r="BE950" s="147">
        <f>IF(O950="základní",K950,0)</f>
        <v>0</v>
      </c>
      <c r="BF950" s="147">
        <f>IF(O950="snížená",K950,0)</f>
        <v>0</v>
      </c>
      <c r="BG950" s="147">
        <f>IF(O950="zákl. přenesená",K950,0)</f>
        <v>0</v>
      </c>
      <c r="BH950" s="147">
        <f>IF(O950="sníž. přenesená",K950,0)</f>
        <v>0</v>
      </c>
      <c r="BI950" s="147">
        <f>IF(O950="nulová",K950,0)</f>
        <v>0</v>
      </c>
      <c r="BJ950" s="16" t="s">
        <v>85</v>
      </c>
      <c r="BK950" s="147">
        <f>ROUND(P950*H950,2)</f>
        <v>0</v>
      </c>
      <c r="BL950" s="16" t="s">
        <v>319</v>
      </c>
      <c r="BM950" s="146" t="s">
        <v>1693</v>
      </c>
    </row>
    <row r="951" spans="2:47" s="1" customFormat="1" ht="19.5">
      <c r="B951" s="31"/>
      <c r="D951" s="148" t="s">
        <v>136</v>
      </c>
      <c r="F951" s="149" t="s">
        <v>1692</v>
      </c>
      <c r="I951" s="150"/>
      <c r="J951" s="150"/>
      <c r="M951" s="31"/>
      <c r="N951" s="151"/>
      <c r="X951" s="53"/>
      <c r="AT951" s="16" t="s">
        <v>136</v>
      </c>
      <c r="AU951" s="16" t="s">
        <v>87</v>
      </c>
    </row>
    <row r="952" spans="2:65" s="1" customFormat="1" ht="24.2" customHeight="1">
      <c r="B952" s="31"/>
      <c r="C952" s="134" t="s">
        <v>1694</v>
      </c>
      <c r="D952" s="134" t="s">
        <v>132</v>
      </c>
      <c r="E952" s="135" t="s">
        <v>1695</v>
      </c>
      <c r="F952" s="136" t="s">
        <v>1696</v>
      </c>
      <c r="G952" s="137" t="s">
        <v>402</v>
      </c>
      <c r="H952" s="138">
        <v>1000</v>
      </c>
      <c r="I952" s="139"/>
      <c r="J952" s="139"/>
      <c r="K952" s="140">
        <f>ROUND(P952*H952,2)</f>
        <v>0</v>
      </c>
      <c r="L952" s="136" t="s">
        <v>1</v>
      </c>
      <c r="M952" s="31"/>
      <c r="N952" s="141" t="s">
        <v>1</v>
      </c>
      <c r="O952" s="142" t="s">
        <v>40</v>
      </c>
      <c r="P952" s="143">
        <f>I952+J952</f>
        <v>0</v>
      </c>
      <c r="Q952" s="143">
        <f>ROUND(I952*H952,2)</f>
        <v>0</v>
      </c>
      <c r="R952" s="143">
        <f>ROUND(J952*H952,2)</f>
        <v>0</v>
      </c>
      <c r="T952" s="144">
        <f>S952*H952</f>
        <v>0</v>
      </c>
      <c r="U952" s="144">
        <v>0</v>
      </c>
      <c r="V952" s="144">
        <f>U952*H952</f>
        <v>0</v>
      </c>
      <c r="W952" s="144">
        <v>0</v>
      </c>
      <c r="X952" s="145">
        <f>W952*H952</f>
        <v>0</v>
      </c>
      <c r="AR952" s="146" t="s">
        <v>319</v>
      </c>
      <c r="AT952" s="146" t="s">
        <v>132</v>
      </c>
      <c r="AU952" s="146" t="s">
        <v>87</v>
      </c>
      <c r="AY952" s="16" t="s">
        <v>128</v>
      </c>
      <c r="BE952" s="147">
        <f>IF(O952="základní",K952,0)</f>
        <v>0</v>
      </c>
      <c r="BF952" s="147">
        <f>IF(O952="snížená",K952,0)</f>
        <v>0</v>
      </c>
      <c r="BG952" s="147">
        <f>IF(O952="zákl. přenesená",K952,0)</f>
        <v>0</v>
      </c>
      <c r="BH952" s="147">
        <f>IF(O952="sníž. přenesená",K952,0)</f>
        <v>0</v>
      </c>
      <c r="BI952" s="147">
        <f>IF(O952="nulová",K952,0)</f>
        <v>0</v>
      </c>
      <c r="BJ952" s="16" t="s">
        <v>85</v>
      </c>
      <c r="BK952" s="147">
        <f>ROUND(P952*H952,2)</f>
        <v>0</v>
      </c>
      <c r="BL952" s="16" t="s">
        <v>319</v>
      </c>
      <c r="BM952" s="146" t="s">
        <v>1697</v>
      </c>
    </row>
    <row r="953" spans="2:47" s="1" customFormat="1" ht="19.5">
      <c r="B953" s="31"/>
      <c r="D953" s="148" t="s">
        <v>136</v>
      </c>
      <c r="F953" s="149" t="s">
        <v>1698</v>
      </c>
      <c r="I953" s="150"/>
      <c r="J953" s="150"/>
      <c r="M953" s="31"/>
      <c r="N953" s="151"/>
      <c r="X953" s="53"/>
      <c r="AT953" s="16" t="s">
        <v>136</v>
      </c>
      <c r="AU953" s="16" t="s">
        <v>87</v>
      </c>
    </row>
    <row r="954" spans="2:65" s="1" customFormat="1" ht="24.2" customHeight="1">
      <c r="B954" s="31"/>
      <c r="C954" s="134" t="s">
        <v>1699</v>
      </c>
      <c r="D954" s="134" t="s">
        <v>132</v>
      </c>
      <c r="E954" s="135" t="s">
        <v>1700</v>
      </c>
      <c r="F954" s="136" t="s">
        <v>1701</v>
      </c>
      <c r="G954" s="137" t="s">
        <v>352</v>
      </c>
      <c r="H954" s="138">
        <v>1</v>
      </c>
      <c r="I954" s="139"/>
      <c r="J954" s="139"/>
      <c r="K954" s="140">
        <f>ROUND(P954*H954,2)</f>
        <v>0</v>
      </c>
      <c r="L954" s="136" t="s">
        <v>134</v>
      </c>
      <c r="M954" s="31"/>
      <c r="N954" s="141" t="s">
        <v>1</v>
      </c>
      <c r="O954" s="142" t="s">
        <v>40</v>
      </c>
      <c r="P954" s="143">
        <f>I954+J954</f>
        <v>0</v>
      </c>
      <c r="Q954" s="143">
        <f>ROUND(I954*H954,2)</f>
        <v>0</v>
      </c>
      <c r="R954" s="143">
        <f>ROUND(J954*H954,2)</f>
        <v>0</v>
      </c>
      <c r="T954" s="144">
        <f>S954*H954</f>
        <v>0</v>
      </c>
      <c r="U954" s="144">
        <v>0</v>
      </c>
      <c r="V954" s="144">
        <f>U954*H954</f>
        <v>0</v>
      </c>
      <c r="W954" s="144">
        <v>0</v>
      </c>
      <c r="X954" s="145">
        <f>W954*H954</f>
        <v>0</v>
      </c>
      <c r="AR954" s="146" t="s">
        <v>319</v>
      </c>
      <c r="AT954" s="146" t="s">
        <v>132</v>
      </c>
      <c r="AU954" s="146" t="s">
        <v>87</v>
      </c>
      <c r="AY954" s="16" t="s">
        <v>128</v>
      </c>
      <c r="BE954" s="147">
        <f>IF(O954="základní",K954,0)</f>
        <v>0</v>
      </c>
      <c r="BF954" s="147">
        <f>IF(O954="snížená",K954,0)</f>
        <v>0</v>
      </c>
      <c r="BG954" s="147">
        <f>IF(O954="zákl. přenesená",K954,0)</f>
        <v>0</v>
      </c>
      <c r="BH954" s="147">
        <f>IF(O954="sníž. přenesená",K954,0)</f>
        <v>0</v>
      </c>
      <c r="BI954" s="147">
        <f>IF(O954="nulová",K954,0)</f>
        <v>0</v>
      </c>
      <c r="BJ954" s="16" t="s">
        <v>85</v>
      </c>
      <c r="BK954" s="147">
        <f>ROUND(P954*H954,2)</f>
        <v>0</v>
      </c>
      <c r="BL954" s="16" t="s">
        <v>319</v>
      </c>
      <c r="BM954" s="146" t="s">
        <v>1702</v>
      </c>
    </row>
    <row r="955" spans="2:47" s="1" customFormat="1" ht="29.25">
      <c r="B955" s="31"/>
      <c r="D955" s="148" t="s">
        <v>136</v>
      </c>
      <c r="F955" s="149" t="s">
        <v>1703</v>
      </c>
      <c r="I955" s="150"/>
      <c r="J955" s="150"/>
      <c r="M955" s="31"/>
      <c r="N955" s="151"/>
      <c r="X955" s="53"/>
      <c r="AT955" s="16" t="s">
        <v>136</v>
      </c>
      <c r="AU955" s="16" t="s">
        <v>87</v>
      </c>
    </row>
    <row r="956" spans="2:65" s="1" customFormat="1" ht="24.2" customHeight="1">
      <c r="B956" s="31"/>
      <c r="C956" s="134" t="s">
        <v>1704</v>
      </c>
      <c r="D956" s="134" t="s">
        <v>132</v>
      </c>
      <c r="E956" s="135" t="s">
        <v>1705</v>
      </c>
      <c r="F956" s="136" t="s">
        <v>1706</v>
      </c>
      <c r="G956" s="137" t="s">
        <v>1181</v>
      </c>
      <c r="H956" s="138">
        <v>1</v>
      </c>
      <c r="I956" s="139"/>
      <c r="J956" s="139"/>
      <c r="K956" s="140">
        <f>ROUND(P956*H956,2)</f>
        <v>0</v>
      </c>
      <c r="L956" s="136" t="s">
        <v>134</v>
      </c>
      <c r="M956" s="31"/>
      <c r="N956" s="141" t="s">
        <v>1</v>
      </c>
      <c r="O956" s="142" t="s">
        <v>40</v>
      </c>
      <c r="P956" s="143">
        <f>I956+J956</f>
        <v>0</v>
      </c>
      <c r="Q956" s="143">
        <f>ROUND(I956*H956,2)</f>
        <v>0</v>
      </c>
      <c r="R956" s="143">
        <f>ROUND(J956*H956,2)</f>
        <v>0</v>
      </c>
      <c r="T956" s="144">
        <f>S956*H956</f>
        <v>0</v>
      </c>
      <c r="U956" s="144">
        <v>0</v>
      </c>
      <c r="V956" s="144">
        <f>U956*H956</f>
        <v>0</v>
      </c>
      <c r="W956" s="144">
        <v>0</v>
      </c>
      <c r="X956" s="145">
        <f>W956*H956</f>
        <v>0</v>
      </c>
      <c r="AR956" s="146" t="s">
        <v>319</v>
      </c>
      <c r="AT956" s="146" t="s">
        <v>132</v>
      </c>
      <c r="AU956" s="146" t="s">
        <v>87</v>
      </c>
      <c r="AY956" s="16" t="s">
        <v>128</v>
      </c>
      <c r="BE956" s="147">
        <f>IF(O956="základní",K956,0)</f>
        <v>0</v>
      </c>
      <c r="BF956" s="147">
        <f>IF(O956="snížená",K956,0)</f>
        <v>0</v>
      </c>
      <c r="BG956" s="147">
        <f>IF(O956="zákl. přenesená",K956,0)</f>
        <v>0</v>
      </c>
      <c r="BH956" s="147">
        <f>IF(O956="sníž. přenesená",K956,0)</f>
        <v>0</v>
      </c>
      <c r="BI956" s="147">
        <f>IF(O956="nulová",K956,0)</f>
        <v>0</v>
      </c>
      <c r="BJ956" s="16" t="s">
        <v>85</v>
      </c>
      <c r="BK956" s="147">
        <f>ROUND(P956*H956,2)</f>
        <v>0</v>
      </c>
      <c r="BL956" s="16" t="s">
        <v>319</v>
      </c>
      <c r="BM956" s="146" t="s">
        <v>1707</v>
      </c>
    </row>
    <row r="957" spans="2:47" s="1" customFormat="1" ht="19.5">
      <c r="B957" s="31"/>
      <c r="D957" s="148" t="s">
        <v>136</v>
      </c>
      <c r="F957" s="149" t="s">
        <v>1708</v>
      </c>
      <c r="I957" s="150"/>
      <c r="J957" s="150"/>
      <c r="M957" s="31"/>
      <c r="N957" s="151"/>
      <c r="X957" s="53"/>
      <c r="AT957" s="16" t="s">
        <v>136</v>
      </c>
      <c r="AU957" s="16" t="s">
        <v>87</v>
      </c>
    </row>
    <row r="958" spans="2:65" s="1" customFormat="1" ht="24.2" customHeight="1">
      <c r="B958" s="31"/>
      <c r="C958" s="134" t="s">
        <v>1709</v>
      </c>
      <c r="D958" s="134" t="s">
        <v>132</v>
      </c>
      <c r="E958" s="135" t="s">
        <v>1710</v>
      </c>
      <c r="F958" s="136" t="s">
        <v>1711</v>
      </c>
      <c r="G958" s="137" t="s">
        <v>1181</v>
      </c>
      <c r="H958" s="138">
        <v>1</v>
      </c>
      <c r="I958" s="139"/>
      <c r="J958" s="139"/>
      <c r="K958" s="140">
        <f>ROUND(P958*H958,2)</f>
        <v>0</v>
      </c>
      <c r="L958" s="136" t="s">
        <v>134</v>
      </c>
      <c r="M958" s="31"/>
      <c r="N958" s="141" t="s">
        <v>1</v>
      </c>
      <c r="O958" s="142" t="s">
        <v>40</v>
      </c>
      <c r="P958" s="143">
        <f>I958+J958</f>
        <v>0</v>
      </c>
      <c r="Q958" s="143">
        <f>ROUND(I958*H958,2)</f>
        <v>0</v>
      </c>
      <c r="R958" s="143">
        <f>ROUND(J958*H958,2)</f>
        <v>0</v>
      </c>
      <c r="T958" s="144">
        <f>S958*H958</f>
        <v>0</v>
      </c>
      <c r="U958" s="144">
        <v>0</v>
      </c>
      <c r="V958" s="144">
        <f>U958*H958</f>
        <v>0</v>
      </c>
      <c r="W958" s="144">
        <v>0</v>
      </c>
      <c r="X958" s="145">
        <f>W958*H958</f>
        <v>0</v>
      </c>
      <c r="AR958" s="146" t="s">
        <v>319</v>
      </c>
      <c r="AT958" s="146" t="s">
        <v>132</v>
      </c>
      <c r="AU958" s="146" t="s">
        <v>87</v>
      </c>
      <c r="AY958" s="16" t="s">
        <v>128</v>
      </c>
      <c r="BE958" s="147">
        <f>IF(O958="základní",K958,0)</f>
        <v>0</v>
      </c>
      <c r="BF958" s="147">
        <f>IF(O958="snížená",K958,0)</f>
        <v>0</v>
      </c>
      <c r="BG958" s="147">
        <f>IF(O958="zákl. přenesená",K958,0)</f>
        <v>0</v>
      </c>
      <c r="BH958" s="147">
        <f>IF(O958="sníž. přenesená",K958,0)</f>
        <v>0</v>
      </c>
      <c r="BI958" s="147">
        <f>IF(O958="nulová",K958,0)</f>
        <v>0</v>
      </c>
      <c r="BJ958" s="16" t="s">
        <v>85</v>
      </c>
      <c r="BK958" s="147">
        <f>ROUND(P958*H958,2)</f>
        <v>0</v>
      </c>
      <c r="BL958" s="16" t="s">
        <v>319</v>
      </c>
      <c r="BM958" s="146" t="s">
        <v>1712</v>
      </c>
    </row>
    <row r="959" spans="2:47" s="1" customFormat="1" ht="19.5">
      <c r="B959" s="31"/>
      <c r="D959" s="148" t="s">
        <v>136</v>
      </c>
      <c r="F959" s="149" t="s">
        <v>1713</v>
      </c>
      <c r="I959" s="150"/>
      <c r="J959" s="150"/>
      <c r="M959" s="31"/>
      <c r="N959" s="151"/>
      <c r="X959" s="53"/>
      <c r="AT959" s="16" t="s">
        <v>136</v>
      </c>
      <c r="AU959" s="16" t="s">
        <v>87</v>
      </c>
    </row>
    <row r="960" spans="2:65" s="1" customFormat="1" ht="24">
      <c r="B960" s="31"/>
      <c r="C960" s="134" t="s">
        <v>1714</v>
      </c>
      <c r="D960" s="134" t="s">
        <v>132</v>
      </c>
      <c r="E960" s="135" t="s">
        <v>1715</v>
      </c>
      <c r="F960" s="136" t="s">
        <v>2834</v>
      </c>
      <c r="G960" s="137" t="s">
        <v>352</v>
      </c>
      <c r="H960" s="138">
        <v>40</v>
      </c>
      <c r="I960" s="139"/>
      <c r="J960" s="139"/>
      <c r="K960" s="140">
        <f>ROUND(P960*H960,2)</f>
        <v>0</v>
      </c>
      <c r="L960" s="136" t="s">
        <v>134</v>
      </c>
      <c r="M960" s="31"/>
      <c r="N960" s="141" t="s">
        <v>1</v>
      </c>
      <c r="O960" s="142" t="s">
        <v>40</v>
      </c>
      <c r="P960" s="143">
        <f>I960+J960</f>
        <v>0</v>
      </c>
      <c r="Q960" s="143">
        <f>ROUND(I960*H960,2)</f>
        <v>0</v>
      </c>
      <c r="R960" s="143">
        <f>ROUND(J960*H960,2)</f>
        <v>0</v>
      </c>
      <c r="T960" s="144">
        <f>S960*H960</f>
        <v>0</v>
      </c>
      <c r="U960" s="144">
        <v>0</v>
      </c>
      <c r="V960" s="144">
        <f>U960*H960</f>
        <v>0</v>
      </c>
      <c r="W960" s="144">
        <v>0</v>
      </c>
      <c r="X960" s="145">
        <f>W960*H960</f>
        <v>0</v>
      </c>
      <c r="AR960" s="146" t="s">
        <v>319</v>
      </c>
      <c r="AT960" s="146" t="s">
        <v>132</v>
      </c>
      <c r="AU960" s="146" t="s">
        <v>87</v>
      </c>
      <c r="AY960" s="16" t="s">
        <v>128</v>
      </c>
      <c r="BE960" s="147">
        <f>IF(O960="základní",K960,0)</f>
        <v>0</v>
      </c>
      <c r="BF960" s="147">
        <f>IF(O960="snížená",K960,0)</f>
        <v>0</v>
      </c>
      <c r="BG960" s="147">
        <f>IF(O960="zákl. přenesená",K960,0)</f>
        <v>0</v>
      </c>
      <c r="BH960" s="147">
        <f>IF(O960="sníž. přenesená",K960,0)</f>
        <v>0</v>
      </c>
      <c r="BI960" s="147">
        <f>IF(O960="nulová",K960,0)</f>
        <v>0</v>
      </c>
      <c r="BJ960" s="16" t="s">
        <v>85</v>
      </c>
      <c r="BK960" s="147">
        <f>ROUND(P960*H960,2)</f>
        <v>0</v>
      </c>
      <c r="BL960" s="16" t="s">
        <v>319</v>
      </c>
      <c r="BM960" s="146" t="s">
        <v>1716</v>
      </c>
    </row>
    <row r="961" spans="2:47" s="1" customFormat="1" ht="19.5">
      <c r="B961" s="31"/>
      <c r="D961" s="148" t="s">
        <v>136</v>
      </c>
      <c r="F961" s="149" t="s">
        <v>1717</v>
      </c>
      <c r="I961" s="150"/>
      <c r="J961" s="150"/>
      <c r="M961" s="31"/>
      <c r="N961" s="151"/>
      <c r="X961" s="53"/>
      <c r="AT961" s="16" t="s">
        <v>136</v>
      </c>
      <c r="AU961" s="16" t="s">
        <v>87</v>
      </c>
    </row>
    <row r="962" spans="2:65" s="1" customFormat="1" ht="24.2" customHeight="1">
      <c r="B962" s="31"/>
      <c r="C962" s="134" t="s">
        <v>1718</v>
      </c>
      <c r="D962" s="134" t="s">
        <v>132</v>
      </c>
      <c r="E962" s="135" t="s">
        <v>1719</v>
      </c>
      <c r="F962" s="136" t="s">
        <v>1720</v>
      </c>
      <c r="G962" s="137" t="s">
        <v>313</v>
      </c>
      <c r="H962" s="138">
        <v>0.727</v>
      </c>
      <c r="I962" s="139"/>
      <c r="J962" s="139"/>
      <c r="K962" s="140">
        <f>ROUND(P962*H962,2)</f>
        <v>0</v>
      </c>
      <c r="L962" s="136" t="s">
        <v>134</v>
      </c>
      <c r="M962" s="31"/>
      <c r="N962" s="141" t="s">
        <v>1</v>
      </c>
      <c r="O962" s="142" t="s">
        <v>40</v>
      </c>
      <c r="P962" s="143">
        <f>I962+J962</f>
        <v>0</v>
      </c>
      <c r="Q962" s="143">
        <f>ROUND(I962*H962,2)</f>
        <v>0</v>
      </c>
      <c r="R962" s="143">
        <f>ROUND(J962*H962,2)</f>
        <v>0</v>
      </c>
      <c r="T962" s="144">
        <f>S962*H962</f>
        <v>0</v>
      </c>
      <c r="U962" s="144">
        <v>0</v>
      </c>
      <c r="V962" s="144">
        <f>U962*H962</f>
        <v>0</v>
      </c>
      <c r="W962" s="144">
        <v>0</v>
      </c>
      <c r="X962" s="145">
        <f>W962*H962</f>
        <v>0</v>
      </c>
      <c r="AR962" s="146" t="s">
        <v>319</v>
      </c>
      <c r="AT962" s="146" t="s">
        <v>132</v>
      </c>
      <c r="AU962" s="146" t="s">
        <v>87</v>
      </c>
      <c r="AY962" s="16" t="s">
        <v>128</v>
      </c>
      <c r="BE962" s="147">
        <f>IF(O962="základní",K962,0)</f>
        <v>0</v>
      </c>
      <c r="BF962" s="147">
        <f>IF(O962="snížená",K962,0)</f>
        <v>0</v>
      </c>
      <c r="BG962" s="147">
        <f>IF(O962="zákl. přenesená",K962,0)</f>
        <v>0</v>
      </c>
      <c r="BH962" s="147">
        <f>IF(O962="sníž. přenesená",K962,0)</f>
        <v>0</v>
      </c>
      <c r="BI962" s="147">
        <f>IF(O962="nulová",K962,0)</f>
        <v>0</v>
      </c>
      <c r="BJ962" s="16" t="s">
        <v>85</v>
      </c>
      <c r="BK962" s="147">
        <f>ROUND(P962*H962,2)</f>
        <v>0</v>
      </c>
      <c r="BL962" s="16" t="s">
        <v>319</v>
      </c>
      <c r="BM962" s="146" t="s">
        <v>1721</v>
      </c>
    </row>
    <row r="963" spans="2:47" s="1" customFormat="1" ht="29.25">
      <c r="B963" s="31"/>
      <c r="D963" s="148" t="s">
        <v>136</v>
      </c>
      <c r="F963" s="149" t="s">
        <v>1722</v>
      </c>
      <c r="I963" s="150"/>
      <c r="J963" s="150"/>
      <c r="M963" s="31"/>
      <c r="N963" s="151"/>
      <c r="X963" s="53"/>
      <c r="AT963" s="16" t="s">
        <v>136</v>
      </c>
      <c r="AU963" s="16" t="s">
        <v>87</v>
      </c>
    </row>
    <row r="964" spans="2:65" s="1" customFormat="1" ht="24.2" customHeight="1">
      <c r="B964" s="31"/>
      <c r="C964" s="134" t="s">
        <v>1723</v>
      </c>
      <c r="D964" s="134" t="s">
        <v>132</v>
      </c>
      <c r="E964" s="135" t="s">
        <v>1724</v>
      </c>
      <c r="F964" s="136" t="s">
        <v>1725</v>
      </c>
      <c r="G964" s="137" t="s">
        <v>313</v>
      </c>
      <c r="H964" s="138">
        <v>0.727</v>
      </c>
      <c r="I964" s="139"/>
      <c r="J964" s="139"/>
      <c r="K964" s="140">
        <f>ROUND(P964*H964,2)</f>
        <v>0</v>
      </c>
      <c r="L964" s="136" t="s">
        <v>134</v>
      </c>
      <c r="M964" s="31"/>
      <c r="N964" s="141" t="s">
        <v>1</v>
      </c>
      <c r="O964" s="142" t="s">
        <v>40</v>
      </c>
      <c r="P964" s="143">
        <f>I964+J964</f>
        <v>0</v>
      </c>
      <c r="Q964" s="143">
        <f>ROUND(I964*H964,2)</f>
        <v>0</v>
      </c>
      <c r="R964" s="143">
        <f>ROUND(J964*H964,2)</f>
        <v>0</v>
      </c>
      <c r="T964" s="144">
        <f>S964*H964</f>
        <v>0</v>
      </c>
      <c r="U964" s="144">
        <v>0</v>
      </c>
      <c r="V964" s="144">
        <f>U964*H964</f>
        <v>0</v>
      </c>
      <c r="W964" s="144">
        <v>0</v>
      </c>
      <c r="X964" s="145">
        <f>W964*H964</f>
        <v>0</v>
      </c>
      <c r="AR964" s="146" t="s">
        <v>319</v>
      </c>
      <c r="AT964" s="146" t="s">
        <v>132</v>
      </c>
      <c r="AU964" s="146" t="s">
        <v>87</v>
      </c>
      <c r="AY964" s="16" t="s">
        <v>128</v>
      </c>
      <c r="BE964" s="147">
        <f>IF(O964="základní",K964,0)</f>
        <v>0</v>
      </c>
      <c r="BF964" s="147">
        <f>IF(O964="snížená",K964,0)</f>
        <v>0</v>
      </c>
      <c r="BG964" s="147">
        <f>IF(O964="zákl. přenesená",K964,0)</f>
        <v>0</v>
      </c>
      <c r="BH964" s="147">
        <f>IF(O964="sníž. přenesená",K964,0)</f>
        <v>0</v>
      </c>
      <c r="BI964" s="147">
        <f>IF(O964="nulová",K964,0)</f>
        <v>0</v>
      </c>
      <c r="BJ964" s="16" t="s">
        <v>85</v>
      </c>
      <c r="BK964" s="147">
        <f>ROUND(P964*H964,2)</f>
        <v>0</v>
      </c>
      <c r="BL964" s="16" t="s">
        <v>319</v>
      </c>
      <c r="BM964" s="146" t="s">
        <v>1726</v>
      </c>
    </row>
    <row r="965" spans="2:47" s="1" customFormat="1" ht="29.25">
      <c r="B965" s="31"/>
      <c r="D965" s="148" t="s">
        <v>136</v>
      </c>
      <c r="F965" s="149" t="s">
        <v>1727</v>
      </c>
      <c r="I965" s="150"/>
      <c r="J965" s="150"/>
      <c r="M965" s="31"/>
      <c r="N965" s="151"/>
      <c r="X965" s="53"/>
      <c r="AT965" s="16" t="s">
        <v>136</v>
      </c>
      <c r="AU965" s="16" t="s">
        <v>87</v>
      </c>
    </row>
    <row r="966" spans="2:65" s="1" customFormat="1" ht="24.2" customHeight="1">
      <c r="B966" s="31"/>
      <c r="C966" s="134" t="s">
        <v>1728</v>
      </c>
      <c r="D966" s="134" t="s">
        <v>132</v>
      </c>
      <c r="E966" s="135" t="s">
        <v>1729</v>
      </c>
      <c r="F966" s="136" t="s">
        <v>1730</v>
      </c>
      <c r="G966" s="137" t="s">
        <v>313</v>
      </c>
      <c r="H966" s="138">
        <v>0.727</v>
      </c>
      <c r="I966" s="139"/>
      <c r="J966" s="139"/>
      <c r="K966" s="140">
        <f>ROUND(P966*H966,2)</f>
        <v>0</v>
      </c>
      <c r="L966" s="136" t="s">
        <v>134</v>
      </c>
      <c r="M966" s="31"/>
      <c r="N966" s="141" t="s">
        <v>1</v>
      </c>
      <c r="O966" s="142" t="s">
        <v>40</v>
      </c>
      <c r="P966" s="143">
        <f>I966+J966</f>
        <v>0</v>
      </c>
      <c r="Q966" s="143">
        <f>ROUND(I966*H966,2)</f>
        <v>0</v>
      </c>
      <c r="R966" s="143">
        <f>ROUND(J966*H966,2)</f>
        <v>0</v>
      </c>
      <c r="T966" s="144">
        <f>S966*H966</f>
        <v>0</v>
      </c>
      <c r="U966" s="144">
        <v>0</v>
      </c>
      <c r="V966" s="144">
        <f>U966*H966</f>
        <v>0</v>
      </c>
      <c r="W966" s="144">
        <v>0</v>
      </c>
      <c r="X966" s="145">
        <f>W966*H966</f>
        <v>0</v>
      </c>
      <c r="AR966" s="146" t="s">
        <v>319</v>
      </c>
      <c r="AT966" s="146" t="s">
        <v>132</v>
      </c>
      <c r="AU966" s="146" t="s">
        <v>87</v>
      </c>
      <c r="AY966" s="16" t="s">
        <v>128</v>
      </c>
      <c r="BE966" s="147">
        <f>IF(O966="základní",K966,0)</f>
        <v>0</v>
      </c>
      <c r="BF966" s="147">
        <f>IF(O966="snížená",K966,0)</f>
        <v>0</v>
      </c>
      <c r="BG966" s="147">
        <f>IF(O966="zákl. přenesená",K966,0)</f>
        <v>0</v>
      </c>
      <c r="BH966" s="147">
        <f>IF(O966="sníž. přenesená",K966,0)</f>
        <v>0</v>
      </c>
      <c r="BI966" s="147">
        <f>IF(O966="nulová",K966,0)</f>
        <v>0</v>
      </c>
      <c r="BJ966" s="16" t="s">
        <v>85</v>
      </c>
      <c r="BK966" s="147">
        <f>ROUND(P966*H966,2)</f>
        <v>0</v>
      </c>
      <c r="BL966" s="16" t="s">
        <v>319</v>
      </c>
      <c r="BM966" s="146" t="s">
        <v>1731</v>
      </c>
    </row>
    <row r="967" spans="2:47" s="1" customFormat="1" ht="29.25">
      <c r="B967" s="31"/>
      <c r="D967" s="148" t="s">
        <v>136</v>
      </c>
      <c r="F967" s="149" t="s">
        <v>1732</v>
      </c>
      <c r="I967" s="150"/>
      <c r="J967" s="150"/>
      <c r="M967" s="31"/>
      <c r="N967" s="151"/>
      <c r="X967" s="53"/>
      <c r="AT967" s="16" t="s">
        <v>136</v>
      </c>
      <c r="AU967" s="16" t="s">
        <v>87</v>
      </c>
    </row>
    <row r="968" spans="2:63" s="11" customFormat="1" ht="22.9" customHeight="1">
      <c r="B968" s="121"/>
      <c r="D968" s="122" t="s">
        <v>76</v>
      </c>
      <c r="E968" s="132" t="s">
        <v>1733</v>
      </c>
      <c r="F968" s="132" t="s">
        <v>1734</v>
      </c>
      <c r="I968" s="124"/>
      <c r="J968" s="124"/>
      <c r="K968" s="133">
        <f>BK968</f>
        <v>0</v>
      </c>
      <c r="M968" s="121"/>
      <c r="N968" s="126"/>
      <c r="Q968" s="127">
        <f>SUM(Q969:Q1000)</f>
        <v>0</v>
      </c>
      <c r="R968" s="127">
        <f>SUM(R969:R1000)</f>
        <v>0</v>
      </c>
      <c r="T968" s="128">
        <f>SUM(T969:T1000)</f>
        <v>0</v>
      </c>
      <c r="V968" s="128">
        <f>SUM(V969:V1000)</f>
        <v>0.3174575</v>
      </c>
      <c r="X968" s="129">
        <f>SUM(X969:X1000)</f>
        <v>0</v>
      </c>
      <c r="AR968" s="122" t="s">
        <v>87</v>
      </c>
      <c r="AT968" s="130" t="s">
        <v>76</v>
      </c>
      <c r="AU968" s="130" t="s">
        <v>85</v>
      </c>
      <c r="AY968" s="122" t="s">
        <v>128</v>
      </c>
      <c r="BK968" s="131">
        <f>SUM(BK969:BK1000)</f>
        <v>0</v>
      </c>
    </row>
    <row r="969" spans="2:65" s="1" customFormat="1" ht="24.2" customHeight="1">
      <c r="B969" s="31"/>
      <c r="C969" s="134" t="s">
        <v>1735</v>
      </c>
      <c r="D969" s="134" t="s">
        <v>132</v>
      </c>
      <c r="E969" s="135" t="s">
        <v>1736</v>
      </c>
      <c r="F969" s="136" t="s">
        <v>1737</v>
      </c>
      <c r="G969" s="137" t="s">
        <v>402</v>
      </c>
      <c r="H969" s="138">
        <v>145</v>
      </c>
      <c r="I969" s="139"/>
      <c r="J969" s="139"/>
      <c r="K969" s="140">
        <f>ROUND(P969*H969,2)</f>
        <v>0</v>
      </c>
      <c r="L969" s="136" t="s">
        <v>134</v>
      </c>
      <c r="M969" s="31"/>
      <c r="N969" s="141" t="s">
        <v>1</v>
      </c>
      <c r="O969" s="142" t="s">
        <v>40</v>
      </c>
      <c r="P969" s="143">
        <f>I969+J969</f>
        <v>0</v>
      </c>
      <c r="Q969" s="143">
        <f>ROUND(I969*H969,2)</f>
        <v>0</v>
      </c>
      <c r="R969" s="143">
        <f>ROUND(J969*H969,2)</f>
        <v>0</v>
      </c>
      <c r="T969" s="144">
        <f>S969*H969</f>
        <v>0</v>
      </c>
      <c r="U969" s="144">
        <v>0</v>
      </c>
      <c r="V969" s="144">
        <f>U969*H969</f>
        <v>0</v>
      </c>
      <c r="W969" s="144">
        <v>0</v>
      </c>
      <c r="X969" s="145">
        <f>W969*H969</f>
        <v>0</v>
      </c>
      <c r="AR969" s="146" t="s">
        <v>319</v>
      </c>
      <c r="AT969" s="146" t="s">
        <v>132</v>
      </c>
      <c r="AU969" s="146" t="s">
        <v>87</v>
      </c>
      <c r="AY969" s="16" t="s">
        <v>128</v>
      </c>
      <c r="BE969" s="147">
        <f>IF(O969="základní",K969,0)</f>
        <v>0</v>
      </c>
      <c r="BF969" s="147">
        <f>IF(O969="snížená",K969,0)</f>
        <v>0</v>
      </c>
      <c r="BG969" s="147">
        <f>IF(O969="zákl. přenesená",K969,0)</f>
        <v>0</v>
      </c>
      <c r="BH969" s="147">
        <f>IF(O969="sníž. přenesená",K969,0)</f>
        <v>0</v>
      </c>
      <c r="BI969" s="147">
        <f>IF(O969="nulová",K969,0)</f>
        <v>0</v>
      </c>
      <c r="BJ969" s="16" t="s">
        <v>85</v>
      </c>
      <c r="BK969" s="147">
        <f>ROUND(P969*H969,2)</f>
        <v>0</v>
      </c>
      <c r="BL969" s="16" t="s">
        <v>319</v>
      </c>
      <c r="BM969" s="146" t="s">
        <v>1738</v>
      </c>
    </row>
    <row r="970" spans="2:47" s="1" customFormat="1" ht="19.5">
      <c r="B970" s="31"/>
      <c r="D970" s="148" t="s">
        <v>136</v>
      </c>
      <c r="F970" s="149" t="s">
        <v>1739</v>
      </c>
      <c r="I970" s="150"/>
      <c r="J970" s="150"/>
      <c r="M970" s="31"/>
      <c r="N970" s="151"/>
      <c r="X970" s="53"/>
      <c r="AT970" s="16" t="s">
        <v>136</v>
      </c>
      <c r="AU970" s="16" t="s">
        <v>87</v>
      </c>
    </row>
    <row r="971" spans="2:51" s="12" customFormat="1" ht="12">
      <c r="B971" s="155"/>
      <c r="D971" s="148" t="s">
        <v>230</v>
      </c>
      <c r="E971" s="156" t="s">
        <v>1</v>
      </c>
      <c r="F971" s="157" t="s">
        <v>1740</v>
      </c>
      <c r="H971" s="158">
        <v>145</v>
      </c>
      <c r="I971" s="159"/>
      <c r="J971" s="159"/>
      <c r="M971" s="155"/>
      <c r="N971" s="160"/>
      <c r="X971" s="161"/>
      <c r="AT971" s="156" t="s">
        <v>230</v>
      </c>
      <c r="AU971" s="156" t="s">
        <v>87</v>
      </c>
      <c r="AV971" s="12" t="s">
        <v>87</v>
      </c>
      <c r="AW971" s="12" t="s">
        <v>5</v>
      </c>
      <c r="AX971" s="12" t="s">
        <v>85</v>
      </c>
      <c r="AY971" s="156" t="s">
        <v>128</v>
      </c>
    </row>
    <row r="972" spans="2:65" s="1" customFormat="1" ht="24.2" customHeight="1">
      <c r="B972" s="31"/>
      <c r="C972" s="169" t="s">
        <v>1741</v>
      </c>
      <c r="D972" s="169" t="s">
        <v>356</v>
      </c>
      <c r="E972" s="170" t="s">
        <v>1742</v>
      </c>
      <c r="F972" s="171" t="s">
        <v>1743</v>
      </c>
      <c r="G972" s="172" t="s">
        <v>402</v>
      </c>
      <c r="H972" s="173">
        <v>152.25</v>
      </c>
      <c r="I972" s="174"/>
      <c r="J972" s="175"/>
      <c r="K972" s="176">
        <f>ROUND(P972*H972,2)</f>
        <v>0</v>
      </c>
      <c r="L972" s="171" t="s">
        <v>134</v>
      </c>
      <c r="M972" s="177"/>
      <c r="N972" s="178" t="s">
        <v>1</v>
      </c>
      <c r="O972" s="142" t="s">
        <v>40</v>
      </c>
      <c r="P972" s="143">
        <f>I972+J972</f>
        <v>0</v>
      </c>
      <c r="Q972" s="143">
        <f>ROUND(I972*H972,2)</f>
        <v>0</v>
      </c>
      <c r="R972" s="143">
        <f>ROUND(J972*H972,2)</f>
        <v>0</v>
      </c>
      <c r="T972" s="144">
        <f>S972*H972</f>
        <v>0</v>
      </c>
      <c r="U972" s="144">
        <v>0.00055</v>
      </c>
      <c r="V972" s="144">
        <f>U972*H972</f>
        <v>0.0837375</v>
      </c>
      <c r="W972" s="144">
        <v>0</v>
      </c>
      <c r="X972" s="145">
        <f>W972*H972</f>
        <v>0</v>
      </c>
      <c r="AR972" s="146" t="s">
        <v>399</v>
      </c>
      <c r="AT972" s="146" t="s">
        <v>356</v>
      </c>
      <c r="AU972" s="146" t="s">
        <v>87</v>
      </c>
      <c r="AY972" s="16" t="s">
        <v>128</v>
      </c>
      <c r="BE972" s="147">
        <f>IF(O972="základní",K972,0)</f>
        <v>0</v>
      </c>
      <c r="BF972" s="147">
        <f>IF(O972="snížená",K972,0)</f>
        <v>0</v>
      </c>
      <c r="BG972" s="147">
        <f>IF(O972="zákl. přenesená",K972,0)</f>
        <v>0</v>
      </c>
      <c r="BH972" s="147">
        <f>IF(O972="sníž. přenesená",K972,0)</f>
        <v>0</v>
      </c>
      <c r="BI972" s="147">
        <f>IF(O972="nulová",K972,0)</f>
        <v>0</v>
      </c>
      <c r="BJ972" s="16" t="s">
        <v>85</v>
      </c>
      <c r="BK972" s="147">
        <f>ROUND(P972*H972,2)</f>
        <v>0</v>
      </c>
      <c r="BL972" s="16" t="s">
        <v>319</v>
      </c>
      <c r="BM972" s="146" t="s">
        <v>1744</v>
      </c>
    </row>
    <row r="973" spans="2:47" s="1" customFormat="1" ht="19.5">
      <c r="B973" s="31"/>
      <c r="D973" s="148" t="s">
        <v>136</v>
      </c>
      <c r="F973" s="149" t="s">
        <v>1743</v>
      </c>
      <c r="I973" s="150"/>
      <c r="J973" s="150"/>
      <c r="M973" s="31"/>
      <c r="N973" s="151"/>
      <c r="X973" s="53"/>
      <c r="AT973" s="16" t="s">
        <v>136</v>
      </c>
      <c r="AU973" s="16" t="s">
        <v>87</v>
      </c>
    </row>
    <row r="974" spans="2:51" s="12" customFormat="1" ht="12">
      <c r="B974" s="155"/>
      <c r="D974" s="148" t="s">
        <v>230</v>
      </c>
      <c r="F974" s="157" t="s">
        <v>1745</v>
      </c>
      <c r="H974" s="158">
        <v>152.25</v>
      </c>
      <c r="I974" s="159"/>
      <c r="J974" s="159"/>
      <c r="M974" s="155"/>
      <c r="N974" s="160"/>
      <c r="X974" s="161"/>
      <c r="AT974" s="156" t="s">
        <v>230</v>
      </c>
      <c r="AU974" s="156" t="s">
        <v>87</v>
      </c>
      <c r="AV974" s="12" t="s">
        <v>87</v>
      </c>
      <c r="AW974" s="12" t="s">
        <v>4</v>
      </c>
      <c r="AX974" s="12" t="s">
        <v>85</v>
      </c>
      <c r="AY974" s="156" t="s">
        <v>128</v>
      </c>
    </row>
    <row r="975" spans="2:65" s="1" customFormat="1" ht="24.2" customHeight="1">
      <c r="B975" s="31"/>
      <c r="C975" s="134" t="s">
        <v>1746</v>
      </c>
      <c r="D975" s="134" t="s">
        <v>132</v>
      </c>
      <c r="E975" s="135" t="s">
        <v>1747</v>
      </c>
      <c r="F975" s="136" t="s">
        <v>1748</v>
      </c>
      <c r="G975" s="137" t="s">
        <v>352</v>
      </c>
      <c r="H975" s="138">
        <v>144</v>
      </c>
      <c r="I975" s="139"/>
      <c r="J975" s="139"/>
      <c r="K975" s="140">
        <f>ROUND(P975*H975,2)</f>
        <v>0</v>
      </c>
      <c r="L975" s="136" t="s">
        <v>134</v>
      </c>
      <c r="M975" s="31"/>
      <c r="N975" s="141" t="s">
        <v>1</v>
      </c>
      <c r="O975" s="142" t="s">
        <v>40</v>
      </c>
      <c r="P975" s="143">
        <f>I975+J975</f>
        <v>0</v>
      </c>
      <c r="Q975" s="143">
        <f>ROUND(I975*H975,2)</f>
        <v>0</v>
      </c>
      <c r="R975" s="143">
        <f>ROUND(J975*H975,2)</f>
        <v>0</v>
      </c>
      <c r="T975" s="144">
        <f>S975*H975</f>
        <v>0</v>
      </c>
      <c r="U975" s="144">
        <v>0</v>
      </c>
      <c r="V975" s="144">
        <f>U975*H975</f>
        <v>0</v>
      </c>
      <c r="W975" s="144">
        <v>0</v>
      </c>
      <c r="X975" s="145">
        <f>W975*H975</f>
        <v>0</v>
      </c>
      <c r="AR975" s="146" t="s">
        <v>319</v>
      </c>
      <c r="AT975" s="146" t="s">
        <v>132</v>
      </c>
      <c r="AU975" s="146" t="s">
        <v>87</v>
      </c>
      <c r="AY975" s="16" t="s">
        <v>128</v>
      </c>
      <c r="BE975" s="147">
        <f>IF(O975="základní",K975,0)</f>
        <v>0</v>
      </c>
      <c r="BF975" s="147">
        <f>IF(O975="snížená",K975,0)</f>
        <v>0</v>
      </c>
      <c r="BG975" s="147">
        <f>IF(O975="zákl. přenesená",K975,0)</f>
        <v>0</v>
      </c>
      <c r="BH975" s="147">
        <f>IF(O975="sníž. přenesená",K975,0)</f>
        <v>0</v>
      </c>
      <c r="BI975" s="147">
        <f>IF(O975="nulová",K975,0)</f>
        <v>0</v>
      </c>
      <c r="BJ975" s="16" t="s">
        <v>85</v>
      </c>
      <c r="BK975" s="147">
        <f>ROUND(P975*H975,2)</f>
        <v>0</v>
      </c>
      <c r="BL975" s="16" t="s">
        <v>319</v>
      </c>
      <c r="BM975" s="146" t="s">
        <v>1749</v>
      </c>
    </row>
    <row r="976" spans="2:47" s="1" customFormat="1" ht="19.5">
      <c r="B976" s="31"/>
      <c r="D976" s="148" t="s">
        <v>136</v>
      </c>
      <c r="F976" s="149" t="s">
        <v>1750</v>
      </c>
      <c r="I976" s="150"/>
      <c r="J976" s="150"/>
      <c r="M976" s="31"/>
      <c r="N976" s="151"/>
      <c r="X976" s="53"/>
      <c r="AT976" s="16" t="s">
        <v>136</v>
      </c>
      <c r="AU976" s="16" t="s">
        <v>87</v>
      </c>
    </row>
    <row r="977" spans="2:51" s="12" customFormat="1" ht="12">
      <c r="B977" s="155"/>
      <c r="D977" s="148" t="s">
        <v>230</v>
      </c>
      <c r="E977" s="156" t="s">
        <v>1</v>
      </c>
      <c r="F977" s="157" t="s">
        <v>1751</v>
      </c>
      <c r="H977" s="158">
        <v>144</v>
      </c>
      <c r="I977" s="159"/>
      <c r="J977" s="159"/>
      <c r="M977" s="155"/>
      <c r="N977" s="160"/>
      <c r="X977" s="161"/>
      <c r="AT977" s="156" t="s">
        <v>230</v>
      </c>
      <c r="AU977" s="156" t="s">
        <v>87</v>
      </c>
      <c r="AV977" s="12" t="s">
        <v>87</v>
      </c>
      <c r="AW977" s="12" t="s">
        <v>5</v>
      </c>
      <c r="AX977" s="12" t="s">
        <v>85</v>
      </c>
      <c r="AY977" s="156" t="s">
        <v>128</v>
      </c>
    </row>
    <row r="978" spans="2:65" s="1" customFormat="1" ht="24.2" customHeight="1">
      <c r="B978" s="31"/>
      <c r="C978" s="169" t="s">
        <v>1752</v>
      </c>
      <c r="D978" s="169" t="s">
        <v>356</v>
      </c>
      <c r="E978" s="170" t="s">
        <v>1753</v>
      </c>
      <c r="F978" s="171" t="s">
        <v>1754</v>
      </c>
      <c r="G978" s="172" t="s">
        <v>352</v>
      </c>
      <c r="H978" s="173">
        <v>144</v>
      </c>
      <c r="I978" s="174"/>
      <c r="J978" s="175"/>
      <c r="K978" s="176">
        <f>ROUND(P978*H978,2)</f>
        <v>0</v>
      </c>
      <c r="L978" s="171" t="s">
        <v>134</v>
      </c>
      <c r="M978" s="177"/>
      <c r="N978" s="178" t="s">
        <v>1</v>
      </c>
      <c r="O978" s="142" t="s">
        <v>40</v>
      </c>
      <c r="P978" s="143">
        <f>I978+J978</f>
        <v>0</v>
      </c>
      <c r="Q978" s="143">
        <f>ROUND(I978*H978,2)</f>
        <v>0</v>
      </c>
      <c r="R978" s="143">
        <f>ROUND(J978*H978,2)</f>
        <v>0</v>
      </c>
      <c r="T978" s="144">
        <f>S978*H978</f>
        <v>0</v>
      </c>
      <c r="U978" s="144">
        <v>9E-05</v>
      </c>
      <c r="V978" s="144">
        <f>U978*H978</f>
        <v>0.012960000000000001</v>
      </c>
      <c r="W978" s="144">
        <v>0</v>
      </c>
      <c r="X978" s="145">
        <f>W978*H978</f>
        <v>0</v>
      </c>
      <c r="AR978" s="146" t="s">
        <v>399</v>
      </c>
      <c r="AT978" s="146" t="s">
        <v>356</v>
      </c>
      <c r="AU978" s="146" t="s">
        <v>87</v>
      </c>
      <c r="AY978" s="16" t="s">
        <v>128</v>
      </c>
      <c r="BE978" s="147">
        <f>IF(O978="základní",K978,0)</f>
        <v>0</v>
      </c>
      <c r="BF978" s="147">
        <f>IF(O978="snížená",K978,0)</f>
        <v>0</v>
      </c>
      <c r="BG978" s="147">
        <f>IF(O978="zákl. přenesená",K978,0)</f>
        <v>0</v>
      </c>
      <c r="BH978" s="147">
        <f>IF(O978="sníž. přenesená",K978,0)</f>
        <v>0</v>
      </c>
      <c r="BI978" s="147">
        <f>IF(O978="nulová",K978,0)</f>
        <v>0</v>
      </c>
      <c r="BJ978" s="16" t="s">
        <v>85</v>
      </c>
      <c r="BK978" s="147">
        <f>ROUND(P978*H978,2)</f>
        <v>0</v>
      </c>
      <c r="BL978" s="16" t="s">
        <v>319</v>
      </c>
      <c r="BM978" s="146" t="s">
        <v>1755</v>
      </c>
    </row>
    <row r="979" spans="2:47" s="1" customFormat="1" ht="12">
      <c r="B979" s="31"/>
      <c r="D979" s="148" t="s">
        <v>136</v>
      </c>
      <c r="F979" s="149" t="s">
        <v>1754</v>
      </c>
      <c r="I979" s="150"/>
      <c r="J979" s="150"/>
      <c r="M979" s="31"/>
      <c r="N979" s="151"/>
      <c r="X979" s="53"/>
      <c r="AT979" s="16" t="s">
        <v>136</v>
      </c>
      <c r="AU979" s="16" t="s">
        <v>87</v>
      </c>
    </row>
    <row r="980" spans="2:65" s="1" customFormat="1" ht="24.2" customHeight="1">
      <c r="B980" s="31"/>
      <c r="C980" s="134" t="s">
        <v>1756</v>
      </c>
      <c r="D980" s="134" t="s">
        <v>132</v>
      </c>
      <c r="E980" s="135" t="s">
        <v>1757</v>
      </c>
      <c r="F980" s="136" t="s">
        <v>2835</v>
      </c>
      <c r="G980" s="137" t="s">
        <v>402</v>
      </c>
      <c r="H980" s="138">
        <v>3030</v>
      </c>
      <c r="I980" s="139"/>
      <c r="J980" s="139"/>
      <c r="K980" s="140">
        <f>ROUND(P980*H980,2)</f>
        <v>0</v>
      </c>
      <c r="L980" s="136" t="s">
        <v>134</v>
      </c>
      <c r="M980" s="31"/>
      <c r="N980" s="141" t="s">
        <v>1</v>
      </c>
      <c r="O980" s="142" t="s">
        <v>40</v>
      </c>
      <c r="P980" s="143">
        <f>I980+J980</f>
        <v>0</v>
      </c>
      <c r="Q980" s="143">
        <f>ROUND(I980*H980,2)</f>
        <v>0</v>
      </c>
      <c r="R980" s="143">
        <f>ROUND(J980*H980,2)</f>
        <v>0</v>
      </c>
      <c r="T980" s="144">
        <f>S980*H980</f>
        <v>0</v>
      </c>
      <c r="U980" s="144">
        <v>0</v>
      </c>
      <c r="V980" s="144">
        <f>U980*H980</f>
        <v>0</v>
      </c>
      <c r="W980" s="144">
        <v>0</v>
      </c>
      <c r="X980" s="145">
        <f>W980*H980</f>
        <v>0</v>
      </c>
      <c r="AR980" s="146" t="s">
        <v>319</v>
      </c>
      <c r="AT980" s="146" t="s">
        <v>132</v>
      </c>
      <c r="AU980" s="146" t="s">
        <v>87</v>
      </c>
      <c r="AY980" s="16" t="s">
        <v>128</v>
      </c>
      <c r="BE980" s="147">
        <f>IF(O980="základní",K980,0)</f>
        <v>0</v>
      </c>
      <c r="BF980" s="147">
        <f>IF(O980="snížená",K980,0)</f>
        <v>0</v>
      </c>
      <c r="BG980" s="147">
        <f>IF(O980="zákl. přenesená",K980,0)</f>
        <v>0</v>
      </c>
      <c r="BH980" s="147">
        <f>IF(O980="sníž. přenesená",K980,0)</f>
        <v>0</v>
      </c>
      <c r="BI980" s="147">
        <f>IF(O980="nulová",K980,0)</f>
        <v>0</v>
      </c>
      <c r="BJ980" s="16" t="s">
        <v>85</v>
      </c>
      <c r="BK980" s="147">
        <f>ROUND(P980*H980,2)</f>
        <v>0</v>
      </c>
      <c r="BL980" s="16" t="s">
        <v>319</v>
      </c>
      <c r="BM980" s="146" t="s">
        <v>1758</v>
      </c>
    </row>
    <row r="981" spans="2:47" s="1" customFormat="1" ht="12">
      <c r="B981" s="31"/>
      <c r="D981" s="148" t="s">
        <v>136</v>
      </c>
      <c r="F981" s="149" t="s">
        <v>2835</v>
      </c>
      <c r="I981" s="150"/>
      <c r="J981" s="150"/>
      <c r="M981" s="31"/>
      <c r="N981" s="151"/>
      <c r="X981" s="53"/>
      <c r="AT981" s="16" t="s">
        <v>136</v>
      </c>
      <c r="AU981" s="16" t="s">
        <v>87</v>
      </c>
    </row>
    <row r="982" spans="2:51" s="12" customFormat="1" ht="12">
      <c r="B982" s="155"/>
      <c r="D982" s="148" t="s">
        <v>230</v>
      </c>
      <c r="E982" s="156" t="s">
        <v>1</v>
      </c>
      <c r="F982" s="157" t="s">
        <v>1759</v>
      </c>
      <c r="H982" s="158">
        <v>2030</v>
      </c>
      <c r="I982" s="159"/>
      <c r="J982" s="159"/>
      <c r="M982" s="155"/>
      <c r="N982" s="160"/>
      <c r="X982" s="161"/>
      <c r="AT982" s="156" t="s">
        <v>230</v>
      </c>
      <c r="AU982" s="156" t="s">
        <v>87</v>
      </c>
      <c r="AV982" s="12" t="s">
        <v>87</v>
      </c>
      <c r="AW982" s="12" t="s">
        <v>5</v>
      </c>
      <c r="AX982" s="12" t="s">
        <v>85</v>
      </c>
      <c r="AY982" s="156" t="s">
        <v>128</v>
      </c>
    </row>
    <row r="983" spans="2:65" s="1" customFormat="1" ht="33" customHeight="1">
      <c r="B983" s="31"/>
      <c r="C983" s="169" t="s">
        <v>1760</v>
      </c>
      <c r="D983" s="169" t="s">
        <v>356</v>
      </c>
      <c r="E983" s="170" t="s">
        <v>1761</v>
      </c>
      <c r="F983" s="171" t="s">
        <v>1762</v>
      </c>
      <c r="G983" s="172" t="s">
        <v>402</v>
      </c>
      <c r="H983" s="173">
        <v>3436</v>
      </c>
      <c r="I983" s="174"/>
      <c r="J983" s="175"/>
      <c r="K983" s="176">
        <f>ROUND(P983*H983,2)</f>
        <v>0</v>
      </c>
      <c r="L983" s="171" t="s">
        <v>134</v>
      </c>
      <c r="M983" s="177"/>
      <c r="N983" s="178" t="s">
        <v>1</v>
      </c>
      <c r="O983" s="142" t="s">
        <v>40</v>
      </c>
      <c r="P983" s="143">
        <f>I983+J983</f>
        <v>0</v>
      </c>
      <c r="Q983" s="143">
        <f>ROUND(I983*H983,2)</f>
        <v>0</v>
      </c>
      <c r="R983" s="143">
        <f>ROUND(J983*H983,2)</f>
        <v>0</v>
      </c>
      <c r="T983" s="144">
        <f>S983*H983</f>
        <v>0</v>
      </c>
      <c r="U983" s="144">
        <v>6E-05</v>
      </c>
      <c r="V983" s="144">
        <f>U983*H983</f>
        <v>0.20616</v>
      </c>
      <c r="W983" s="144">
        <v>0</v>
      </c>
      <c r="X983" s="145">
        <f>W983*H983</f>
        <v>0</v>
      </c>
      <c r="AR983" s="146" t="s">
        <v>399</v>
      </c>
      <c r="AT983" s="146" t="s">
        <v>356</v>
      </c>
      <c r="AU983" s="146" t="s">
        <v>87</v>
      </c>
      <c r="AY983" s="16" t="s">
        <v>128</v>
      </c>
      <c r="BE983" s="147">
        <f>IF(O983="základní",K983,0)</f>
        <v>0</v>
      </c>
      <c r="BF983" s="147">
        <f>IF(O983="snížená",K983,0)</f>
        <v>0</v>
      </c>
      <c r="BG983" s="147">
        <f>IF(O983="zákl. přenesená",K983,0)</f>
        <v>0</v>
      </c>
      <c r="BH983" s="147">
        <f>IF(O983="sníž. přenesená",K983,0)</f>
        <v>0</v>
      </c>
      <c r="BI983" s="147">
        <f>IF(O983="nulová",K983,0)</f>
        <v>0</v>
      </c>
      <c r="BJ983" s="16" t="s">
        <v>85</v>
      </c>
      <c r="BK983" s="147">
        <f>ROUND(P983*H983,2)</f>
        <v>0</v>
      </c>
      <c r="BL983" s="16" t="s">
        <v>319</v>
      </c>
      <c r="BM983" s="146" t="s">
        <v>1763</v>
      </c>
    </row>
    <row r="984" spans="2:47" s="1" customFormat="1" ht="19.5">
      <c r="B984" s="31"/>
      <c r="D984" s="148" t="s">
        <v>136</v>
      </c>
      <c r="F984" s="149" t="s">
        <v>1762</v>
      </c>
      <c r="I984" s="150"/>
      <c r="J984" s="150"/>
      <c r="M984" s="31"/>
      <c r="N984" s="151"/>
      <c r="X984" s="53"/>
      <c r="AT984" s="16" t="s">
        <v>136</v>
      </c>
      <c r="AU984" s="16" t="s">
        <v>87</v>
      </c>
    </row>
    <row r="985" spans="2:51" s="12" customFormat="1" ht="12">
      <c r="B985" s="155"/>
      <c r="D985" s="148" t="s">
        <v>230</v>
      </c>
      <c r="F985" s="157"/>
      <c r="H985" s="158"/>
      <c r="I985" s="159"/>
      <c r="J985" s="159"/>
      <c r="M985" s="155"/>
      <c r="N985" s="160"/>
      <c r="X985" s="161"/>
      <c r="AT985" s="156" t="s">
        <v>230</v>
      </c>
      <c r="AU985" s="156" t="s">
        <v>87</v>
      </c>
      <c r="AV985" s="12" t="s">
        <v>87</v>
      </c>
      <c r="AW985" s="12" t="s">
        <v>4</v>
      </c>
      <c r="AX985" s="12" t="s">
        <v>85</v>
      </c>
      <c r="AY985" s="156" t="s">
        <v>128</v>
      </c>
    </row>
    <row r="986" spans="2:65" s="1" customFormat="1" ht="24.2" customHeight="1">
      <c r="B986" s="31"/>
      <c r="C986" s="134" t="s">
        <v>1764</v>
      </c>
      <c r="D986" s="134" t="s">
        <v>132</v>
      </c>
      <c r="E986" s="135" t="s">
        <v>1765</v>
      </c>
      <c r="F986" s="136" t="s">
        <v>1766</v>
      </c>
      <c r="G986" s="137" t="s">
        <v>352</v>
      </c>
      <c r="H986" s="138">
        <v>144</v>
      </c>
      <c r="I986" s="139"/>
      <c r="J986" s="139"/>
      <c r="K986" s="140">
        <f>ROUND(P986*H986,2)</f>
        <v>0</v>
      </c>
      <c r="L986" s="136" t="s">
        <v>134</v>
      </c>
      <c r="M986" s="31"/>
      <c r="N986" s="141" t="s">
        <v>1</v>
      </c>
      <c r="O986" s="142" t="s">
        <v>40</v>
      </c>
      <c r="P986" s="143">
        <f>I986+J986</f>
        <v>0</v>
      </c>
      <c r="Q986" s="143">
        <f>ROUND(I986*H986,2)</f>
        <v>0</v>
      </c>
      <c r="R986" s="143">
        <f>ROUND(J986*H986,2)</f>
        <v>0</v>
      </c>
      <c r="T986" s="144">
        <f>S986*H986</f>
        <v>0</v>
      </c>
      <c r="U986" s="144">
        <v>0</v>
      </c>
      <c r="V986" s="144">
        <f>U986*H986</f>
        <v>0</v>
      </c>
      <c r="W986" s="144">
        <v>0</v>
      </c>
      <c r="X986" s="145">
        <f>W986*H986</f>
        <v>0</v>
      </c>
      <c r="AR986" s="146" t="s">
        <v>319</v>
      </c>
      <c r="AT986" s="146" t="s">
        <v>132</v>
      </c>
      <c r="AU986" s="146" t="s">
        <v>87</v>
      </c>
      <c r="AY986" s="16" t="s">
        <v>128</v>
      </c>
      <c r="BE986" s="147">
        <f>IF(O986="základní",K986,0)</f>
        <v>0</v>
      </c>
      <c r="BF986" s="147">
        <f>IF(O986="snížená",K986,0)</f>
        <v>0</v>
      </c>
      <c r="BG986" s="147">
        <f>IF(O986="zákl. přenesená",K986,0)</f>
        <v>0</v>
      </c>
      <c r="BH986" s="147">
        <f>IF(O986="sníž. přenesená",K986,0)</f>
        <v>0</v>
      </c>
      <c r="BI986" s="147">
        <f>IF(O986="nulová",K986,0)</f>
        <v>0</v>
      </c>
      <c r="BJ986" s="16" t="s">
        <v>85</v>
      </c>
      <c r="BK986" s="147">
        <f>ROUND(P986*H986,2)</f>
        <v>0</v>
      </c>
      <c r="BL986" s="16" t="s">
        <v>319</v>
      </c>
      <c r="BM986" s="146" t="s">
        <v>1767</v>
      </c>
    </row>
    <row r="987" spans="2:47" s="1" customFormat="1" ht="19.5">
      <c r="B987" s="31"/>
      <c r="D987" s="148" t="s">
        <v>136</v>
      </c>
      <c r="F987" s="149" t="s">
        <v>1768</v>
      </c>
      <c r="I987" s="150"/>
      <c r="J987" s="150"/>
      <c r="M987" s="31"/>
      <c r="N987" s="151"/>
      <c r="X987" s="53"/>
      <c r="AT987" s="16" t="s">
        <v>136</v>
      </c>
      <c r="AU987" s="16" t="s">
        <v>87</v>
      </c>
    </row>
    <row r="988" spans="2:51" s="12" customFormat="1" ht="12">
      <c r="B988" s="155"/>
      <c r="D988" s="148" t="s">
        <v>230</v>
      </c>
      <c r="E988" s="156" t="s">
        <v>1</v>
      </c>
      <c r="F988" s="157" t="s">
        <v>1769</v>
      </c>
      <c r="H988" s="158">
        <v>144</v>
      </c>
      <c r="I988" s="159"/>
      <c r="J988" s="159"/>
      <c r="M988" s="155"/>
      <c r="N988" s="160"/>
      <c r="X988" s="161"/>
      <c r="AT988" s="156" t="s">
        <v>230</v>
      </c>
      <c r="AU988" s="156" t="s">
        <v>87</v>
      </c>
      <c r="AV988" s="12" t="s">
        <v>87</v>
      </c>
      <c r="AW988" s="12" t="s">
        <v>5</v>
      </c>
      <c r="AX988" s="12" t="s">
        <v>85</v>
      </c>
      <c r="AY988" s="156" t="s">
        <v>128</v>
      </c>
    </row>
    <row r="989" spans="2:65" s="1" customFormat="1" ht="24.2" customHeight="1">
      <c r="B989" s="31"/>
      <c r="C989" s="169" t="s">
        <v>1770</v>
      </c>
      <c r="D989" s="169" t="s">
        <v>356</v>
      </c>
      <c r="E989" s="170" t="s">
        <v>1771</v>
      </c>
      <c r="F989" s="171" t="s">
        <v>1772</v>
      </c>
      <c r="G989" s="172" t="s">
        <v>352</v>
      </c>
      <c r="H989" s="173">
        <v>144</v>
      </c>
      <c r="I989" s="174"/>
      <c r="J989" s="175"/>
      <c r="K989" s="176">
        <f>ROUND(P989*H989,2)</f>
        <v>0</v>
      </c>
      <c r="L989" s="171" t="s">
        <v>134</v>
      </c>
      <c r="M989" s="177"/>
      <c r="N989" s="178" t="s">
        <v>1</v>
      </c>
      <c r="O989" s="142" t="s">
        <v>40</v>
      </c>
      <c r="P989" s="143">
        <f>I989+J989</f>
        <v>0</v>
      </c>
      <c r="Q989" s="143">
        <f>ROUND(I989*H989,2)</f>
        <v>0</v>
      </c>
      <c r="R989" s="143">
        <f>ROUND(J989*H989,2)</f>
        <v>0</v>
      </c>
      <c r="T989" s="144">
        <f>S989*H989</f>
        <v>0</v>
      </c>
      <c r="U989" s="144">
        <v>0.0001</v>
      </c>
      <c r="V989" s="144">
        <f>U989*H989</f>
        <v>0.014400000000000001</v>
      </c>
      <c r="W989" s="144">
        <v>0</v>
      </c>
      <c r="X989" s="145">
        <f>W989*H989</f>
        <v>0</v>
      </c>
      <c r="AR989" s="146" t="s">
        <v>399</v>
      </c>
      <c r="AT989" s="146" t="s">
        <v>356</v>
      </c>
      <c r="AU989" s="146" t="s">
        <v>87</v>
      </c>
      <c r="AY989" s="16" t="s">
        <v>128</v>
      </c>
      <c r="BE989" s="147">
        <f>IF(O989="základní",K989,0)</f>
        <v>0</v>
      </c>
      <c r="BF989" s="147">
        <f>IF(O989="snížená",K989,0)</f>
        <v>0</v>
      </c>
      <c r="BG989" s="147">
        <f>IF(O989="zákl. přenesená",K989,0)</f>
        <v>0</v>
      </c>
      <c r="BH989" s="147">
        <f>IF(O989="sníž. přenesená",K989,0)</f>
        <v>0</v>
      </c>
      <c r="BI989" s="147">
        <f>IF(O989="nulová",K989,0)</f>
        <v>0</v>
      </c>
      <c r="BJ989" s="16" t="s">
        <v>85</v>
      </c>
      <c r="BK989" s="147">
        <f>ROUND(P989*H989,2)</f>
        <v>0</v>
      </c>
      <c r="BL989" s="16" t="s">
        <v>319</v>
      </c>
      <c r="BM989" s="146" t="s">
        <v>1773</v>
      </c>
    </row>
    <row r="990" spans="2:47" s="1" customFormat="1" ht="19.5">
      <c r="B990" s="31"/>
      <c r="D990" s="148" t="s">
        <v>136</v>
      </c>
      <c r="F990" s="149" t="s">
        <v>1772</v>
      </c>
      <c r="I990" s="150"/>
      <c r="J990" s="150"/>
      <c r="M990" s="31"/>
      <c r="N990" s="151"/>
      <c r="X990" s="53"/>
      <c r="AT990" s="16" t="s">
        <v>136</v>
      </c>
      <c r="AU990" s="16" t="s">
        <v>87</v>
      </c>
    </row>
    <row r="991" spans="2:65" s="1" customFormat="1" ht="24.2" customHeight="1">
      <c r="B991" s="31"/>
      <c r="C991" s="134" t="s">
        <v>1774</v>
      </c>
      <c r="D991" s="134" t="s">
        <v>132</v>
      </c>
      <c r="E991" s="135" t="s">
        <v>1775</v>
      </c>
      <c r="F991" s="136" t="s">
        <v>1776</v>
      </c>
      <c r="G991" s="137" t="s">
        <v>352</v>
      </c>
      <c r="H991" s="138">
        <v>1</v>
      </c>
      <c r="I991" s="139"/>
      <c r="J991" s="139"/>
      <c r="K991" s="140">
        <f>ROUND(P991*H991,2)</f>
        <v>0</v>
      </c>
      <c r="L991" s="136" t="s">
        <v>134</v>
      </c>
      <c r="M991" s="31"/>
      <c r="N991" s="141" t="s">
        <v>1</v>
      </c>
      <c r="O991" s="142" t="s">
        <v>40</v>
      </c>
      <c r="P991" s="143">
        <f>I991+J991</f>
        <v>0</v>
      </c>
      <c r="Q991" s="143">
        <f>ROUND(I991*H991,2)</f>
        <v>0</v>
      </c>
      <c r="R991" s="143">
        <f>ROUND(J991*H991,2)</f>
        <v>0</v>
      </c>
      <c r="T991" s="144">
        <f>S991*H991</f>
        <v>0</v>
      </c>
      <c r="U991" s="144">
        <v>0</v>
      </c>
      <c r="V991" s="144">
        <f>U991*H991</f>
        <v>0</v>
      </c>
      <c r="W991" s="144">
        <v>0</v>
      </c>
      <c r="X991" s="145">
        <f>W991*H991</f>
        <v>0</v>
      </c>
      <c r="AR991" s="146" t="s">
        <v>319</v>
      </c>
      <c r="AT991" s="146" t="s">
        <v>132</v>
      </c>
      <c r="AU991" s="146" t="s">
        <v>87</v>
      </c>
      <c r="AY991" s="16" t="s">
        <v>128</v>
      </c>
      <c r="BE991" s="147">
        <f>IF(O991="základní",K991,0)</f>
        <v>0</v>
      </c>
      <c r="BF991" s="147">
        <f>IF(O991="snížená",K991,0)</f>
        <v>0</v>
      </c>
      <c r="BG991" s="147">
        <f>IF(O991="zákl. přenesená",K991,0)</f>
        <v>0</v>
      </c>
      <c r="BH991" s="147">
        <f>IF(O991="sníž. přenesená",K991,0)</f>
        <v>0</v>
      </c>
      <c r="BI991" s="147">
        <f>IF(O991="nulová",K991,0)</f>
        <v>0</v>
      </c>
      <c r="BJ991" s="16" t="s">
        <v>85</v>
      </c>
      <c r="BK991" s="147">
        <f>ROUND(P991*H991,2)</f>
        <v>0</v>
      </c>
      <c r="BL991" s="16" t="s">
        <v>319</v>
      </c>
      <c r="BM991" s="146" t="s">
        <v>1777</v>
      </c>
    </row>
    <row r="992" spans="2:47" s="1" customFormat="1" ht="19.5">
      <c r="B992" s="31"/>
      <c r="D992" s="148" t="s">
        <v>136</v>
      </c>
      <c r="F992" s="149" t="s">
        <v>1778</v>
      </c>
      <c r="I992" s="150"/>
      <c r="J992" s="150"/>
      <c r="M992" s="31"/>
      <c r="N992" s="151"/>
      <c r="X992" s="53"/>
      <c r="AT992" s="16" t="s">
        <v>136</v>
      </c>
      <c r="AU992" s="16" t="s">
        <v>87</v>
      </c>
    </row>
    <row r="993" spans="2:65" s="1" customFormat="1" ht="44.25" customHeight="1">
      <c r="B993" s="31"/>
      <c r="C993" s="169" t="s">
        <v>1779</v>
      </c>
      <c r="D993" s="169" t="s">
        <v>356</v>
      </c>
      <c r="E993" s="170" t="s">
        <v>1780</v>
      </c>
      <c r="F993" s="171" t="s">
        <v>1781</v>
      </c>
      <c r="G993" s="172" t="s">
        <v>352</v>
      </c>
      <c r="H993" s="173">
        <v>1</v>
      </c>
      <c r="I993" s="174"/>
      <c r="J993" s="175"/>
      <c r="K993" s="176">
        <f>ROUND(P993*H993,2)</f>
        <v>0</v>
      </c>
      <c r="L993" s="171" t="s">
        <v>134</v>
      </c>
      <c r="M993" s="177"/>
      <c r="N993" s="178" t="s">
        <v>1</v>
      </c>
      <c r="O993" s="142" t="s">
        <v>40</v>
      </c>
      <c r="P993" s="143">
        <f>I993+J993</f>
        <v>0</v>
      </c>
      <c r="Q993" s="143">
        <f>ROUND(I993*H993,2)</f>
        <v>0</v>
      </c>
      <c r="R993" s="143">
        <f>ROUND(J993*H993,2)</f>
        <v>0</v>
      </c>
      <c r="T993" s="144">
        <f>S993*H993</f>
        <v>0</v>
      </c>
      <c r="U993" s="144">
        <v>0.0002</v>
      </c>
      <c r="V993" s="144">
        <f>U993*H993</f>
        <v>0.0002</v>
      </c>
      <c r="W993" s="144">
        <v>0</v>
      </c>
      <c r="X993" s="145">
        <f>W993*H993</f>
        <v>0</v>
      </c>
      <c r="AR993" s="146" t="s">
        <v>399</v>
      </c>
      <c r="AT993" s="146" t="s">
        <v>356</v>
      </c>
      <c r="AU993" s="146" t="s">
        <v>87</v>
      </c>
      <c r="AY993" s="16" t="s">
        <v>128</v>
      </c>
      <c r="BE993" s="147">
        <f>IF(O993="základní",K993,0)</f>
        <v>0</v>
      </c>
      <c r="BF993" s="147">
        <f>IF(O993="snížená",K993,0)</f>
        <v>0</v>
      </c>
      <c r="BG993" s="147">
        <f>IF(O993="zákl. přenesená",K993,0)</f>
        <v>0</v>
      </c>
      <c r="BH993" s="147">
        <f>IF(O993="sníž. přenesená",K993,0)</f>
        <v>0</v>
      </c>
      <c r="BI993" s="147">
        <f>IF(O993="nulová",K993,0)</f>
        <v>0</v>
      </c>
      <c r="BJ993" s="16" t="s">
        <v>85</v>
      </c>
      <c r="BK993" s="147">
        <f>ROUND(P993*H993,2)</f>
        <v>0</v>
      </c>
      <c r="BL993" s="16" t="s">
        <v>319</v>
      </c>
      <c r="BM993" s="146" t="s">
        <v>1782</v>
      </c>
    </row>
    <row r="994" spans="2:47" s="1" customFormat="1" ht="29.25">
      <c r="B994" s="31"/>
      <c r="D994" s="148" t="s">
        <v>136</v>
      </c>
      <c r="F994" s="149" t="s">
        <v>1781</v>
      </c>
      <c r="I994" s="150"/>
      <c r="J994" s="150"/>
      <c r="M994" s="31"/>
      <c r="N994" s="151"/>
      <c r="X994" s="53"/>
      <c r="AT994" s="16" t="s">
        <v>136</v>
      </c>
      <c r="AU994" s="16" t="s">
        <v>87</v>
      </c>
    </row>
    <row r="995" spans="2:65" s="1" customFormat="1" ht="24.2" customHeight="1">
      <c r="B995" s="31"/>
      <c r="C995" s="134" t="s">
        <v>1783</v>
      </c>
      <c r="D995" s="134" t="s">
        <v>132</v>
      </c>
      <c r="E995" s="135" t="s">
        <v>1784</v>
      </c>
      <c r="F995" s="136" t="s">
        <v>1785</v>
      </c>
      <c r="G995" s="137" t="s">
        <v>313</v>
      </c>
      <c r="H995" s="138">
        <v>0.257</v>
      </c>
      <c r="I995" s="139"/>
      <c r="J995" s="139"/>
      <c r="K995" s="140">
        <f>ROUND(P995*H995,2)</f>
        <v>0</v>
      </c>
      <c r="L995" s="136" t="s">
        <v>134</v>
      </c>
      <c r="M995" s="31"/>
      <c r="N995" s="141" t="s">
        <v>1</v>
      </c>
      <c r="O995" s="142" t="s">
        <v>40</v>
      </c>
      <c r="P995" s="143">
        <f>I995+J995</f>
        <v>0</v>
      </c>
      <c r="Q995" s="143">
        <f>ROUND(I995*H995,2)</f>
        <v>0</v>
      </c>
      <c r="R995" s="143">
        <f>ROUND(J995*H995,2)</f>
        <v>0</v>
      </c>
      <c r="T995" s="144">
        <f>S995*H995</f>
        <v>0</v>
      </c>
      <c r="U995" s="144">
        <v>0</v>
      </c>
      <c r="V995" s="144">
        <f>U995*H995</f>
        <v>0</v>
      </c>
      <c r="W995" s="144">
        <v>0</v>
      </c>
      <c r="X995" s="145">
        <f>W995*H995</f>
        <v>0</v>
      </c>
      <c r="AR995" s="146" t="s">
        <v>319</v>
      </c>
      <c r="AT995" s="146" t="s">
        <v>132</v>
      </c>
      <c r="AU995" s="146" t="s">
        <v>87</v>
      </c>
      <c r="AY995" s="16" t="s">
        <v>128</v>
      </c>
      <c r="BE995" s="147">
        <f>IF(O995="základní",K995,0)</f>
        <v>0</v>
      </c>
      <c r="BF995" s="147">
        <f>IF(O995="snížená",K995,0)</f>
        <v>0</v>
      </c>
      <c r="BG995" s="147">
        <f>IF(O995="zákl. přenesená",K995,0)</f>
        <v>0</v>
      </c>
      <c r="BH995" s="147">
        <f>IF(O995="sníž. přenesená",K995,0)</f>
        <v>0</v>
      </c>
      <c r="BI995" s="147">
        <f>IF(O995="nulová",K995,0)</f>
        <v>0</v>
      </c>
      <c r="BJ995" s="16" t="s">
        <v>85</v>
      </c>
      <c r="BK995" s="147">
        <f>ROUND(P995*H995,2)</f>
        <v>0</v>
      </c>
      <c r="BL995" s="16" t="s">
        <v>319</v>
      </c>
      <c r="BM995" s="146" t="s">
        <v>1786</v>
      </c>
    </row>
    <row r="996" spans="2:47" s="1" customFormat="1" ht="29.25">
      <c r="B996" s="31"/>
      <c r="D996" s="148" t="s">
        <v>136</v>
      </c>
      <c r="F996" s="149" t="s">
        <v>1787</v>
      </c>
      <c r="I996" s="150"/>
      <c r="J996" s="150"/>
      <c r="M996" s="31"/>
      <c r="N996" s="151"/>
      <c r="X996" s="53"/>
      <c r="AT996" s="16" t="s">
        <v>136</v>
      </c>
      <c r="AU996" s="16" t="s">
        <v>87</v>
      </c>
    </row>
    <row r="997" spans="2:65" s="1" customFormat="1" ht="24.2" customHeight="1">
      <c r="B997" s="31"/>
      <c r="C997" s="134" t="s">
        <v>1788</v>
      </c>
      <c r="D997" s="134" t="s">
        <v>132</v>
      </c>
      <c r="E997" s="135" t="s">
        <v>1789</v>
      </c>
      <c r="F997" s="136" t="s">
        <v>1790</v>
      </c>
      <c r="G997" s="137" t="s">
        <v>313</v>
      </c>
      <c r="H997" s="138">
        <v>0.257</v>
      </c>
      <c r="I997" s="139"/>
      <c r="J997" s="139"/>
      <c r="K997" s="140">
        <f>ROUND(P997*H997,2)</f>
        <v>0</v>
      </c>
      <c r="L997" s="136" t="s">
        <v>134</v>
      </c>
      <c r="M997" s="31"/>
      <c r="N997" s="141" t="s">
        <v>1</v>
      </c>
      <c r="O997" s="142" t="s">
        <v>40</v>
      </c>
      <c r="P997" s="143">
        <f>I997+J997</f>
        <v>0</v>
      </c>
      <c r="Q997" s="143">
        <f>ROUND(I997*H997,2)</f>
        <v>0</v>
      </c>
      <c r="R997" s="143">
        <f>ROUND(J997*H997,2)</f>
        <v>0</v>
      </c>
      <c r="T997" s="144">
        <f>S997*H997</f>
        <v>0</v>
      </c>
      <c r="U997" s="144">
        <v>0</v>
      </c>
      <c r="V997" s="144">
        <f>U997*H997</f>
        <v>0</v>
      </c>
      <c r="W997" s="144">
        <v>0</v>
      </c>
      <c r="X997" s="145">
        <f>W997*H997</f>
        <v>0</v>
      </c>
      <c r="AR997" s="146" t="s">
        <v>319</v>
      </c>
      <c r="AT997" s="146" t="s">
        <v>132</v>
      </c>
      <c r="AU997" s="146" t="s">
        <v>87</v>
      </c>
      <c r="AY997" s="16" t="s">
        <v>128</v>
      </c>
      <c r="BE997" s="147">
        <f>IF(O997="základní",K997,0)</f>
        <v>0</v>
      </c>
      <c r="BF997" s="147">
        <f>IF(O997="snížená",K997,0)</f>
        <v>0</v>
      </c>
      <c r="BG997" s="147">
        <f>IF(O997="zákl. přenesená",K997,0)</f>
        <v>0</v>
      </c>
      <c r="BH997" s="147">
        <f>IF(O997="sníž. přenesená",K997,0)</f>
        <v>0</v>
      </c>
      <c r="BI997" s="147">
        <f>IF(O997="nulová",K997,0)</f>
        <v>0</v>
      </c>
      <c r="BJ997" s="16" t="s">
        <v>85</v>
      </c>
      <c r="BK997" s="147">
        <f>ROUND(P997*H997,2)</f>
        <v>0</v>
      </c>
      <c r="BL997" s="16" t="s">
        <v>319</v>
      </c>
      <c r="BM997" s="146" t="s">
        <v>1791</v>
      </c>
    </row>
    <row r="998" spans="2:47" s="1" customFormat="1" ht="29.25">
      <c r="B998" s="31"/>
      <c r="D998" s="148" t="s">
        <v>136</v>
      </c>
      <c r="F998" s="149" t="s">
        <v>1792</v>
      </c>
      <c r="I998" s="150"/>
      <c r="J998" s="150"/>
      <c r="M998" s="31"/>
      <c r="N998" s="151"/>
      <c r="X998" s="53"/>
      <c r="AT998" s="16" t="s">
        <v>136</v>
      </c>
      <c r="AU998" s="16" t="s">
        <v>87</v>
      </c>
    </row>
    <row r="999" spans="2:65" s="1" customFormat="1" ht="24.2" customHeight="1">
      <c r="B999" s="31"/>
      <c r="C999" s="134" t="s">
        <v>1793</v>
      </c>
      <c r="D999" s="134" t="s">
        <v>132</v>
      </c>
      <c r="E999" s="135" t="s">
        <v>1794</v>
      </c>
      <c r="F999" s="136" t="s">
        <v>1795</v>
      </c>
      <c r="G999" s="137" t="s">
        <v>313</v>
      </c>
      <c r="H999" s="138">
        <v>0.257</v>
      </c>
      <c r="I999" s="139"/>
      <c r="J999" s="139"/>
      <c r="K999" s="140">
        <f>ROUND(P999*H999,2)</f>
        <v>0</v>
      </c>
      <c r="L999" s="136" t="s">
        <v>134</v>
      </c>
      <c r="M999" s="31"/>
      <c r="N999" s="141" t="s">
        <v>1</v>
      </c>
      <c r="O999" s="142" t="s">
        <v>40</v>
      </c>
      <c r="P999" s="143">
        <f>I999+J999</f>
        <v>0</v>
      </c>
      <c r="Q999" s="143">
        <f>ROUND(I999*H999,2)</f>
        <v>0</v>
      </c>
      <c r="R999" s="143">
        <f>ROUND(J999*H999,2)</f>
        <v>0</v>
      </c>
      <c r="T999" s="144">
        <f>S999*H999</f>
        <v>0</v>
      </c>
      <c r="U999" s="144">
        <v>0</v>
      </c>
      <c r="V999" s="144">
        <f>U999*H999</f>
        <v>0</v>
      </c>
      <c r="W999" s="144">
        <v>0</v>
      </c>
      <c r="X999" s="145">
        <f>W999*H999</f>
        <v>0</v>
      </c>
      <c r="AR999" s="146" t="s">
        <v>319</v>
      </c>
      <c r="AT999" s="146" t="s">
        <v>132</v>
      </c>
      <c r="AU999" s="146" t="s">
        <v>87</v>
      </c>
      <c r="AY999" s="16" t="s">
        <v>128</v>
      </c>
      <c r="BE999" s="147">
        <f>IF(O999="základní",K999,0)</f>
        <v>0</v>
      </c>
      <c r="BF999" s="147">
        <f>IF(O999="snížená",K999,0)</f>
        <v>0</v>
      </c>
      <c r="BG999" s="147">
        <f>IF(O999="zákl. přenesená",K999,0)</f>
        <v>0</v>
      </c>
      <c r="BH999" s="147">
        <f>IF(O999="sníž. přenesená",K999,0)</f>
        <v>0</v>
      </c>
      <c r="BI999" s="147">
        <f>IF(O999="nulová",K999,0)</f>
        <v>0</v>
      </c>
      <c r="BJ999" s="16" t="s">
        <v>85</v>
      </c>
      <c r="BK999" s="147">
        <f>ROUND(P999*H999,2)</f>
        <v>0</v>
      </c>
      <c r="BL999" s="16" t="s">
        <v>319</v>
      </c>
      <c r="BM999" s="146" t="s">
        <v>1796</v>
      </c>
    </row>
    <row r="1000" spans="2:47" s="1" customFormat="1" ht="29.25">
      <c r="B1000" s="31"/>
      <c r="D1000" s="148" t="s">
        <v>136</v>
      </c>
      <c r="F1000" s="149" t="s">
        <v>1797</v>
      </c>
      <c r="I1000" s="150"/>
      <c r="J1000" s="150"/>
      <c r="M1000" s="31"/>
      <c r="N1000" s="151"/>
      <c r="X1000" s="53"/>
      <c r="AT1000" s="16" t="s">
        <v>136</v>
      </c>
      <c r="AU1000" s="16" t="s">
        <v>87</v>
      </c>
    </row>
    <row r="1001" spans="2:63" s="11" customFormat="1" ht="22.9" customHeight="1">
      <c r="B1001" s="121"/>
      <c r="D1001" s="122" t="s">
        <v>76</v>
      </c>
      <c r="E1001" s="132" t="s">
        <v>1798</v>
      </c>
      <c r="F1001" s="132" t="s">
        <v>1799</v>
      </c>
      <c r="I1001" s="124"/>
      <c r="J1001" s="124"/>
      <c r="K1001" s="133">
        <f>BK1001</f>
        <v>0</v>
      </c>
      <c r="M1001" s="121"/>
      <c r="N1001" s="126"/>
      <c r="Q1001" s="127">
        <f>SUM(Q1002:Q1016)</f>
        <v>0</v>
      </c>
      <c r="R1001" s="127">
        <f>SUM(R1002:R1016)</f>
        <v>0</v>
      </c>
      <c r="T1001" s="128">
        <f>SUM(T1002:T1016)</f>
        <v>0</v>
      </c>
      <c r="V1001" s="128">
        <f>SUM(V1002:V1016)</f>
        <v>0.06916</v>
      </c>
      <c r="X1001" s="129">
        <f>SUM(X1002:X1016)</f>
        <v>0</v>
      </c>
      <c r="AR1001" s="122" t="s">
        <v>87</v>
      </c>
      <c r="AT1001" s="130" t="s">
        <v>76</v>
      </c>
      <c r="AU1001" s="130" t="s">
        <v>85</v>
      </c>
      <c r="AY1001" s="122" t="s">
        <v>128</v>
      </c>
      <c r="BK1001" s="131">
        <f>SUM(BK1002:BK1016)</f>
        <v>0</v>
      </c>
    </row>
    <row r="1002" spans="2:65" s="1" customFormat="1" ht="24.2" customHeight="1">
      <c r="B1002" s="31"/>
      <c r="C1002" s="134" t="s">
        <v>1800</v>
      </c>
      <c r="D1002" s="134" t="s">
        <v>132</v>
      </c>
      <c r="E1002" s="135" t="s">
        <v>1801</v>
      </c>
      <c r="F1002" s="136" t="s">
        <v>1802</v>
      </c>
      <c r="G1002" s="137" t="s">
        <v>352</v>
      </c>
      <c r="H1002" s="138">
        <v>13</v>
      </c>
      <c r="I1002" s="139"/>
      <c r="J1002" s="139"/>
      <c r="K1002" s="140">
        <f>ROUND(P1002*H1002,2)</f>
        <v>0</v>
      </c>
      <c r="L1002" s="136" t="s">
        <v>1</v>
      </c>
      <c r="M1002" s="31"/>
      <c r="N1002" s="141" t="s">
        <v>1</v>
      </c>
      <c r="O1002" s="142" t="s">
        <v>40</v>
      </c>
      <c r="P1002" s="143">
        <f>I1002+J1002</f>
        <v>0</v>
      </c>
      <c r="Q1002" s="143">
        <f>ROUND(I1002*H1002,2)</f>
        <v>0</v>
      </c>
      <c r="R1002" s="143">
        <f>ROUND(J1002*H1002,2)</f>
        <v>0</v>
      </c>
      <c r="T1002" s="144">
        <f>S1002*H1002</f>
        <v>0</v>
      </c>
      <c r="U1002" s="144">
        <v>0</v>
      </c>
      <c r="V1002" s="144">
        <f>U1002*H1002</f>
        <v>0</v>
      </c>
      <c r="W1002" s="144">
        <v>0</v>
      </c>
      <c r="X1002" s="145">
        <f>W1002*H1002</f>
        <v>0</v>
      </c>
      <c r="AR1002" s="146" t="s">
        <v>319</v>
      </c>
      <c r="AT1002" s="146" t="s">
        <v>132</v>
      </c>
      <c r="AU1002" s="146" t="s">
        <v>87</v>
      </c>
      <c r="AY1002" s="16" t="s">
        <v>128</v>
      </c>
      <c r="BE1002" s="147">
        <f>IF(O1002="základní",K1002,0)</f>
        <v>0</v>
      </c>
      <c r="BF1002" s="147">
        <f>IF(O1002="snížená",K1002,0)</f>
        <v>0</v>
      </c>
      <c r="BG1002" s="147">
        <f>IF(O1002="zákl. přenesená",K1002,0)</f>
        <v>0</v>
      </c>
      <c r="BH1002" s="147">
        <f>IF(O1002="sníž. přenesená",K1002,0)</f>
        <v>0</v>
      </c>
      <c r="BI1002" s="147">
        <f>IF(O1002="nulová",K1002,0)</f>
        <v>0</v>
      </c>
      <c r="BJ1002" s="16" t="s">
        <v>85</v>
      </c>
      <c r="BK1002" s="147">
        <f>ROUND(P1002*H1002,2)</f>
        <v>0</v>
      </c>
      <c r="BL1002" s="16" t="s">
        <v>319</v>
      </c>
      <c r="BM1002" s="146" t="s">
        <v>1803</v>
      </c>
    </row>
    <row r="1003" spans="2:47" s="1" customFormat="1" ht="19.5">
      <c r="B1003" s="31"/>
      <c r="D1003" s="148" t="s">
        <v>136</v>
      </c>
      <c r="F1003" s="149" t="s">
        <v>1804</v>
      </c>
      <c r="I1003" s="150"/>
      <c r="J1003" s="150"/>
      <c r="M1003" s="31"/>
      <c r="N1003" s="151"/>
      <c r="X1003" s="53"/>
      <c r="AT1003" s="16" t="s">
        <v>136</v>
      </c>
      <c r="AU1003" s="16" t="s">
        <v>87</v>
      </c>
    </row>
    <row r="1004" spans="2:65" s="1" customFormat="1" ht="24.2" customHeight="1">
      <c r="B1004" s="31"/>
      <c r="C1004" s="169" t="s">
        <v>1805</v>
      </c>
      <c r="D1004" s="169" t="s">
        <v>356</v>
      </c>
      <c r="E1004" s="170" t="s">
        <v>1806</v>
      </c>
      <c r="F1004" s="171" t="s">
        <v>1807</v>
      </c>
      <c r="G1004" s="172" t="s">
        <v>352</v>
      </c>
      <c r="H1004" s="173">
        <v>13</v>
      </c>
      <c r="I1004" s="174"/>
      <c r="J1004" s="175"/>
      <c r="K1004" s="176">
        <f>ROUND(P1004*H1004,2)</f>
        <v>0</v>
      </c>
      <c r="L1004" s="171" t="s">
        <v>1</v>
      </c>
      <c r="M1004" s="177"/>
      <c r="N1004" s="178" t="s">
        <v>1</v>
      </c>
      <c r="O1004" s="142" t="s">
        <v>40</v>
      </c>
      <c r="P1004" s="143">
        <f>I1004+J1004</f>
        <v>0</v>
      </c>
      <c r="Q1004" s="143">
        <f>ROUND(I1004*H1004,2)</f>
        <v>0</v>
      </c>
      <c r="R1004" s="143">
        <f>ROUND(J1004*H1004,2)</f>
        <v>0</v>
      </c>
      <c r="T1004" s="144">
        <f>S1004*H1004</f>
        <v>0</v>
      </c>
      <c r="U1004" s="144">
        <v>0.0004</v>
      </c>
      <c r="V1004" s="144">
        <f>U1004*H1004</f>
        <v>0.005200000000000001</v>
      </c>
      <c r="W1004" s="144">
        <v>0</v>
      </c>
      <c r="X1004" s="145">
        <f>W1004*H1004</f>
        <v>0</v>
      </c>
      <c r="AR1004" s="146" t="s">
        <v>399</v>
      </c>
      <c r="AT1004" s="146" t="s">
        <v>356</v>
      </c>
      <c r="AU1004" s="146" t="s">
        <v>87</v>
      </c>
      <c r="AY1004" s="16" t="s">
        <v>128</v>
      </c>
      <c r="BE1004" s="147">
        <f>IF(O1004="základní",K1004,0)</f>
        <v>0</v>
      </c>
      <c r="BF1004" s="147">
        <f>IF(O1004="snížená",K1004,0)</f>
        <v>0</v>
      </c>
      <c r="BG1004" s="147">
        <f>IF(O1004="zákl. přenesená",K1004,0)</f>
        <v>0</v>
      </c>
      <c r="BH1004" s="147">
        <f>IF(O1004="sníž. přenesená",K1004,0)</f>
        <v>0</v>
      </c>
      <c r="BI1004" s="147">
        <f>IF(O1004="nulová",K1004,0)</f>
        <v>0</v>
      </c>
      <c r="BJ1004" s="16" t="s">
        <v>85</v>
      </c>
      <c r="BK1004" s="147">
        <f>ROUND(P1004*H1004,2)</f>
        <v>0</v>
      </c>
      <c r="BL1004" s="16" t="s">
        <v>319</v>
      </c>
      <c r="BM1004" s="146" t="s">
        <v>1808</v>
      </c>
    </row>
    <row r="1005" spans="2:47" s="1" customFormat="1" ht="12">
      <c r="B1005" s="31"/>
      <c r="D1005" s="148" t="s">
        <v>136</v>
      </c>
      <c r="F1005" s="149" t="s">
        <v>1807</v>
      </c>
      <c r="I1005" s="150"/>
      <c r="J1005" s="150"/>
      <c r="M1005" s="31"/>
      <c r="N1005" s="151"/>
      <c r="X1005" s="53"/>
      <c r="AT1005" s="16" t="s">
        <v>136</v>
      </c>
      <c r="AU1005" s="16" t="s">
        <v>87</v>
      </c>
    </row>
    <row r="1006" spans="2:65" s="1" customFormat="1" ht="24.2" customHeight="1">
      <c r="B1006" s="31"/>
      <c r="C1006" s="134" t="s">
        <v>1809</v>
      </c>
      <c r="D1006" s="134" t="s">
        <v>132</v>
      </c>
      <c r="E1006" s="135" t="s">
        <v>1810</v>
      </c>
      <c r="F1006" s="136" t="s">
        <v>1811</v>
      </c>
      <c r="G1006" s="137" t="s">
        <v>402</v>
      </c>
      <c r="H1006" s="138">
        <v>65</v>
      </c>
      <c r="I1006" s="139"/>
      <c r="J1006" s="139"/>
      <c r="K1006" s="140">
        <f>ROUND(P1006*H1006,2)</f>
        <v>0</v>
      </c>
      <c r="L1006" s="136" t="s">
        <v>134</v>
      </c>
      <c r="M1006" s="31"/>
      <c r="N1006" s="141" t="s">
        <v>1</v>
      </c>
      <c r="O1006" s="142" t="s">
        <v>40</v>
      </c>
      <c r="P1006" s="143">
        <f>I1006+J1006</f>
        <v>0</v>
      </c>
      <c r="Q1006" s="143">
        <f>ROUND(I1006*H1006,2)</f>
        <v>0</v>
      </c>
      <c r="R1006" s="143">
        <f>ROUND(J1006*H1006,2)</f>
        <v>0</v>
      </c>
      <c r="T1006" s="144">
        <f>S1006*H1006</f>
        <v>0</v>
      </c>
      <c r="U1006" s="144">
        <v>0</v>
      </c>
      <c r="V1006" s="144">
        <f>U1006*H1006</f>
        <v>0</v>
      </c>
      <c r="W1006" s="144">
        <v>0</v>
      </c>
      <c r="X1006" s="145">
        <f>W1006*H1006</f>
        <v>0</v>
      </c>
      <c r="AR1006" s="146" t="s">
        <v>319</v>
      </c>
      <c r="AT1006" s="146" t="s">
        <v>132</v>
      </c>
      <c r="AU1006" s="146" t="s">
        <v>87</v>
      </c>
      <c r="AY1006" s="16" t="s">
        <v>128</v>
      </c>
      <c r="BE1006" s="147">
        <f>IF(O1006="základní",K1006,0)</f>
        <v>0</v>
      </c>
      <c r="BF1006" s="147">
        <f>IF(O1006="snížená",K1006,0)</f>
        <v>0</v>
      </c>
      <c r="BG1006" s="147">
        <f>IF(O1006="zákl. přenesená",K1006,0)</f>
        <v>0</v>
      </c>
      <c r="BH1006" s="147">
        <f>IF(O1006="sníž. přenesená",K1006,0)</f>
        <v>0</v>
      </c>
      <c r="BI1006" s="147">
        <f>IF(O1006="nulová",K1006,0)</f>
        <v>0</v>
      </c>
      <c r="BJ1006" s="16" t="s">
        <v>85</v>
      </c>
      <c r="BK1006" s="147">
        <f>ROUND(P1006*H1006,2)</f>
        <v>0</v>
      </c>
      <c r="BL1006" s="16" t="s">
        <v>319</v>
      </c>
      <c r="BM1006" s="146" t="s">
        <v>1812</v>
      </c>
    </row>
    <row r="1007" spans="2:47" s="1" customFormat="1" ht="29.25">
      <c r="B1007" s="31"/>
      <c r="D1007" s="148" t="s">
        <v>136</v>
      </c>
      <c r="F1007" s="149" t="s">
        <v>2836</v>
      </c>
      <c r="I1007" s="150"/>
      <c r="J1007" s="150"/>
      <c r="M1007" s="31"/>
      <c r="N1007" s="151"/>
      <c r="X1007" s="53"/>
      <c r="AT1007" s="16" t="s">
        <v>136</v>
      </c>
      <c r="AU1007" s="16" t="s">
        <v>87</v>
      </c>
    </row>
    <row r="1008" spans="2:65" s="1" customFormat="1" ht="24">
      <c r="B1008" s="31"/>
      <c r="C1008" s="169" t="s">
        <v>1813</v>
      </c>
      <c r="D1008" s="169" t="s">
        <v>356</v>
      </c>
      <c r="E1008" s="170" t="s">
        <v>1814</v>
      </c>
      <c r="F1008" s="171" t="s">
        <v>1815</v>
      </c>
      <c r="G1008" s="172" t="s">
        <v>402</v>
      </c>
      <c r="H1008" s="173">
        <v>78</v>
      </c>
      <c r="I1008" s="174"/>
      <c r="J1008" s="175"/>
      <c r="K1008" s="176">
        <f>ROUND(P1008*H1008,2)</f>
        <v>0</v>
      </c>
      <c r="L1008" s="171" t="s">
        <v>134</v>
      </c>
      <c r="M1008" s="177"/>
      <c r="N1008" s="178" t="s">
        <v>1</v>
      </c>
      <c r="O1008" s="142" t="s">
        <v>40</v>
      </c>
      <c r="P1008" s="143">
        <f>I1008+J1008</f>
        <v>0</v>
      </c>
      <c r="Q1008" s="143">
        <f>ROUND(I1008*H1008,2)</f>
        <v>0</v>
      </c>
      <c r="R1008" s="143">
        <f>ROUND(J1008*H1008,2)</f>
        <v>0</v>
      </c>
      <c r="T1008" s="144">
        <f>S1008*H1008</f>
        <v>0</v>
      </c>
      <c r="U1008" s="144">
        <v>0.00082</v>
      </c>
      <c r="V1008" s="144">
        <f>U1008*H1008</f>
        <v>0.06396</v>
      </c>
      <c r="W1008" s="144">
        <v>0</v>
      </c>
      <c r="X1008" s="145">
        <f>W1008*H1008</f>
        <v>0</v>
      </c>
      <c r="AR1008" s="146" t="s">
        <v>399</v>
      </c>
      <c r="AT1008" s="146" t="s">
        <v>356</v>
      </c>
      <c r="AU1008" s="146" t="s">
        <v>87</v>
      </c>
      <c r="AY1008" s="16" t="s">
        <v>128</v>
      </c>
      <c r="BE1008" s="147">
        <f>IF(O1008="základní",K1008,0)</f>
        <v>0</v>
      </c>
      <c r="BF1008" s="147">
        <f>IF(O1008="snížená",K1008,0)</f>
        <v>0</v>
      </c>
      <c r="BG1008" s="147">
        <f>IF(O1008="zákl. přenesená",K1008,0)</f>
        <v>0</v>
      </c>
      <c r="BH1008" s="147">
        <f>IF(O1008="sníž. přenesená",K1008,0)</f>
        <v>0</v>
      </c>
      <c r="BI1008" s="147">
        <f>IF(O1008="nulová",K1008,0)</f>
        <v>0</v>
      </c>
      <c r="BJ1008" s="16" t="s">
        <v>85</v>
      </c>
      <c r="BK1008" s="147">
        <f>ROUND(P1008*H1008,2)</f>
        <v>0</v>
      </c>
      <c r="BL1008" s="16" t="s">
        <v>319</v>
      </c>
      <c r="BM1008" s="146" t="s">
        <v>1816</v>
      </c>
    </row>
    <row r="1009" spans="2:47" s="1" customFormat="1" ht="12">
      <c r="B1009" s="31"/>
      <c r="D1009" s="148" t="s">
        <v>136</v>
      </c>
      <c r="F1009" s="149" t="s">
        <v>1815</v>
      </c>
      <c r="I1009" s="150"/>
      <c r="J1009" s="150"/>
      <c r="M1009" s="31"/>
      <c r="N1009" s="151"/>
      <c r="X1009" s="53"/>
      <c r="AT1009" s="16" t="s">
        <v>136</v>
      </c>
      <c r="AU1009" s="16" t="s">
        <v>87</v>
      </c>
    </row>
    <row r="1010" spans="2:51" s="12" customFormat="1" ht="12">
      <c r="B1010" s="155"/>
      <c r="D1010" s="148" t="s">
        <v>230</v>
      </c>
      <c r="F1010" s="157" t="s">
        <v>1817</v>
      </c>
      <c r="H1010" s="158">
        <v>78</v>
      </c>
      <c r="I1010" s="159"/>
      <c r="J1010" s="159"/>
      <c r="M1010" s="155"/>
      <c r="N1010" s="160"/>
      <c r="X1010" s="161"/>
      <c r="AT1010" s="156" t="s">
        <v>230</v>
      </c>
      <c r="AU1010" s="156" t="s">
        <v>87</v>
      </c>
      <c r="AV1010" s="12" t="s">
        <v>87</v>
      </c>
      <c r="AW1010" s="12" t="s">
        <v>4</v>
      </c>
      <c r="AX1010" s="12" t="s">
        <v>85</v>
      </c>
      <c r="AY1010" s="156" t="s">
        <v>128</v>
      </c>
    </row>
    <row r="1011" spans="2:65" s="1" customFormat="1" ht="24.2" customHeight="1">
      <c r="B1011" s="31"/>
      <c r="C1011" s="134" t="s">
        <v>1818</v>
      </c>
      <c r="D1011" s="134" t="s">
        <v>132</v>
      </c>
      <c r="E1011" s="135" t="s">
        <v>1819</v>
      </c>
      <c r="F1011" s="136" t="s">
        <v>1820</v>
      </c>
      <c r="G1011" s="137" t="s">
        <v>352</v>
      </c>
      <c r="H1011" s="138">
        <v>13</v>
      </c>
      <c r="I1011" s="139"/>
      <c r="J1011" s="139"/>
      <c r="K1011" s="140">
        <f>ROUND(P1011*H1011,2)</f>
        <v>0</v>
      </c>
      <c r="L1011" s="136" t="s">
        <v>134</v>
      </c>
      <c r="M1011" s="31"/>
      <c r="N1011" s="141" t="s">
        <v>1</v>
      </c>
      <c r="O1011" s="142" t="s">
        <v>40</v>
      </c>
      <c r="P1011" s="143">
        <f>I1011+J1011</f>
        <v>0</v>
      </c>
      <c r="Q1011" s="143">
        <f>ROUND(I1011*H1011,2)</f>
        <v>0</v>
      </c>
      <c r="R1011" s="143">
        <f>ROUND(J1011*H1011,2)</f>
        <v>0</v>
      </c>
      <c r="T1011" s="144">
        <f>S1011*H1011</f>
        <v>0</v>
      </c>
      <c r="U1011" s="144">
        <v>0</v>
      </c>
      <c r="V1011" s="144">
        <f>U1011*H1011</f>
        <v>0</v>
      </c>
      <c r="W1011" s="144">
        <v>0</v>
      </c>
      <c r="X1011" s="145">
        <f>W1011*H1011</f>
        <v>0</v>
      </c>
      <c r="AR1011" s="146" t="s">
        <v>319</v>
      </c>
      <c r="AT1011" s="146" t="s">
        <v>132</v>
      </c>
      <c r="AU1011" s="146" t="s">
        <v>87</v>
      </c>
      <c r="AY1011" s="16" t="s">
        <v>128</v>
      </c>
      <c r="BE1011" s="147">
        <f>IF(O1011="základní",K1011,0)</f>
        <v>0</v>
      </c>
      <c r="BF1011" s="147">
        <f>IF(O1011="snížená",K1011,0)</f>
        <v>0</v>
      </c>
      <c r="BG1011" s="147">
        <f>IF(O1011="zákl. přenesená",K1011,0)</f>
        <v>0</v>
      </c>
      <c r="BH1011" s="147">
        <f>IF(O1011="sníž. přenesená",K1011,0)</f>
        <v>0</v>
      </c>
      <c r="BI1011" s="147">
        <f>IF(O1011="nulová",K1011,0)</f>
        <v>0</v>
      </c>
      <c r="BJ1011" s="16" t="s">
        <v>85</v>
      </c>
      <c r="BK1011" s="147">
        <f>ROUND(P1011*H1011,2)</f>
        <v>0</v>
      </c>
      <c r="BL1011" s="16" t="s">
        <v>319</v>
      </c>
      <c r="BM1011" s="146" t="s">
        <v>1821</v>
      </c>
    </row>
    <row r="1012" spans="2:47" s="1" customFormat="1" ht="19.5">
      <c r="B1012" s="31"/>
      <c r="D1012" s="148" t="s">
        <v>136</v>
      </c>
      <c r="F1012" s="149" t="s">
        <v>1822</v>
      </c>
      <c r="I1012" s="150"/>
      <c r="J1012" s="150"/>
      <c r="M1012" s="31"/>
      <c r="N1012" s="151"/>
      <c r="X1012" s="53"/>
      <c r="AT1012" s="16" t="s">
        <v>136</v>
      </c>
      <c r="AU1012" s="16" t="s">
        <v>87</v>
      </c>
    </row>
    <row r="1013" spans="2:65" s="1" customFormat="1" ht="24.2" customHeight="1">
      <c r="B1013" s="31"/>
      <c r="C1013" s="134" t="s">
        <v>1823</v>
      </c>
      <c r="D1013" s="134" t="s">
        <v>132</v>
      </c>
      <c r="E1013" s="135" t="s">
        <v>1824</v>
      </c>
      <c r="F1013" s="136" t="s">
        <v>1825</v>
      </c>
      <c r="G1013" s="137" t="s">
        <v>1826</v>
      </c>
      <c r="H1013" s="185"/>
      <c r="I1013" s="139"/>
      <c r="J1013" s="139"/>
      <c r="K1013" s="140">
        <f>ROUND(P1013*H1013,2)</f>
        <v>0</v>
      </c>
      <c r="L1013" s="136" t="s">
        <v>134</v>
      </c>
      <c r="M1013" s="31"/>
      <c r="N1013" s="141" t="s">
        <v>1</v>
      </c>
      <c r="O1013" s="142" t="s">
        <v>40</v>
      </c>
      <c r="P1013" s="143">
        <f>I1013+J1013</f>
        <v>0</v>
      </c>
      <c r="Q1013" s="143">
        <f>ROUND(I1013*H1013,2)</f>
        <v>0</v>
      </c>
      <c r="R1013" s="143">
        <f>ROUND(J1013*H1013,2)</f>
        <v>0</v>
      </c>
      <c r="T1013" s="144">
        <f>S1013*H1013</f>
        <v>0</v>
      </c>
      <c r="U1013" s="144">
        <v>0</v>
      </c>
      <c r="V1013" s="144">
        <f>U1013*H1013</f>
        <v>0</v>
      </c>
      <c r="W1013" s="144">
        <v>0</v>
      </c>
      <c r="X1013" s="145">
        <f>W1013*H1013</f>
        <v>0</v>
      </c>
      <c r="AR1013" s="146" t="s">
        <v>319</v>
      </c>
      <c r="AT1013" s="146" t="s">
        <v>132</v>
      </c>
      <c r="AU1013" s="146" t="s">
        <v>87</v>
      </c>
      <c r="AY1013" s="16" t="s">
        <v>128</v>
      </c>
      <c r="BE1013" s="147">
        <f>IF(O1013="základní",K1013,0)</f>
        <v>0</v>
      </c>
      <c r="BF1013" s="147">
        <f>IF(O1013="snížená",K1013,0)</f>
        <v>0</v>
      </c>
      <c r="BG1013" s="147">
        <f>IF(O1013="zákl. přenesená",K1013,0)</f>
        <v>0</v>
      </c>
      <c r="BH1013" s="147">
        <f>IF(O1013="sníž. přenesená",K1013,0)</f>
        <v>0</v>
      </c>
      <c r="BI1013" s="147">
        <f>IF(O1013="nulová",K1013,0)</f>
        <v>0</v>
      </c>
      <c r="BJ1013" s="16" t="s">
        <v>85</v>
      </c>
      <c r="BK1013" s="147">
        <f>ROUND(P1013*H1013,2)</f>
        <v>0</v>
      </c>
      <c r="BL1013" s="16" t="s">
        <v>319</v>
      </c>
      <c r="BM1013" s="146" t="s">
        <v>1827</v>
      </c>
    </row>
    <row r="1014" spans="2:47" s="1" customFormat="1" ht="29.25">
      <c r="B1014" s="31"/>
      <c r="D1014" s="148" t="s">
        <v>136</v>
      </c>
      <c r="F1014" s="149" t="s">
        <v>1828</v>
      </c>
      <c r="I1014" s="150"/>
      <c r="J1014" s="150"/>
      <c r="M1014" s="31"/>
      <c r="N1014" s="151"/>
      <c r="X1014" s="53"/>
      <c r="AT1014" s="16" t="s">
        <v>136</v>
      </c>
      <c r="AU1014" s="16" t="s">
        <v>87</v>
      </c>
    </row>
    <row r="1015" spans="2:65" s="1" customFormat="1" ht="24.2" customHeight="1">
      <c r="B1015" s="31"/>
      <c r="C1015" s="134" t="s">
        <v>1829</v>
      </c>
      <c r="D1015" s="134" t="s">
        <v>132</v>
      </c>
      <c r="E1015" s="135" t="s">
        <v>1830</v>
      </c>
      <c r="F1015" s="136" t="s">
        <v>1831</v>
      </c>
      <c r="G1015" s="137" t="s">
        <v>1826</v>
      </c>
      <c r="H1015" s="185"/>
      <c r="I1015" s="139"/>
      <c r="J1015" s="139"/>
      <c r="K1015" s="140">
        <f>ROUND(P1015*H1015,2)</f>
        <v>0</v>
      </c>
      <c r="L1015" s="136" t="s">
        <v>134</v>
      </c>
      <c r="M1015" s="31"/>
      <c r="N1015" s="141" t="s">
        <v>1</v>
      </c>
      <c r="O1015" s="142" t="s">
        <v>40</v>
      </c>
      <c r="P1015" s="143">
        <f>I1015+J1015</f>
        <v>0</v>
      </c>
      <c r="Q1015" s="143">
        <f>ROUND(I1015*H1015,2)</f>
        <v>0</v>
      </c>
      <c r="R1015" s="143">
        <f>ROUND(J1015*H1015,2)</f>
        <v>0</v>
      </c>
      <c r="T1015" s="144">
        <f>S1015*H1015</f>
        <v>0</v>
      </c>
      <c r="U1015" s="144">
        <v>0</v>
      </c>
      <c r="V1015" s="144">
        <f>U1015*H1015</f>
        <v>0</v>
      </c>
      <c r="W1015" s="144">
        <v>0</v>
      </c>
      <c r="X1015" s="145">
        <f>W1015*H1015</f>
        <v>0</v>
      </c>
      <c r="AR1015" s="146" t="s">
        <v>319</v>
      </c>
      <c r="AT1015" s="146" t="s">
        <v>132</v>
      </c>
      <c r="AU1015" s="146" t="s">
        <v>87</v>
      </c>
      <c r="AY1015" s="16" t="s">
        <v>128</v>
      </c>
      <c r="BE1015" s="147">
        <f>IF(O1015="základní",K1015,0)</f>
        <v>0</v>
      </c>
      <c r="BF1015" s="147">
        <f>IF(O1015="snížená",K1015,0)</f>
        <v>0</v>
      </c>
      <c r="BG1015" s="147">
        <f>IF(O1015="zákl. přenesená",K1015,0)</f>
        <v>0</v>
      </c>
      <c r="BH1015" s="147">
        <f>IF(O1015="sníž. přenesená",K1015,0)</f>
        <v>0</v>
      </c>
      <c r="BI1015" s="147">
        <f>IF(O1015="nulová",K1015,0)</f>
        <v>0</v>
      </c>
      <c r="BJ1015" s="16" t="s">
        <v>85</v>
      </c>
      <c r="BK1015" s="147">
        <f>ROUND(P1015*H1015,2)</f>
        <v>0</v>
      </c>
      <c r="BL1015" s="16" t="s">
        <v>319</v>
      </c>
      <c r="BM1015" s="146" t="s">
        <v>1832</v>
      </c>
    </row>
    <row r="1016" spans="2:47" s="1" customFormat="1" ht="29.25">
      <c r="B1016" s="31"/>
      <c r="D1016" s="148" t="s">
        <v>136</v>
      </c>
      <c r="F1016" s="149" t="s">
        <v>1833</v>
      </c>
      <c r="I1016" s="150"/>
      <c r="J1016" s="150"/>
      <c r="M1016" s="31"/>
      <c r="N1016" s="151"/>
      <c r="X1016" s="53"/>
      <c r="AT1016" s="16" t="s">
        <v>136</v>
      </c>
      <c r="AU1016" s="16" t="s">
        <v>87</v>
      </c>
    </row>
    <row r="1017" spans="2:63" s="11" customFormat="1" ht="22.9" customHeight="1">
      <c r="B1017" s="121"/>
      <c r="D1017" s="122" t="s">
        <v>76</v>
      </c>
      <c r="E1017" s="132" t="s">
        <v>1834</v>
      </c>
      <c r="F1017" s="132" t="s">
        <v>1835</v>
      </c>
      <c r="I1017" s="124"/>
      <c r="J1017" s="124"/>
      <c r="K1017" s="133">
        <f>BK1017</f>
        <v>0</v>
      </c>
      <c r="M1017" s="121"/>
      <c r="N1017" s="126"/>
      <c r="Q1017" s="127">
        <f>SUM(Q1018:Q1062)</f>
        <v>0</v>
      </c>
      <c r="R1017" s="127">
        <f>SUM(R1018:R1062)</f>
        <v>0</v>
      </c>
      <c r="T1017" s="128">
        <f>SUM(T1018:T1062)</f>
        <v>0</v>
      </c>
      <c r="V1017" s="128">
        <f>SUM(V1018:V1062)</f>
        <v>1.6182712799999999</v>
      </c>
      <c r="X1017" s="129">
        <f>SUM(X1018:X1062)</f>
        <v>0</v>
      </c>
      <c r="AR1017" s="122" t="s">
        <v>87</v>
      </c>
      <c r="AT1017" s="130" t="s">
        <v>76</v>
      </c>
      <c r="AU1017" s="130" t="s">
        <v>85</v>
      </c>
      <c r="AY1017" s="122" t="s">
        <v>128</v>
      </c>
      <c r="BK1017" s="131">
        <f>SUM(BK1018:BK1062)</f>
        <v>0</v>
      </c>
    </row>
    <row r="1018" spans="2:65" s="1" customFormat="1" ht="24.2" customHeight="1">
      <c r="B1018" s="31"/>
      <c r="C1018" s="134" t="s">
        <v>1836</v>
      </c>
      <c r="D1018" s="134" t="s">
        <v>132</v>
      </c>
      <c r="E1018" s="135" t="s">
        <v>1837</v>
      </c>
      <c r="F1018" s="136" t="s">
        <v>1838</v>
      </c>
      <c r="G1018" s="137" t="s">
        <v>222</v>
      </c>
      <c r="H1018" s="138">
        <v>14.973</v>
      </c>
      <c r="I1018" s="139"/>
      <c r="J1018" s="139"/>
      <c r="K1018" s="140">
        <f>ROUND(P1018*H1018,2)</f>
        <v>0</v>
      </c>
      <c r="L1018" s="136" t="s">
        <v>134</v>
      </c>
      <c r="M1018" s="31"/>
      <c r="N1018" s="141" t="s">
        <v>1</v>
      </c>
      <c r="O1018" s="142" t="s">
        <v>40</v>
      </c>
      <c r="P1018" s="143">
        <f>I1018+J1018</f>
        <v>0</v>
      </c>
      <c r="Q1018" s="143">
        <f>ROUND(I1018*H1018,2)</f>
        <v>0</v>
      </c>
      <c r="R1018" s="143">
        <f>ROUND(J1018*H1018,2)</f>
        <v>0</v>
      </c>
      <c r="T1018" s="144">
        <f>S1018*H1018</f>
        <v>0</v>
      </c>
      <c r="U1018" s="144">
        <v>0.02614</v>
      </c>
      <c r="V1018" s="144">
        <f>U1018*H1018</f>
        <v>0.39139422</v>
      </c>
      <c r="W1018" s="144">
        <v>0</v>
      </c>
      <c r="X1018" s="145">
        <f>W1018*H1018</f>
        <v>0</v>
      </c>
      <c r="AR1018" s="146" t="s">
        <v>319</v>
      </c>
      <c r="AT1018" s="146" t="s">
        <v>132</v>
      </c>
      <c r="AU1018" s="146" t="s">
        <v>87</v>
      </c>
      <c r="AY1018" s="16" t="s">
        <v>128</v>
      </c>
      <c r="BE1018" s="147">
        <f>IF(O1018="základní",K1018,0)</f>
        <v>0</v>
      </c>
      <c r="BF1018" s="147">
        <f>IF(O1018="snížená",K1018,0)</f>
        <v>0</v>
      </c>
      <c r="BG1018" s="147">
        <f>IF(O1018="zákl. přenesená",K1018,0)</f>
        <v>0</v>
      </c>
      <c r="BH1018" s="147">
        <f>IF(O1018="sníž. přenesená",K1018,0)</f>
        <v>0</v>
      </c>
      <c r="BI1018" s="147">
        <f>IF(O1018="nulová",K1018,0)</f>
        <v>0</v>
      </c>
      <c r="BJ1018" s="16" t="s">
        <v>85</v>
      </c>
      <c r="BK1018" s="147">
        <f>ROUND(P1018*H1018,2)</f>
        <v>0</v>
      </c>
      <c r="BL1018" s="16" t="s">
        <v>319</v>
      </c>
      <c r="BM1018" s="146" t="s">
        <v>1839</v>
      </c>
    </row>
    <row r="1019" spans="2:47" s="1" customFormat="1" ht="39">
      <c r="B1019" s="31"/>
      <c r="D1019" s="148" t="s">
        <v>136</v>
      </c>
      <c r="F1019" s="149" t="s">
        <v>1840</v>
      </c>
      <c r="I1019" s="150"/>
      <c r="J1019" s="150"/>
      <c r="M1019" s="31"/>
      <c r="N1019" s="151"/>
      <c r="X1019" s="53"/>
      <c r="AT1019" s="16" t="s">
        <v>136</v>
      </c>
      <c r="AU1019" s="16" t="s">
        <v>87</v>
      </c>
    </row>
    <row r="1020" spans="2:51" s="12" customFormat="1" ht="12">
      <c r="B1020" s="155"/>
      <c r="D1020" s="148" t="s">
        <v>230</v>
      </c>
      <c r="E1020" s="156" t="s">
        <v>1</v>
      </c>
      <c r="F1020" s="157" t="s">
        <v>1841</v>
      </c>
      <c r="H1020" s="158">
        <v>14.973</v>
      </c>
      <c r="I1020" s="159"/>
      <c r="J1020" s="159"/>
      <c r="M1020" s="155"/>
      <c r="N1020" s="160"/>
      <c r="X1020" s="161"/>
      <c r="AT1020" s="156" t="s">
        <v>230</v>
      </c>
      <c r="AU1020" s="156" t="s">
        <v>87</v>
      </c>
      <c r="AV1020" s="12" t="s">
        <v>87</v>
      </c>
      <c r="AW1020" s="12" t="s">
        <v>5</v>
      </c>
      <c r="AX1020" s="12" t="s">
        <v>85</v>
      </c>
      <c r="AY1020" s="156" t="s">
        <v>128</v>
      </c>
    </row>
    <row r="1021" spans="2:65" s="1" customFormat="1" ht="24.2" customHeight="1">
      <c r="B1021" s="31"/>
      <c r="C1021" s="134" t="s">
        <v>1842</v>
      </c>
      <c r="D1021" s="134" t="s">
        <v>132</v>
      </c>
      <c r="E1021" s="135" t="s">
        <v>1843</v>
      </c>
      <c r="F1021" s="136" t="s">
        <v>1844</v>
      </c>
      <c r="G1021" s="137" t="s">
        <v>222</v>
      </c>
      <c r="H1021" s="138">
        <v>9.275</v>
      </c>
      <c r="I1021" s="139"/>
      <c r="J1021" s="139"/>
      <c r="K1021" s="140">
        <f>ROUND(P1021*H1021,2)</f>
        <v>0</v>
      </c>
      <c r="L1021" s="136" t="s">
        <v>134</v>
      </c>
      <c r="M1021" s="31"/>
      <c r="N1021" s="141" t="s">
        <v>1</v>
      </c>
      <c r="O1021" s="142" t="s">
        <v>40</v>
      </c>
      <c r="P1021" s="143">
        <f>I1021+J1021</f>
        <v>0</v>
      </c>
      <c r="Q1021" s="143">
        <f>ROUND(I1021*H1021,2)</f>
        <v>0</v>
      </c>
      <c r="R1021" s="143">
        <f>ROUND(J1021*H1021,2)</f>
        <v>0</v>
      </c>
      <c r="T1021" s="144">
        <f>S1021*H1021</f>
        <v>0</v>
      </c>
      <c r="U1021" s="144">
        <v>0.02681</v>
      </c>
      <c r="V1021" s="144">
        <f>U1021*H1021</f>
        <v>0.24866275000000002</v>
      </c>
      <c r="W1021" s="144">
        <v>0</v>
      </c>
      <c r="X1021" s="145">
        <f>W1021*H1021</f>
        <v>0</v>
      </c>
      <c r="AR1021" s="146" t="s">
        <v>319</v>
      </c>
      <c r="AT1021" s="146" t="s">
        <v>132</v>
      </c>
      <c r="AU1021" s="146" t="s">
        <v>87</v>
      </c>
      <c r="AY1021" s="16" t="s">
        <v>128</v>
      </c>
      <c r="BE1021" s="147">
        <f>IF(O1021="základní",K1021,0)</f>
        <v>0</v>
      </c>
      <c r="BF1021" s="147">
        <f>IF(O1021="snížená",K1021,0)</f>
        <v>0</v>
      </c>
      <c r="BG1021" s="147">
        <f>IF(O1021="zákl. přenesená",K1021,0)</f>
        <v>0</v>
      </c>
      <c r="BH1021" s="147">
        <f>IF(O1021="sníž. přenesená",K1021,0)</f>
        <v>0</v>
      </c>
      <c r="BI1021" s="147">
        <f>IF(O1021="nulová",K1021,0)</f>
        <v>0</v>
      </c>
      <c r="BJ1021" s="16" t="s">
        <v>85</v>
      </c>
      <c r="BK1021" s="147">
        <f>ROUND(P1021*H1021,2)</f>
        <v>0</v>
      </c>
      <c r="BL1021" s="16" t="s">
        <v>319</v>
      </c>
      <c r="BM1021" s="146" t="s">
        <v>1845</v>
      </c>
    </row>
    <row r="1022" spans="2:47" s="1" customFormat="1" ht="39">
      <c r="B1022" s="31"/>
      <c r="D1022" s="148" t="s">
        <v>136</v>
      </c>
      <c r="F1022" s="149" t="s">
        <v>1846</v>
      </c>
      <c r="I1022" s="150"/>
      <c r="J1022" s="150"/>
      <c r="M1022" s="31"/>
      <c r="N1022" s="151"/>
      <c r="X1022" s="53"/>
      <c r="AT1022" s="16" t="s">
        <v>136</v>
      </c>
      <c r="AU1022" s="16" t="s">
        <v>87</v>
      </c>
    </row>
    <row r="1023" spans="2:51" s="12" customFormat="1" ht="12">
      <c r="B1023" s="155"/>
      <c r="D1023" s="148" t="s">
        <v>230</v>
      </c>
      <c r="E1023" s="156" t="s">
        <v>1</v>
      </c>
      <c r="F1023" s="157" t="s">
        <v>1847</v>
      </c>
      <c r="H1023" s="158">
        <v>9.275</v>
      </c>
      <c r="I1023" s="159"/>
      <c r="J1023" s="159"/>
      <c r="M1023" s="155"/>
      <c r="N1023" s="160"/>
      <c r="X1023" s="161"/>
      <c r="AT1023" s="156" t="s">
        <v>230</v>
      </c>
      <c r="AU1023" s="156" t="s">
        <v>87</v>
      </c>
      <c r="AV1023" s="12" t="s">
        <v>87</v>
      </c>
      <c r="AW1023" s="12" t="s">
        <v>5</v>
      </c>
      <c r="AX1023" s="12" t="s">
        <v>85</v>
      </c>
      <c r="AY1023" s="156" t="s">
        <v>128</v>
      </c>
    </row>
    <row r="1024" spans="2:65" s="1" customFormat="1" ht="24.2" customHeight="1">
      <c r="B1024" s="31"/>
      <c r="C1024" s="134" t="s">
        <v>1848</v>
      </c>
      <c r="D1024" s="134" t="s">
        <v>132</v>
      </c>
      <c r="E1024" s="135" t="s">
        <v>1849</v>
      </c>
      <c r="F1024" s="136" t="s">
        <v>1850</v>
      </c>
      <c r="G1024" s="137" t="s">
        <v>402</v>
      </c>
      <c r="H1024" s="138">
        <v>13.9</v>
      </c>
      <c r="I1024" s="139"/>
      <c r="J1024" s="139"/>
      <c r="K1024" s="140">
        <f>ROUND(P1024*H1024,2)</f>
        <v>0</v>
      </c>
      <c r="L1024" s="136" t="s">
        <v>134</v>
      </c>
      <c r="M1024" s="31"/>
      <c r="N1024" s="141" t="s">
        <v>1</v>
      </c>
      <c r="O1024" s="142" t="s">
        <v>40</v>
      </c>
      <c r="P1024" s="143">
        <f>I1024+J1024</f>
        <v>0</v>
      </c>
      <c r="Q1024" s="143">
        <f>ROUND(I1024*H1024,2)</f>
        <v>0</v>
      </c>
      <c r="R1024" s="143">
        <f>ROUND(J1024*H1024,2)</f>
        <v>0</v>
      </c>
      <c r="T1024" s="144">
        <f>S1024*H1024</f>
        <v>0</v>
      </c>
      <c r="U1024" s="144">
        <v>1E-05</v>
      </c>
      <c r="V1024" s="144">
        <f>U1024*H1024</f>
        <v>0.00013900000000000002</v>
      </c>
      <c r="W1024" s="144">
        <v>0</v>
      </c>
      <c r="X1024" s="145">
        <f>W1024*H1024</f>
        <v>0</v>
      </c>
      <c r="AR1024" s="146" t="s">
        <v>319</v>
      </c>
      <c r="AT1024" s="146" t="s">
        <v>132</v>
      </c>
      <c r="AU1024" s="146" t="s">
        <v>87</v>
      </c>
      <c r="AY1024" s="16" t="s">
        <v>128</v>
      </c>
      <c r="BE1024" s="147">
        <f>IF(O1024="základní",K1024,0)</f>
        <v>0</v>
      </c>
      <c r="BF1024" s="147">
        <f>IF(O1024="snížená",K1024,0)</f>
        <v>0</v>
      </c>
      <c r="BG1024" s="147">
        <f>IF(O1024="zákl. přenesená",K1024,0)</f>
        <v>0</v>
      </c>
      <c r="BH1024" s="147">
        <f>IF(O1024="sníž. přenesená",K1024,0)</f>
        <v>0</v>
      </c>
      <c r="BI1024" s="147">
        <f>IF(O1024="nulová",K1024,0)</f>
        <v>0</v>
      </c>
      <c r="BJ1024" s="16" t="s">
        <v>85</v>
      </c>
      <c r="BK1024" s="147">
        <f>ROUND(P1024*H1024,2)</f>
        <v>0</v>
      </c>
      <c r="BL1024" s="16" t="s">
        <v>319</v>
      </c>
      <c r="BM1024" s="146" t="s">
        <v>1851</v>
      </c>
    </row>
    <row r="1025" spans="2:47" s="1" customFormat="1" ht="29.25">
      <c r="B1025" s="31"/>
      <c r="D1025" s="148" t="s">
        <v>136</v>
      </c>
      <c r="F1025" s="149" t="s">
        <v>1852</v>
      </c>
      <c r="I1025" s="150"/>
      <c r="J1025" s="150"/>
      <c r="M1025" s="31"/>
      <c r="N1025" s="151"/>
      <c r="X1025" s="53"/>
      <c r="AT1025" s="16" t="s">
        <v>136</v>
      </c>
      <c r="AU1025" s="16" t="s">
        <v>87</v>
      </c>
    </row>
    <row r="1026" spans="2:51" s="12" customFormat="1" ht="12">
      <c r="B1026" s="155"/>
      <c r="D1026" s="148" t="s">
        <v>230</v>
      </c>
      <c r="E1026" s="156" t="s">
        <v>1</v>
      </c>
      <c r="F1026" s="157" t="s">
        <v>1853</v>
      </c>
      <c r="H1026" s="158">
        <v>13.9</v>
      </c>
      <c r="I1026" s="159"/>
      <c r="J1026" s="159"/>
      <c r="M1026" s="155"/>
      <c r="N1026" s="160"/>
      <c r="X1026" s="161"/>
      <c r="AT1026" s="156" t="s">
        <v>230</v>
      </c>
      <c r="AU1026" s="156" t="s">
        <v>87</v>
      </c>
      <c r="AV1026" s="12" t="s">
        <v>87</v>
      </c>
      <c r="AW1026" s="12" t="s">
        <v>5</v>
      </c>
      <c r="AX1026" s="12" t="s">
        <v>85</v>
      </c>
      <c r="AY1026" s="156" t="s">
        <v>128</v>
      </c>
    </row>
    <row r="1027" spans="2:65" s="1" customFormat="1" ht="24.2" customHeight="1">
      <c r="B1027" s="31"/>
      <c r="C1027" s="134" t="s">
        <v>1854</v>
      </c>
      <c r="D1027" s="134" t="s">
        <v>132</v>
      </c>
      <c r="E1027" s="135" t="s">
        <v>1855</v>
      </c>
      <c r="F1027" s="136" t="s">
        <v>1856</v>
      </c>
      <c r="G1027" s="137" t="s">
        <v>222</v>
      </c>
      <c r="H1027" s="138">
        <v>75.84</v>
      </c>
      <c r="I1027" s="139"/>
      <c r="J1027" s="139"/>
      <c r="K1027" s="140">
        <f>ROUND(P1027*H1027,2)</f>
        <v>0</v>
      </c>
      <c r="L1027" s="136" t="s">
        <v>134</v>
      </c>
      <c r="M1027" s="31"/>
      <c r="N1027" s="141" t="s">
        <v>1</v>
      </c>
      <c r="O1027" s="142" t="s">
        <v>40</v>
      </c>
      <c r="P1027" s="143">
        <f>I1027+J1027</f>
        <v>0</v>
      </c>
      <c r="Q1027" s="143">
        <f>ROUND(I1027*H1027,2)</f>
        <v>0</v>
      </c>
      <c r="R1027" s="143">
        <f>ROUND(J1027*H1027,2)</f>
        <v>0</v>
      </c>
      <c r="T1027" s="144">
        <f>S1027*H1027</f>
        <v>0</v>
      </c>
      <c r="U1027" s="144">
        <v>0.0014</v>
      </c>
      <c r="V1027" s="144">
        <f>U1027*H1027</f>
        <v>0.106176</v>
      </c>
      <c r="W1027" s="144">
        <v>0</v>
      </c>
      <c r="X1027" s="145">
        <f>W1027*H1027</f>
        <v>0</v>
      </c>
      <c r="AR1027" s="146" t="s">
        <v>319</v>
      </c>
      <c r="AT1027" s="146" t="s">
        <v>132</v>
      </c>
      <c r="AU1027" s="146" t="s">
        <v>87</v>
      </c>
      <c r="AY1027" s="16" t="s">
        <v>128</v>
      </c>
      <c r="BE1027" s="147">
        <f>IF(O1027="základní",K1027,0)</f>
        <v>0</v>
      </c>
      <c r="BF1027" s="147">
        <f>IF(O1027="snížená",K1027,0)</f>
        <v>0</v>
      </c>
      <c r="BG1027" s="147">
        <f>IF(O1027="zákl. přenesená",K1027,0)</f>
        <v>0</v>
      </c>
      <c r="BH1027" s="147">
        <f>IF(O1027="sníž. přenesená",K1027,0)</f>
        <v>0</v>
      </c>
      <c r="BI1027" s="147">
        <f>IF(O1027="nulová",K1027,0)</f>
        <v>0</v>
      </c>
      <c r="BJ1027" s="16" t="s">
        <v>85</v>
      </c>
      <c r="BK1027" s="147">
        <f>ROUND(P1027*H1027,2)</f>
        <v>0</v>
      </c>
      <c r="BL1027" s="16" t="s">
        <v>319</v>
      </c>
      <c r="BM1027" s="146" t="s">
        <v>1857</v>
      </c>
    </row>
    <row r="1028" spans="2:47" s="1" customFormat="1" ht="19.5">
      <c r="B1028" s="31"/>
      <c r="D1028" s="148" t="s">
        <v>136</v>
      </c>
      <c r="F1028" s="149" t="s">
        <v>1858</v>
      </c>
      <c r="I1028" s="150"/>
      <c r="J1028" s="150"/>
      <c r="M1028" s="31"/>
      <c r="N1028" s="151"/>
      <c r="X1028" s="53"/>
      <c r="AT1028" s="16" t="s">
        <v>136</v>
      </c>
      <c r="AU1028" s="16" t="s">
        <v>87</v>
      </c>
    </row>
    <row r="1029" spans="2:51" s="12" customFormat="1" ht="12">
      <c r="B1029" s="155"/>
      <c r="D1029" s="148" t="s">
        <v>230</v>
      </c>
      <c r="E1029" s="156" t="s">
        <v>1</v>
      </c>
      <c r="F1029" s="157" t="s">
        <v>1859</v>
      </c>
      <c r="H1029" s="158">
        <v>29.945</v>
      </c>
      <c r="I1029" s="159"/>
      <c r="J1029" s="159"/>
      <c r="M1029" s="155"/>
      <c r="N1029" s="160"/>
      <c r="X1029" s="161"/>
      <c r="AT1029" s="156" t="s">
        <v>230</v>
      </c>
      <c r="AU1029" s="156" t="s">
        <v>87</v>
      </c>
      <c r="AV1029" s="12" t="s">
        <v>87</v>
      </c>
      <c r="AW1029" s="12" t="s">
        <v>5</v>
      </c>
      <c r="AX1029" s="12" t="s">
        <v>77</v>
      </c>
      <c r="AY1029" s="156" t="s">
        <v>128</v>
      </c>
    </row>
    <row r="1030" spans="2:51" s="12" customFormat="1" ht="12">
      <c r="B1030" s="155"/>
      <c r="D1030" s="148" t="s">
        <v>230</v>
      </c>
      <c r="E1030" s="156" t="s">
        <v>1</v>
      </c>
      <c r="F1030" s="157" t="s">
        <v>1860</v>
      </c>
      <c r="H1030" s="158">
        <v>18.55</v>
      </c>
      <c r="I1030" s="159"/>
      <c r="J1030" s="159"/>
      <c r="M1030" s="155"/>
      <c r="N1030" s="160"/>
      <c r="X1030" s="161"/>
      <c r="AT1030" s="156" t="s">
        <v>230</v>
      </c>
      <c r="AU1030" s="156" t="s">
        <v>87</v>
      </c>
      <c r="AV1030" s="12" t="s">
        <v>87</v>
      </c>
      <c r="AW1030" s="12" t="s">
        <v>5</v>
      </c>
      <c r="AX1030" s="12" t="s">
        <v>77</v>
      </c>
      <c r="AY1030" s="156" t="s">
        <v>128</v>
      </c>
    </row>
    <row r="1031" spans="2:51" s="12" customFormat="1" ht="12">
      <c r="B1031" s="155"/>
      <c r="D1031" s="148" t="s">
        <v>230</v>
      </c>
      <c r="E1031" s="156" t="s">
        <v>1</v>
      </c>
      <c r="F1031" s="157" t="s">
        <v>1861</v>
      </c>
      <c r="H1031" s="158">
        <v>24.645</v>
      </c>
      <c r="I1031" s="159"/>
      <c r="J1031" s="159"/>
      <c r="M1031" s="155"/>
      <c r="N1031" s="160"/>
      <c r="X1031" s="161"/>
      <c r="AT1031" s="156" t="s">
        <v>230</v>
      </c>
      <c r="AU1031" s="156" t="s">
        <v>87</v>
      </c>
      <c r="AV1031" s="12" t="s">
        <v>87</v>
      </c>
      <c r="AW1031" s="12" t="s">
        <v>5</v>
      </c>
      <c r="AX1031" s="12" t="s">
        <v>77</v>
      </c>
      <c r="AY1031" s="156" t="s">
        <v>128</v>
      </c>
    </row>
    <row r="1032" spans="2:51" s="12" customFormat="1" ht="12">
      <c r="B1032" s="155"/>
      <c r="D1032" s="148" t="s">
        <v>230</v>
      </c>
      <c r="E1032" s="156" t="s">
        <v>1</v>
      </c>
      <c r="F1032" s="157" t="s">
        <v>1862</v>
      </c>
      <c r="H1032" s="158">
        <v>2.7</v>
      </c>
      <c r="I1032" s="159"/>
      <c r="J1032" s="159"/>
      <c r="M1032" s="155"/>
      <c r="N1032" s="160"/>
      <c r="X1032" s="161"/>
      <c r="AT1032" s="156" t="s">
        <v>230</v>
      </c>
      <c r="AU1032" s="156" t="s">
        <v>87</v>
      </c>
      <c r="AV1032" s="12" t="s">
        <v>87</v>
      </c>
      <c r="AW1032" s="12" t="s">
        <v>5</v>
      </c>
      <c r="AX1032" s="12" t="s">
        <v>77</v>
      </c>
      <c r="AY1032" s="156" t="s">
        <v>128</v>
      </c>
    </row>
    <row r="1033" spans="2:51" s="13" customFormat="1" ht="12">
      <c r="B1033" s="162"/>
      <c r="D1033" s="148" t="s">
        <v>230</v>
      </c>
      <c r="E1033" s="163" t="s">
        <v>1</v>
      </c>
      <c r="F1033" s="164" t="s">
        <v>265</v>
      </c>
      <c r="H1033" s="165">
        <v>75.84</v>
      </c>
      <c r="I1033" s="166"/>
      <c r="J1033" s="166"/>
      <c r="M1033" s="162"/>
      <c r="N1033" s="167"/>
      <c r="X1033" s="168"/>
      <c r="AT1033" s="163" t="s">
        <v>230</v>
      </c>
      <c r="AU1033" s="163" t="s">
        <v>87</v>
      </c>
      <c r="AV1033" s="13" t="s">
        <v>137</v>
      </c>
      <c r="AW1033" s="13" t="s">
        <v>5</v>
      </c>
      <c r="AX1033" s="13" t="s">
        <v>85</v>
      </c>
      <c r="AY1033" s="163" t="s">
        <v>128</v>
      </c>
    </row>
    <row r="1034" spans="2:65" s="1" customFormat="1" ht="37.9" customHeight="1">
      <c r="B1034" s="31"/>
      <c r="C1034" s="134" t="s">
        <v>1863</v>
      </c>
      <c r="D1034" s="134" t="s">
        <v>132</v>
      </c>
      <c r="E1034" s="135" t="s">
        <v>1864</v>
      </c>
      <c r="F1034" s="136" t="s">
        <v>1865</v>
      </c>
      <c r="G1034" s="137" t="s">
        <v>222</v>
      </c>
      <c r="H1034" s="138">
        <v>13.673</v>
      </c>
      <c r="I1034" s="139"/>
      <c r="J1034" s="139"/>
      <c r="K1034" s="140">
        <f>ROUND(P1034*H1034,2)</f>
        <v>0</v>
      </c>
      <c r="L1034" s="136" t="s">
        <v>134</v>
      </c>
      <c r="M1034" s="31"/>
      <c r="N1034" s="141" t="s">
        <v>1</v>
      </c>
      <c r="O1034" s="142" t="s">
        <v>40</v>
      </c>
      <c r="P1034" s="143">
        <f>I1034+J1034</f>
        <v>0</v>
      </c>
      <c r="Q1034" s="143">
        <f>ROUND(I1034*H1034,2)</f>
        <v>0</v>
      </c>
      <c r="R1034" s="143">
        <f>ROUND(J1034*H1034,2)</f>
        <v>0</v>
      </c>
      <c r="T1034" s="144">
        <f>S1034*H1034</f>
        <v>0</v>
      </c>
      <c r="U1034" s="144">
        <v>0.05907</v>
      </c>
      <c r="V1034" s="144">
        <f>U1034*H1034</f>
        <v>0.8076641099999999</v>
      </c>
      <c r="W1034" s="144">
        <v>0</v>
      </c>
      <c r="X1034" s="145">
        <f>W1034*H1034</f>
        <v>0</v>
      </c>
      <c r="AR1034" s="146" t="s">
        <v>319</v>
      </c>
      <c r="AT1034" s="146" t="s">
        <v>132</v>
      </c>
      <c r="AU1034" s="146" t="s">
        <v>87</v>
      </c>
      <c r="AY1034" s="16" t="s">
        <v>128</v>
      </c>
      <c r="BE1034" s="147">
        <f>IF(O1034="základní",K1034,0)</f>
        <v>0</v>
      </c>
      <c r="BF1034" s="147">
        <f>IF(O1034="snížená",K1034,0)</f>
        <v>0</v>
      </c>
      <c r="BG1034" s="147">
        <f>IF(O1034="zákl. přenesená",K1034,0)</f>
        <v>0</v>
      </c>
      <c r="BH1034" s="147">
        <f>IF(O1034="sníž. přenesená",K1034,0)</f>
        <v>0</v>
      </c>
      <c r="BI1034" s="147">
        <f>IF(O1034="nulová",K1034,0)</f>
        <v>0</v>
      </c>
      <c r="BJ1034" s="16" t="s">
        <v>85</v>
      </c>
      <c r="BK1034" s="147">
        <f>ROUND(P1034*H1034,2)</f>
        <v>0</v>
      </c>
      <c r="BL1034" s="16" t="s">
        <v>319</v>
      </c>
      <c r="BM1034" s="146" t="s">
        <v>1866</v>
      </c>
    </row>
    <row r="1035" spans="2:47" s="1" customFormat="1" ht="48.75">
      <c r="B1035" s="31"/>
      <c r="D1035" s="148" t="s">
        <v>136</v>
      </c>
      <c r="F1035" s="149" t="s">
        <v>1867</v>
      </c>
      <c r="I1035" s="150"/>
      <c r="J1035" s="150"/>
      <c r="M1035" s="31"/>
      <c r="N1035" s="151"/>
      <c r="X1035" s="53"/>
      <c r="AT1035" s="16" t="s">
        <v>136</v>
      </c>
      <c r="AU1035" s="16" t="s">
        <v>87</v>
      </c>
    </row>
    <row r="1036" spans="2:51" s="12" customFormat="1" ht="12">
      <c r="B1036" s="155"/>
      <c r="D1036" s="148" t="s">
        <v>230</v>
      </c>
      <c r="E1036" s="156" t="s">
        <v>1</v>
      </c>
      <c r="F1036" s="157" t="s">
        <v>1868</v>
      </c>
      <c r="H1036" s="158">
        <v>12.323</v>
      </c>
      <c r="I1036" s="159"/>
      <c r="J1036" s="159"/>
      <c r="M1036" s="155"/>
      <c r="N1036" s="160"/>
      <c r="X1036" s="161"/>
      <c r="AT1036" s="156" t="s">
        <v>230</v>
      </c>
      <c r="AU1036" s="156" t="s">
        <v>87</v>
      </c>
      <c r="AV1036" s="12" t="s">
        <v>87</v>
      </c>
      <c r="AW1036" s="12" t="s">
        <v>5</v>
      </c>
      <c r="AX1036" s="12" t="s">
        <v>77</v>
      </c>
      <c r="AY1036" s="156" t="s">
        <v>128</v>
      </c>
    </row>
    <row r="1037" spans="2:51" s="12" customFormat="1" ht="12">
      <c r="B1037" s="155"/>
      <c r="D1037" s="148" t="s">
        <v>230</v>
      </c>
      <c r="E1037" s="156" t="s">
        <v>1</v>
      </c>
      <c r="F1037" s="157" t="s">
        <v>1869</v>
      </c>
      <c r="H1037" s="158">
        <v>1.35</v>
      </c>
      <c r="I1037" s="159"/>
      <c r="J1037" s="159"/>
      <c r="M1037" s="155"/>
      <c r="N1037" s="160"/>
      <c r="X1037" s="161"/>
      <c r="AT1037" s="156" t="s">
        <v>230</v>
      </c>
      <c r="AU1037" s="156" t="s">
        <v>87</v>
      </c>
      <c r="AV1037" s="12" t="s">
        <v>87</v>
      </c>
      <c r="AW1037" s="12" t="s">
        <v>5</v>
      </c>
      <c r="AX1037" s="12" t="s">
        <v>77</v>
      </c>
      <c r="AY1037" s="156" t="s">
        <v>128</v>
      </c>
    </row>
    <row r="1038" spans="2:51" s="13" customFormat="1" ht="12">
      <c r="B1038" s="162"/>
      <c r="D1038" s="148" t="s">
        <v>230</v>
      </c>
      <c r="E1038" s="163" t="s">
        <v>1</v>
      </c>
      <c r="F1038" s="164" t="s">
        <v>265</v>
      </c>
      <c r="H1038" s="165">
        <v>13.673</v>
      </c>
      <c r="I1038" s="166"/>
      <c r="J1038" s="166"/>
      <c r="M1038" s="162"/>
      <c r="N1038" s="167"/>
      <c r="X1038" s="168"/>
      <c r="AT1038" s="163" t="s">
        <v>230</v>
      </c>
      <c r="AU1038" s="163" t="s">
        <v>87</v>
      </c>
      <c r="AV1038" s="13" t="s">
        <v>137</v>
      </c>
      <c r="AW1038" s="13" t="s">
        <v>5</v>
      </c>
      <c r="AX1038" s="13" t="s">
        <v>85</v>
      </c>
      <c r="AY1038" s="163" t="s">
        <v>128</v>
      </c>
    </row>
    <row r="1039" spans="2:65" s="1" customFormat="1" ht="24">
      <c r="B1039" s="31"/>
      <c r="C1039" s="134" t="s">
        <v>1870</v>
      </c>
      <c r="D1039" s="134" t="s">
        <v>132</v>
      </c>
      <c r="E1039" s="135" t="s">
        <v>1871</v>
      </c>
      <c r="F1039" s="136" t="s">
        <v>1872</v>
      </c>
      <c r="G1039" s="137" t="s">
        <v>222</v>
      </c>
      <c r="H1039" s="138">
        <v>1.12</v>
      </c>
      <c r="I1039" s="139"/>
      <c r="J1039" s="139"/>
      <c r="K1039" s="140">
        <f>ROUND(P1039*H1039,2)</f>
        <v>0</v>
      </c>
      <c r="L1039" s="136" t="s">
        <v>134</v>
      </c>
      <c r="M1039" s="31"/>
      <c r="N1039" s="141" t="s">
        <v>1</v>
      </c>
      <c r="O1039" s="142" t="s">
        <v>40</v>
      </c>
      <c r="P1039" s="143">
        <f>I1039+J1039</f>
        <v>0</v>
      </c>
      <c r="Q1039" s="143">
        <f>ROUND(I1039*H1039,2)</f>
        <v>0</v>
      </c>
      <c r="R1039" s="143">
        <f>ROUND(J1039*H1039,2)</f>
        <v>0</v>
      </c>
      <c r="T1039" s="144">
        <f>S1039*H1039</f>
        <v>0</v>
      </c>
      <c r="U1039" s="144">
        <v>0.01221</v>
      </c>
      <c r="V1039" s="144">
        <f>U1039*H1039</f>
        <v>0.013675200000000002</v>
      </c>
      <c r="W1039" s="144">
        <v>0</v>
      </c>
      <c r="X1039" s="145">
        <f>W1039*H1039</f>
        <v>0</v>
      </c>
      <c r="AR1039" s="146" t="s">
        <v>319</v>
      </c>
      <c r="AT1039" s="146" t="s">
        <v>132</v>
      </c>
      <c r="AU1039" s="146" t="s">
        <v>87</v>
      </c>
      <c r="AY1039" s="16" t="s">
        <v>128</v>
      </c>
      <c r="BE1039" s="147">
        <f>IF(O1039="základní",K1039,0)</f>
        <v>0</v>
      </c>
      <c r="BF1039" s="147">
        <f>IF(O1039="snížená",K1039,0)</f>
        <v>0</v>
      </c>
      <c r="BG1039" s="147">
        <f>IF(O1039="zákl. přenesená",K1039,0)</f>
        <v>0</v>
      </c>
      <c r="BH1039" s="147">
        <f>IF(O1039="sníž. přenesená",K1039,0)</f>
        <v>0</v>
      </c>
      <c r="BI1039" s="147">
        <f>IF(O1039="nulová",K1039,0)</f>
        <v>0</v>
      </c>
      <c r="BJ1039" s="16" t="s">
        <v>85</v>
      </c>
      <c r="BK1039" s="147">
        <f>ROUND(P1039*H1039,2)</f>
        <v>0</v>
      </c>
      <c r="BL1039" s="16" t="s">
        <v>319</v>
      </c>
      <c r="BM1039" s="146" t="s">
        <v>1873</v>
      </c>
    </row>
    <row r="1040" spans="2:47" s="1" customFormat="1" ht="29.25">
      <c r="B1040" s="31"/>
      <c r="D1040" s="148" t="s">
        <v>136</v>
      </c>
      <c r="F1040" s="149" t="s">
        <v>1874</v>
      </c>
      <c r="I1040" s="150"/>
      <c r="J1040" s="150"/>
      <c r="M1040" s="31"/>
      <c r="N1040" s="151"/>
      <c r="X1040" s="53"/>
      <c r="AT1040" s="16" t="s">
        <v>136</v>
      </c>
      <c r="AU1040" s="16" t="s">
        <v>87</v>
      </c>
    </row>
    <row r="1041" spans="2:51" s="12" customFormat="1" ht="12">
      <c r="B1041" s="155"/>
      <c r="D1041" s="148" t="s">
        <v>230</v>
      </c>
      <c r="E1041" s="156" t="s">
        <v>1</v>
      </c>
      <c r="F1041" s="157" t="s">
        <v>1875</v>
      </c>
      <c r="H1041" s="158">
        <v>1.12</v>
      </c>
      <c r="I1041" s="159"/>
      <c r="J1041" s="159"/>
      <c r="M1041" s="155"/>
      <c r="N1041" s="160"/>
      <c r="X1041" s="161"/>
      <c r="AT1041" s="156" t="s">
        <v>230</v>
      </c>
      <c r="AU1041" s="156" t="s">
        <v>87</v>
      </c>
      <c r="AV1041" s="12" t="s">
        <v>87</v>
      </c>
      <c r="AW1041" s="12" t="s">
        <v>5</v>
      </c>
      <c r="AX1041" s="12" t="s">
        <v>85</v>
      </c>
      <c r="AY1041" s="156" t="s">
        <v>128</v>
      </c>
    </row>
    <row r="1042" spans="2:65" s="1" customFormat="1" ht="24.2" customHeight="1">
      <c r="B1042" s="31"/>
      <c r="C1042" s="134" t="s">
        <v>1876</v>
      </c>
      <c r="D1042" s="134" t="s">
        <v>132</v>
      </c>
      <c r="E1042" s="135" t="s">
        <v>1877</v>
      </c>
      <c r="F1042" s="136" t="s">
        <v>1878</v>
      </c>
      <c r="G1042" s="137" t="s">
        <v>352</v>
      </c>
      <c r="H1042" s="138">
        <v>2</v>
      </c>
      <c r="I1042" s="139"/>
      <c r="J1042" s="139"/>
      <c r="K1042" s="140">
        <f>ROUND(P1042*H1042,2)</f>
        <v>0</v>
      </c>
      <c r="L1042" s="136" t="s">
        <v>134</v>
      </c>
      <c r="M1042" s="31"/>
      <c r="N1042" s="141" t="s">
        <v>1</v>
      </c>
      <c r="O1042" s="142" t="s">
        <v>40</v>
      </c>
      <c r="P1042" s="143">
        <f>I1042+J1042</f>
        <v>0</v>
      </c>
      <c r="Q1042" s="143">
        <f>ROUND(I1042*H1042,2)</f>
        <v>0</v>
      </c>
      <c r="R1042" s="143">
        <f>ROUND(J1042*H1042,2)</f>
        <v>0</v>
      </c>
      <c r="T1042" s="144">
        <f>S1042*H1042</f>
        <v>0</v>
      </c>
      <c r="U1042" s="144">
        <v>1E-05</v>
      </c>
      <c r="V1042" s="144">
        <f>U1042*H1042</f>
        <v>2E-05</v>
      </c>
      <c r="W1042" s="144">
        <v>0</v>
      </c>
      <c r="X1042" s="145">
        <f>W1042*H1042</f>
        <v>0</v>
      </c>
      <c r="AR1042" s="146" t="s">
        <v>319</v>
      </c>
      <c r="AT1042" s="146" t="s">
        <v>132</v>
      </c>
      <c r="AU1042" s="146" t="s">
        <v>87</v>
      </c>
      <c r="AY1042" s="16" t="s">
        <v>128</v>
      </c>
      <c r="BE1042" s="147">
        <f>IF(O1042="základní",K1042,0)</f>
        <v>0</v>
      </c>
      <c r="BF1042" s="147">
        <f>IF(O1042="snížená",K1042,0)</f>
        <v>0</v>
      </c>
      <c r="BG1042" s="147">
        <f>IF(O1042="zákl. přenesená",K1042,0)</f>
        <v>0</v>
      </c>
      <c r="BH1042" s="147">
        <f>IF(O1042="sníž. přenesená",K1042,0)</f>
        <v>0</v>
      </c>
      <c r="BI1042" s="147">
        <f>IF(O1042="nulová",K1042,0)</f>
        <v>0</v>
      </c>
      <c r="BJ1042" s="16" t="s">
        <v>85</v>
      </c>
      <c r="BK1042" s="147">
        <f>ROUND(P1042*H1042,2)</f>
        <v>0</v>
      </c>
      <c r="BL1042" s="16" t="s">
        <v>319</v>
      </c>
      <c r="BM1042" s="146" t="s">
        <v>1879</v>
      </c>
    </row>
    <row r="1043" spans="2:47" s="1" customFormat="1" ht="19.5">
      <c r="B1043" s="31"/>
      <c r="D1043" s="148" t="s">
        <v>136</v>
      </c>
      <c r="F1043" s="149" t="s">
        <v>1880</v>
      </c>
      <c r="I1043" s="150"/>
      <c r="J1043" s="150"/>
      <c r="M1043" s="31"/>
      <c r="N1043" s="151"/>
      <c r="X1043" s="53"/>
      <c r="AT1043" s="16" t="s">
        <v>136</v>
      </c>
      <c r="AU1043" s="16" t="s">
        <v>87</v>
      </c>
    </row>
    <row r="1044" spans="2:65" s="1" customFormat="1" ht="24.2" customHeight="1">
      <c r="B1044" s="31"/>
      <c r="C1044" s="169" t="s">
        <v>1881</v>
      </c>
      <c r="D1044" s="169" t="s">
        <v>356</v>
      </c>
      <c r="E1044" s="170" t="s">
        <v>1882</v>
      </c>
      <c r="F1044" s="171" t="s">
        <v>1883</v>
      </c>
      <c r="G1044" s="172" t="s">
        <v>352</v>
      </c>
      <c r="H1044" s="173">
        <v>2</v>
      </c>
      <c r="I1044" s="174"/>
      <c r="J1044" s="175"/>
      <c r="K1044" s="176">
        <f>ROUND(P1044*H1044,2)</f>
        <v>0</v>
      </c>
      <c r="L1044" s="171" t="s">
        <v>134</v>
      </c>
      <c r="M1044" s="177"/>
      <c r="N1044" s="178" t="s">
        <v>1</v>
      </c>
      <c r="O1044" s="142" t="s">
        <v>40</v>
      </c>
      <c r="P1044" s="143">
        <f>I1044+J1044</f>
        <v>0</v>
      </c>
      <c r="Q1044" s="143">
        <f>ROUND(I1044*H1044,2)</f>
        <v>0</v>
      </c>
      <c r="R1044" s="143">
        <f>ROUND(J1044*H1044,2)</f>
        <v>0</v>
      </c>
      <c r="T1044" s="144">
        <f>S1044*H1044</f>
        <v>0</v>
      </c>
      <c r="U1044" s="144">
        <v>0.0025</v>
      </c>
      <c r="V1044" s="144">
        <f>U1044*H1044</f>
        <v>0.005</v>
      </c>
      <c r="W1044" s="144">
        <v>0</v>
      </c>
      <c r="X1044" s="145">
        <f>W1044*H1044</f>
        <v>0</v>
      </c>
      <c r="AR1044" s="146" t="s">
        <v>399</v>
      </c>
      <c r="AT1044" s="146" t="s">
        <v>356</v>
      </c>
      <c r="AU1044" s="146" t="s">
        <v>87</v>
      </c>
      <c r="AY1044" s="16" t="s">
        <v>128</v>
      </c>
      <c r="BE1044" s="147">
        <f>IF(O1044="základní",K1044,0)</f>
        <v>0</v>
      </c>
      <c r="BF1044" s="147">
        <f>IF(O1044="snížená",K1044,0)</f>
        <v>0</v>
      </c>
      <c r="BG1044" s="147">
        <f>IF(O1044="zákl. přenesená",K1044,0)</f>
        <v>0</v>
      </c>
      <c r="BH1044" s="147">
        <f>IF(O1044="sníž. přenesená",K1044,0)</f>
        <v>0</v>
      </c>
      <c r="BI1044" s="147">
        <f>IF(O1044="nulová",K1044,0)</f>
        <v>0</v>
      </c>
      <c r="BJ1044" s="16" t="s">
        <v>85</v>
      </c>
      <c r="BK1044" s="147">
        <f>ROUND(P1044*H1044,2)</f>
        <v>0</v>
      </c>
      <c r="BL1044" s="16" t="s">
        <v>319</v>
      </c>
      <c r="BM1044" s="146" t="s">
        <v>1884</v>
      </c>
    </row>
    <row r="1045" spans="2:47" s="1" customFormat="1" ht="19.5">
      <c r="B1045" s="31"/>
      <c r="D1045" s="148" t="s">
        <v>136</v>
      </c>
      <c r="F1045" s="149" t="s">
        <v>1883</v>
      </c>
      <c r="I1045" s="150"/>
      <c r="J1045" s="150"/>
      <c r="M1045" s="31"/>
      <c r="N1045" s="151"/>
      <c r="X1045" s="53"/>
      <c r="AT1045" s="16" t="s">
        <v>136</v>
      </c>
      <c r="AU1045" s="16" t="s">
        <v>87</v>
      </c>
    </row>
    <row r="1046" spans="2:65" s="1" customFormat="1" ht="24.2" customHeight="1">
      <c r="B1046" s="31"/>
      <c r="C1046" s="134" t="s">
        <v>1885</v>
      </c>
      <c r="D1046" s="134" t="s">
        <v>132</v>
      </c>
      <c r="E1046" s="135" t="s">
        <v>1886</v>
      </c>
      <c r="F1046" s="136" t="s">
        <v>1887</v>
      </c>
      <c r="G1046" s="137" t="s">
        <v>352</v>
      </c>
      <c r="H1046" s="138">
        <v>3</v>
      </c>
      <c r="I1046" s="139"/>
      <c r="J1046" s="139"/>
      <c r="K1046" s="140">
        <f>ROUND(P1046*H1046,2)</f>
        <v>0</v>
      </c>
      <c r="L1046" s="136" t="s">
        <v>134</v>
      </c>
      <c r="M1046" s="31"/>
      <c r="N1046" s="141" t="s">
        <v>1</v>
      </c>
      <c r="O1046" s="142" t="s">
        <v>40</v>
      </c>
      <c r="P1046" s="143">
        <f>I1046+J1046</f>
        <v>0</v>
      </c>
      <c r="Q1046" s="143">
        <f>ROUND(I1046*H1046,2)</f>
        <v>0</v>
      </c>
      <c r="R1046" s="143">
        <f>ROUND(J1046*H1046,2)</f>
        <v>0</v>
      </c>
      <c r="T1046" s="144">
        <f>S1046*H1046</f>
        <v>0</v>
      </c>
      <c r="U1046" s="144">
        <v>1E-05</v>
      </c>
      <c r="V1046" s="144">
        <f>U1046*H1046</f>
        <v>3.0000000000000004E-05</v>
      </c>
      <c r="W1046" s="144">
        <v>0</v>
      </c>
      <c r="X1046" s="145">
        <f>W1046*H1046</f>
        <v>0</v>
      </c>
      <c r="AR1046" s="146" t="s">
        <v>319</v>
      </c>
      <c r="AT1046" s="146" t="s">
        <v>132</v>
      </c>
      <c r="AU1046" s="146" t="s">
        <v>87</v>
      </c>
      <c r="AY1046" s="16" t="s">
        <v>128</v>
      </c>
      <c r="BE1046" s="147">
        <f>IF(O1046="základní",K1046,0)</f>
        <v>0</v>
      </c>
      <c r="BF1046" s="147">
        <f>IF(O1046="snížená",K1046,0)</f>
        <v>0</v>
      </c>
      <c r="BG1046" s="147">
        <f>IF(O1046="zákl. přenesená",K1046,0)</f>
        <v>0</v>
      </c>
      <c r="BH1046" s="147">
        <f>IF(O1046="sníž. přenesená",K1046,0)</f>
        <v>0</v>
      </c>
      <c r="BI1046" s="147">
        <f>IF(O1046="nulová",K1046,0)</f>
        <v>0</v>
      </c>
      <c r="BJ1046" s="16" t="s">
        <v>85</v>
      </c>
      <c r="BK1046" s="147">
        <f>ROUND(P1046*H1046,2)</f>
        <v>0</v>
      </c>
      <c r="BL1046" s="16" t="s">
        <v>319</v>
      </c>
      <c r="BM1046" s="146" t="s">
        <v>1888</v>
      </c>
    </row>
    <row r="1047" spans="2:47" s="1" customFormat="1" ht="19.5">
      <c r="B1047" s="31"/>
      <c r="D1047" s="148" t="s">
        <v>136</v>
      </c>
      <c r="F1047" s="149" t="s">
        <v>1889</v>
      </c>
      <c r="I1047" s="150"/>
      <c r="J1047" s="150"/>
      <c r="M1047" s="31"/>
      <c r="N1047" s="151"/>
      <c r="X1047" s="53"/>
      <c r="AT1047" s="16" t="s">
        <v>136</v>
      </c>
      <c r="AU1047" s="16" t="s">
        <v>87</v>
      </c>
    </row>
    <row r="1048" spans="2:65" s="1" customFormat="1" ht="24.2" customHeight="1">
      <c r="B1048" s="31"/>
      <c r="C1048" s="169" t="s">
        <v>1890</v>
      </c>
      <c r="D1048" s="169" t="s">
        <v>356</v>
      </c>
      <c r="E1048" s="170" t="s">
        <v>1891</v>
      </c>
      <c r="F1048" s="171" t="s">
        <v>1892</v>
      </c>
      <c r="G1048" s="172" t="s">
        <v>352</v>
      </c>
      <c r="H1048" s="173">
        <v>3</v>
      </c>
      <c r="I1048" s="174"/>
      <c r="J1048" s="175"/>
      <c r="K1048" s="176">
        <f>ROUND(P1048*H1048,2)</f>
        <v>0</v>
      </c>
      <c r="L1048" s="171" t="s">
        <v>134</v>
      </c>
      <c r="M1048" s="177"/>
      <c r="N1048" s="178" t="s">
        <v>1</v>
      </c>
      <c r="O1048" s="142" t="s">
        <v>40</v>
      </c>
      <c r="P1048" s="143">
        <f>I1048+J1048</f>
        <v>0</v>
      </c>
      <c r="Q1048" s="143">
        <f>ROUND(I1048*H1048,2)</f>
        <v>0</v>
      </c>
      <c r="R1048" s="143">
        <f>ROUND(J1048*H1048,2)</f>
        <v>0</v>
      </c>
      <c r="T1048" s="144">
        <f>S1048*H1048</f>
        <v>0</v>
      </c>
      <c r="U1048" s="144">
        <v>0.0067</v>
      </c>
      <c r="V1048" s="144">
        <f>U1048*H1048</f>
        <v>0.0201</v>
      </c>
      <c r="W1048" s="144">
        <v>0</v>
      </c>
      <c r="X1048" s="145">
        <f>W1048*H1048</f>
        <v>0</v>
      </c>
      <c r="AR1048" s="146" t="s">
        <v>399</v>
      </c>
      <c r="AT1048" s="146" t="s">
        <v>356</v>
      </c>
      <c r="AU1048" s="146" t="s">
        <v>87</v>
      </c>
      <c r="AY1048" s="16" t="s">
        <v>128</v>
      </c>
      <c r="BE1048" s="147">
        <f>IF(O1048="základní",K1048,0)</f>
        <v>0</v>
      </c>
      <c r="BF1048" s="147">
        <f>IF(O1048="snížená",K1048,0)</f>
        <v>0</v>
      </c>
      <c r="BG1048" s="147">
        <f>IF(O1048="zákl. přenesená",K1048,0)</f>
        <v>0</v>
      </c>
      <c r="BH1048" s="147">
        <f>IF(O1048="sníž. přenesená",K1048,0)</f>
        <v>0</v>
      </c>
      <c r="BI1048" s="147">
        <f>IF(O1048="nulová",K1048,0)</f>
        <v>0</v>
      </c>
      <c r="BJ1048" s="16" t="s">
        <v>85</v>
      </c>
      <c r="BK1048" s="147">
        <f>ROUND(P1048*H1048,2)</f>
        <v>0</v>
      </c>
      <c r="BL1048" s="16" t="s">
        <v>319</v>
      </c>
      <c r="BM1048" s="146" t="s">
        <v>1893</v>
      </c>
    </row>
    <row r="1049" spans="2:47" s="1" customFormat="1" ht="12">
      <c r="B1049" s="31"/>
      <c r="D1049" s="148" t="s">
        <v>136</v>
      </c>
      <c r="F1049" s="149" t="s">
        <v>1892</v>
      </c>
      <c r="I1049" s="150"/>
      <c r="J1049" s="150"/>
      <c r="M1049" s="31"/>
      <c r="N1049" s="151"/>
      <c r="X1049" s="53"/>
      <c r="AT1049" s="16" t="s">
        <v>136</v>
      </c>
      <c r="AU1049" s="16" t="s">
        <v>87</v>
      </c>
    </row>
    <row r="1050" spans="2:65" s="1" customFormat="1" ht="24">
      <c r="B1050" s="31"/>
      <c r="C1050" s="134" t="s">
        <v>1894</v>
      </c>
      <c r="D1050" s="134" t="s">
        <v>132</v>
      </c>
      <c r="E1050" s="135" t="s">
        <v>1895</v>
      </c>
      <c r="F1050" s="136" t="s">
        <v>1896</v>
      </c>
      <c r="G1050" s="137" t="s">
        <v>352</v>
      </c>
      <c r="H1050" s="138">
        <v>2</v>
      </c>
      <c r="I1050" s="139"/>
      <c r="J1050" s="139"/>
      <c r="K1050" s="140">
        <f>ROUND(P1050*H1050,2)</f>
        <v>0</v>
      </c>
      <c r="L1050" s="136" t="s">
        <v>134</v>
      </c>
      <c r="M1050" s="31"/>
      <c r="N1050" s="141" t="s">
        <v>1</v>
      </c>
      <c r="O1050" s="142" t="s">
        <v>40</v>
      </c>
      <c r="P1050" s="143">
        <f>I1050+J1050</f>
        <v>0</v>
      </c>
      <c r="Q1050" s="143">
        <f>ROUND(I1050*H1050,2)</f>
        <v>0</v>
      </c>
      <c r="R1050" s="143">
        <f>ROUND(J1050*H1050,2)</f>
        <v>0</v>
      </c>
      <c r="T1050" s="144">
        <f>S1050*H1050</f>
        <v>0</v>
      </c>
      <c r="U1050" s="144">
        <v>0.00022</v>
      </c>
      <c r="V1050" s="144">
        <f>U1050*H1050</f>
        <v>0.00044</v>
      </c>
      <c r="W1050" s="144">
        <v>0</v>
      </c>
      <c r="X1050" s="145">
        <f>W1050*H1050</f>
        <v>0</v>
      </c>
      <c r="AR1050" s="146" t="s">
        <v>319</v>
      </c>
      <c r="AT1050" s="146" t="s">
        <v>132</v>
      </c>
      <c r="AU1050" s="146" t="s">
        <v>87</v>
      </c>
      <c r="AY1050" s="16" t="s">
        <v>128</v>
      </c>
      <c r="BE1050" s="147">
        <f>IF(O1050="základní",K1050,0)</f>
        <v>0</v>
      </c>
      <c r="BF1050" s="147">
        <f>IF(O1050="snížená",K1050,0)</f>
        <v>0</v>
      </c>
      <c r="BG1050" s="147">
        <f>IF(O1050="zákl. přenesená",K1050,0)</f>
        <v>0</v>
      </c>
      <c r="BH1050" s="147">
        <f>IF(O1050="sníž. přenesená",K1050,0)</f>
        <v>0</v>
      </c>
      <c r="BI1050" s="147">
        <f>IF(O1050="nulová",K1050,0)</f>
        <v>0</v>
      </c>
      <c r="BJ1050" s="16" t="s">
        <v>85</v>
      </c>
      <c r="BK1050" s="147">
        <f>ROUND(P1050*H1050,2)</f>
        <v>0</v>
      </c>
      <c r="BL1050" s="16" t="s">
        <v>319</v>
      </c>
      <c r="BM1050" s="146" t="s">
        <v>1897</v>
      </c>
    </row>
    <row r="1051" spans="2:47" s="1" customFormat="1" ht="19.5">
      <c r="B1051" s="31"/>
      <c r="D1051" s="148" t="s">
        <v>136</v>
      </c>
      <c r="F1051" s="149" t="s">
        <v>1898</v>
      </c>
      <c r="I1051" s="150"/>
      <c r="J1051" s="150"/>
      <c r="M1051" s="31"/>
      <c r="N1051" s="151"/>
      <c r="X1051" s="53"/>
      <c r="AT1051" s="16" t="s">
        <v>136</v>
      </c>
      <c r="AU1051" s="16" t="s">
        <v>87</v>
      </c>
    </row>
    <row r="1052" spans="2:51" s="12" customFormat="1" ht="12">
      <c r="B1052" s="155"/>
      <c r="D1052" s="148" t="s">
        <v>230</v>
      </c>
      <c r="E1052" s="156" t="s">
        <v>1</v>
      </c>
      <c r="F1052" s="157" t="s">
        <v>1184</v>
      </c>
      <c r="H1052" s="158">
        <v>2</v>
      </c>
      <c r="I1052" s="159"/>
      <c r="J1052" s="159"/>
      <c r="M1052" s="155"/>
      <c r="N1052" s="160"/>
      <c r="X1052" s="161"/>
      <c r="AT1052" s="156" t="s">
        <v>230</v>
      </c>
      <c r="AU1052" s="156" t="s">
        <v>87</v>
      </c>
      <c r="AV1052" s="12" t="s">
        <v>87</v>
      </c>
      <c r="AW1052" s="12" t="s">
        <v>5</v>
      </c>
      <c r="AX1052" s="12" t="s">
        <v>85</v>
      </c>
      <c r="AY1052" s="156" t="s">
        <v>128</v>
      </c>
    </row>
    <row r="1053" spans="2:65" s="1" customFormat="1" ht="33" customHeight="1">
      <c r="B1053" s="31"/>
      <c r="C1053" s="169" t="s">
        <v>1899</v>
      </c>
      <c r="D1053" s="169" t="s">
        <v>356</v>
      </c>
      <c r="E1053" s="170" t="s">
        <v>1900</v>
      </c>
      <c r="F1053" s="171" t="s">
        <v>1901</v>
      </c>
      <c r="G1053" s="172" t="s">
        <v>352</v>
      </c>
      <c r="H1053" s="173">
        <v>1</v>
      </c>
      <c r="I1053" s="174"/>
      <c r="J1053" s="175"/>
      <c r="K1053" s="176">
        <f>ROUND(P1053*H1053,2)</f>
        <v>0</v>
      </c>
      <c r="L1053" s="171" t="s">
        <v>134</v>
      </c>
      <c r="M1053" s="177"/>
      <c r="N1053" s="178" t="s">
        <v>1</v>
      </c>
      <c r="O1053" s="142" t="s">
        <v>40</v>
      </c>
      <c r="P1053" s="143">
        <f>I1053+J1053</f>
        <v>0</v>
      </c>
      <c r="Q1053" s="143">
        <f>ROUND(I1053*H1053,2)</f>
        <v>0</v>
      </c>
      <c r="R1053" s="143">
        <f>ROUND(J1053*H1053,2)</f>
        <v>0</v>
      </c>
      <c r="T1053" s="144">
        <f>S1053*H1053</f>
        <v>0</v>
      </c>
      <c r="U1053" s="144">
        <v>0.01225</v>
      </c>
      <c r="V1053" s="144">
        <f>U1053*H1053</f>
        <v>0.01225</v>
      </c>
      <c r="W1053" s="144">
        <v>0</v>
      </c>
      <c r="X1053" s="145">
        <f>W1053*H1053</f>
        <v>0</v>
      </c>
      <c r="AR1053" s="146" t="s">
        <v>399</v>
      </c>
      <c r="AT1053" s="146" t="s">
        <v>356</v>
      </c>
      <c r="AU1053" s="146" t="s">
        <v>87</v>
      </c>
      <c r="AY1053" s="16" t="s">
        <v>128</v>
      </c>
      <c r="BE1053" s="147">
        <f>IF(O1053="základní",K1053,0)</f>
        <v>0</v>
      </c>
      <c r="BF1053" s="147">
        <f>IF(O1053="snížená",K1053,0)</f>
        <v>0</v>
      </c>
      <c r="BG1053" s="147">
        <f>IF(O1053="zákl. přenesená",K1053,0)</f>
        <v>0</v>
      </c>
      <c r="BH1053" s="147">
        <f>IF(O1053="sníž. přenesená",K1053,0)</f>
        <v>0</v>
      </c>
      <c r="BI1053" s="147">
        <f>IF(O1053="nulová",K1053,0)</f>
        <v>0</v>
      </c>
      <c r="BJ1053" s="16" t="s">
        <v>85</v>
      </c>
      <c r="BK1053" s="147">
        <f>ROUND(P1053*H1053,2)</f>
        <v>0</v>
      </c>
      <c r="BL1053" s="16" t="s">
        <v>319</v>
      </c>
      <c r="BM1053" s="146" t="s">
        <v>1902</v>
      </c>
    </row>
    <row r="1054" spans="2:47" s="1" customFormat="1" ht="19.5">
      <c r="B1054" s="31"/>
      <c r="D1054" s="148" t="s">
        <v>136</v>
      </c>
      <c r="F1054" s="149" t="s">
        <v>1901</v>
      </c>
      <c r="I1054" s="150"/>
      <c r="J1054" s="150"/>
      <c r="M1054" s="31"/>
      <c r="N1054" s="151"/>
      <c r="X1054" s="53"/>
      <c r="AT1054" s="16" t="s">
        <v>136</v>
      </c>
      <c r="AU1054" s="16" t="s">
        <v>87</v>
      </c>
    </row>
    <row r="1055" spans="2:65" s="1" customFormat="1" ht="33" customHeight="1">
      <c r="B1055" s="31"/>
      <c r="C1055" s="169" t="s">
        <v>1903</v>
      </c>
      <c r="D1055" s="169" t="s">
        <v>356</v>
      </c>
      <c r="E1055" s="170" t="s">
        <v>1904</v>
      </c>
      <c r="F1055" s="171" t="s">
        <v>1905</v>
      </c>
      <c r="G1055" s="172" t="s">
        <v>352</v>
      </c>
      <c r="H1055" s="173">
        <v>1</v>
      </c>
      <c r="I1055" s="174"/>
      <c r="J1055" s="175"/>
      <c r="K1055" s="176">
        <f>ROUND(P1055*H1055,2)</f>
        <v>0</v>
      </c>
      <c r="L1055" s="171" t="s">
        <v>134</v>
      </c>
      <c r="M1055" s="177"/>
      <c r="N1055" s="178" t="s">
        <v>1</v>
      </c>
      <c r="O1055" s="142" t="s">
        <v>40</v>
      </c>
      <c r="P1055" s="143">
        <f>I1055+J1055</f>
        <v>0</v>
      </c>
      <c r="Q1055" s="143">
        <f>ROUND(I1055*H1055,2)</f>
        <v>0</v>
      </c>
      <c r="R1055" s="143">
        <f>ROUND(J1055*H1055,2)</f>
        <v>0</v>
      </c>
      <c r="T1055" s="144">
        <f>S1055*H1055</f>
        <v>0</v>
      </c>
      <c r="U1055" s="144">
        <v>0.01272</v>
      </c>
      <c r="V1055" s="144">
        <f>U1055*H1055</f>
        <v>0.01272</v>
      </c>
      <c r="W1055" s="144">
        <v>0</v>
      </c>
      <c r="X1055" s="145">
        <f>W1055*H1055</f>
        <v>0</v>
      </c>
      <c r="AR1055" s="146" t="s">
        <v>399</v>
      </c>
      <c r="AT1055" s="146" t="s">
        <v>356</v>
      </c>
      <c r="AU1055" s="146" t="s">
        <v>87</v>
      </c>
      <c r="AY1055" s="16" t="s">
        <v>128</v>
      </c>
      <c r="BE1055" s="147">
        <f>IF(O1055="základní",K1055,0)</f>
        <v>0</v>
      </c>
      <c r="BF1055" s="147">
        <f>IF(O1055="snížená",K1055,0)</f>
        <v>0</v>
      </c>
      <c r="BG1055" s="147">
        <f>IF(O1055="zákl. přenesená",K1055,0)</f>
        <v>0</v>
      </c>
      <c r="BH1055" s="147">
        <f>IF(O1055="sníž. přenesená",K1055,0)</f>
        <v>0</v>
      </c>
      <c r="BI1055" s="147">
        <f>IF(O1055="nulová",K1055,0)</f>
        <v>0</v>
      </c>
      <c r="BJ1055" s="16" t="s">
        <v>85</v>
      </c>
      <c r="BK1055" s="147">
        <f>ROUND(P1055*H1055,2)</f>
        <v>0</v>
      </c>
      <c r="BL1055" s="16" t="s">
        <v>319</v>
      </c>
      <c r="BM1055" s="146" t="s">
        <v>1906</v>
      </c>
    </row>
    <row r="1056" spans="2:47" s="1" customFormat="1" ht="19.5">
      <c r="B1056" s="31"/>
      <c r="D1056" s="148" t="s">
        <v>136</v>
      </c>
      <c r="F1056" s="149" t="s">
        <v>1905</v>
      </c>
      <c r="I1056" s="150"/>
      <c r="J1056" s="150"/>
      <c r="M1056" s="31"/>
      <c r="N1056" s="151"/>
      <c r="X1056" s="53"/>
      <c r="AT1056" s="16" t="s">
        <v>136</v>
      </c>
      <c r="AU1056" s="16" t="s">
        <v>87</v>
      </c>
    </row>
    <row r="1057" spans="2:65" s="1" customFormat="1" ht="24.2" customHeight="1">
      <c r="B1057" s="31"/>
      <c r="C1057" s="134" t="s">
        <v>1907</v>
      </c>
      <c r="D1057" s="134" t="s">
        <v>132</v>
      </c>
      <c r="E1057" s="135" t="s">
        <v>1908</v>
      </c>
      <c r="F1057" s="136" t="s">
        <v>1909</v>
      </c>
      <c r="G1057" s="137" t="s">
        <v>313</v>
      </c>
      <c r="H1057" s="138">
        <v>1.618</v>
      </c>
      <c r="I1057" s="139"/>
      <c r="J1057" s="139"/>
      <c r="K1057" s="140">
        <f>ROUND(P1057*H1057,2)</f>
        <v>0</v>
      </c>
      <c r="L1057" s="136" t="s">
        <v>134</v>
      </c>
      <c r="M1057" s="31"/>
      <c r="N1057" s="141" t="s">
        <v>1</v>
      </c>
      <c r="O1057" s="142" t="s">
        <v>40</v>
      </c>
      <c r="P1057" s="143">
        <f>I1057+J1057</f>
        <v>0</v>
      </c>
      <c r="Q1057" s="143">
        <f>ROUND(I1057*H1057,2)</f>
        <v>0</v>
      </c>
      <c r="R1057" s="143">
        <f>ROUND(J1057*H1057,2)</f>
        <v>0</v>
      </c>
      <c r="T1057" s="144">
        <f>S1057*H1057</f>
        <v>0</v>
      </c>
      <c r="U1057" s="144">
        <v>0</v>
      </c>
      <c r="V1057" s="144">
        <f>U1057*H1057</f>
        <v>0</v>
      </c>
      <c r="W1057" s="144">
        <v>0</v>
      </c>
      <c r="X1057" s="145">
        <f>W1057*H1057</f>
        <v>0</v>
      </c>
      <c r="AR1057" s="146" t="s">
        <v>319</v>
      </c>
      <c r="AT1057" s="146" t="s">
        <v>132</v>
      </c>
      <c r="AU1057" s="146" t="s">
        <v>87</v>
      </c>
      <c r="AY1057" s="16" t="s">
        <v>128</v>
      </c>
      <c r="BE1057" s="147">
        <f>IF(O1057="základní",K1057,0)</f>
        <v>0</v>
      </c>
      <c r="BF1057" s="147">
        <f>IF(O1057="snížená",K1057,0)</f>
        <v>0</v>
      </c>
      <c r="BG1057" s="147">
        <f>IF(O1057="zákl. přenesená",K1057,0)</f>
        <v>0</v>
      </c>
      <c r="BH1057" s="147">
        <f>IF(O1057="sníž. přenesená",K1057,0)</f>
        <v>0</v>
      </c>
      <c r="BI1057" s="147">
        <f>IF(O1057="nulová",K1057,0)</f>
        <v>0</v>
      </c>
      <c r="BJ1057" s="16" t="s">
        <v>85</v>
      </c>
      <c r="BK1057" s="147">
        <f>ROUND(P1057*H1057,2)</f>
        <v>0</v>
      </c>
      <c r="BL1057" s="16" t="s">
        <v>319</v>
      </c>
      <c r="BM1057" s="146" t="s">
        <v>1910</v>
      </c>
    </row>
    <row r="1058" spans="2:47" s="1" customFormat="1" ht="39">
      <c r="B1058" s="31"/>
      <c r="D1058" s="148" t="s">
        <v>136</v>
      </c>
      <c r="F1058" s="149" t="s">
        <v>1911</v>
      </c>
      <c r="I1058" s="150"/>
      <c r="J1058" s="150"/>
      <c r="M1058" s="31"/>
      <c r="N1058" s="151"/>
      <c r="X1058" s="53"/>
      <c r="AT1058" s="16" t="s">
        <v>136</v>
      </c>
      <c r="AU1058" s="16" t="s">
        <v>87</v>
      </c>
    </row>
    <row r="1059" spans="2:65" s="1" customFormat="1" ht="24.2" customHeight="1">
      <c r="B1059" s="31"/>
      <c r="C1059" s="134" t="s">
        <v>1912</v>
      </c>
      <c r="D1059" s="134" t="s">
        <v>132</v>
      </c>
      <c r="E1059" s="135" t="s">
        <v>1913</v>
      </c>
      <c r="F1059" s="136" t="s">
        <v>1914</v>
      </c>
      <c r="G1059" s="137" t="s">
        <v>313</v>
      </c>
      <c r="H1059" s="138">
        <v>1.618</v>
      </c>
      <c r="I1059" s="139"/>
      <c r="J1059" s="139"/>
      <c r="K1059" s="140">
        <f>ROUND(P1059*H1059,2)</f>
        <v>0</v>
      </c>
      <c r="L1059" s="136" t="s">
        <v>134</v>
      </c>
      <c r="M1059" s="31"/>
      <c r="N1059" s="141" t="s">
        <v>1</v>
      </c>
      <c r="O1059" s="142" t="s">
        <v>40</v>
      </c>
      <c r="P1059" s="143">
        <f>I1059+J1059</f>
        <v>0</v>
      </c>
      <c r="Q1059" s="143">
        <f>ROUND(I1059*H1059,2)</f>
        <v>0</v>
      </c>
      <c r="R1059" s="143">
        <f>ROUND(J1059*H1059,2)</f>
        <v>0</v>
      </c>
      <c r="T1059" s="144">
        <f>S1059*H1059</f>
        <v>0</v>
      </c>
      <c r="U1059" s="144">
        <v>0</v>
      </c>
      <c r="V1059" s="144">
        <f>U1059*H1059</f>
        <v>0</v>
      </c>
      <c r="W1059" s="144">
        <v>0</v>
      </c>
      <c r="X1059" s="145">
        <f>W1059*H1059</f>
        <v>0</v>
      </c>
      <c r="AR1059" s="146" t="s">
        <v>319</v>
      </c>
      <c r="AT1059" s="146" t="s">
        <v>132</v>
      </c>
      <c r="AU1059" s="146" t="s">
        <v>87</v>
      </c>
      <c r="AY1059" s="16" t="s">
        <v>128</v>
      </c>
      <c r="BE1059" s="147">
        <f>IF(O1059="základní",K1059,0)</f>
        <v>0</v>
      </c>
      <c r="BF1059" s="147">
        <f>IF(O1059="snížená",K1059,0)</f>
        <v>0</v>
      </c>
      <c r="BG1059" s="147">
        <f>IF(O1059="zákl. přenesená",K1059,0)</f>
        <v>0</v>
      </c>
      <c r="BH1059" s="147">
        <f>IF(O1059="sníž. přenesená",K1059,0)</f>
        <v>0</v>
      </c>
      <c r="BI1059" s="147">
        <f>IF(O1059="nulová",K1059,0)</f>
        <v>0</v>
      </c>
      <c r="BJ1059" s="16" t="s">
        <v>85</v>
      </c>
      <c r="BK1059" s="147">
        <f>ROUND(P1059*H1059,2)</f>
        <v>0</v>
      </c>
      <c r="BL1059" s="16" t="s">
        <v>319</v>
      </c>
      <c r="BM1059" s="146" t="s">
        <v>1915</v>
      </c>
    </row>
    <row r="1060" spans="2:47" s="1" customFormat="1" ht="39">
      <c r="B1060" s="31"/>
      <c r="D1060" s="148" t="s">
        <v>136</v>
      </c>
      <c r="F1060" s="149" t="s">
        <v>1916</v>
      </c>
      <c r="I1060" s="150"/>
      <c r="J1060" s="150"/>
      <c r="M1060" s="31"/>
      <c r="N1060" s="151"/>
      <c r="X1060" s="53"/>
      <c r="AT1060" s="16" t="s">
        <v>136</v>
      </c>
      <c r="AU1060" s="16" t="s">
        <v>87</v>
      </c>
    </row>
    <row r="1061" spans="2:65" s="1" customFormat="1" ht="24.2" customHeight="1">
      <c r="B1061" s="31"/>
      <c r="C1061" s="134" t="s">
        <v>1917</v>
      </c>
      <c r="D1061" s="134" t="s">
        <v>132</v>
      </c>
      <c r="E1061" s="135" t="s">
        <v>1918</v>
      </c>
      <c r="F1061" s="136" t="s">
        <v>1919</v>
      </c>
      <c r="G1061" s="137" t="s">
        <v>313</v>
      </c>
      <c r="H1061" s="138">
        <v>1.618</v>
      </c>
      <c r="I1061" s="139"/>
      <c r="J1061" s="139"/>
      <c r="K1061" s="140">
        <f>ROUND(P1061*H1061,2)</f>
        <v>0</v>
      </c>
      <c r="L1061" s="136" t="s">
        <v>134</v>
      </c>
      <c r="M1061" s="31"/>
      <c r="N1061" s="141" t="s">
        <v>1</v>
      </c>
      <c r="O1061" s="142" t="s">
        <v>40</v>
      </c>
      <c r="P1061" s="143">
        <f>I1061+J1061</f>
        <v>0</v>
      </c>
      <c r="Q1061" s="143">
        <f>ROUND(I1061*H1061,2)</f>
        <v>0</v>
      </c>
      <c r="R1061" s="143">
        <f>ROUND(J1061*H1061,2)</f>
        <v>0</v>
      </c>
      <c r="T1061" s="144">
        <f>S1061*H1061</f>
        <v>0</v>
      </c>
      <c r="U1061" s="144">
        <v>0</v>
      </c>
      <c r="V1061" s="144">
        <f>U1061*H1061</f>
        <v>0</v>
      </c>
      <c r="W1061" s="144">
        <v>0</v>
      </c>
      <c r="X1061" s="145">
        <f>W1061*H1061</f>
        <v>0</v>
      </c>
      <c r="AR1061" s="146" t="s">
        <v>319</v>
      </c>
      <c r="AT1061" s="146" t="s">
        <v>132</v>
      </c>
      <c r="AU1061" s="146" t="s">
        <v>87</v>
      </c>
      <c r="AY1061" s="16" t="s">
        <v>128</v>
      </c>
      <c r="BE1061" s="147">
        <f>IF(O1061="základní",K1061,0)</f>
        <v>0</v>
      </c>
      <c r="BF1061" s="147">
        <f>IF(O1061="snížená",K1061,0)</f>
        <v>0</v>
      </c>
      <c r="BG1061" s="147">
        <f>IF(O1061="zákl. přenesená",K1061,0)</f>
        <v>0</v>
      </c>
      <c r="BH1061" s="147">
        <f>IF(O1061="sníž. přenesená",K1061,0)</f>
        <v>0</v>
      </c>
      <c r="BI1061" s="147">
        <f>IF(O1061="nulová",K1061,0)</f>
        <v>0</v>
      </c>
      <c r="BJ1061" s="16" t="s">
        <v>85</v>
      </c>
      <c r="BK1061" s="147">
        <f>ROUND(P1061*H1061,2)</f>
        <v>0</v>
      </c>
      <c r="BL1061" s="16" t="s">
        <v>319</v>
      </c>
      <c r="BM1061" s="146" t="s">
        <v>1920</v>
      </c>
    </row>
    <row r="1062" spans="2:47" s="1" customFormat="1" ht="39">
      <c r="B1062" s="31"/>
      <c r="D1062" s="148" t="s">
        <v>136</v>
      </c>
      <c r="F1062" s="149" t="s">
        <v>1921</v>
      </c>
      <c r="I1062" s="150"/>
      <c r="J1062" s="150"/>
      <c r="M1062" s="31"/>
      <c r="N1062" s="151"/>
      <c r="X1062" s="53"/>
      <c r="AT1062" s="16" t="s">
        <v>136</v>
      </c>
      <c r="AU1062" s="16" t="s">
        <v>87</v>
      </c>
    </row>
    <row r="1063" spans="2:63" s="11" customFormat="1" ht="22.9" customHeight="1">
      <c r="B1063" s="121"/>
      <c r="D1063" s="122" t="s">
        <v>76</v>
      </c>
      <c r="E1063" s="132" t="s">
        <v>1922</v>
      </c>
      <c r="F1063" s="132" t="s">
        <v>1923</v>
      </c>
      <c r="I1063" s="124"/>
      <c r="J1063" s="124"/>
      <c r="K1063" s="133">
        <f>BK1063</f>
        <v>0</v>
      </c>
      <c r="M1063" s="121"/>
      <c r="N1063" s="126"/>
      <c r="Q1063" s="127">
        <f>SUM(Q1064:Q1085)</f>
        <v>0</v>
      </c>
      <c r="R1063" s="127">
        <f>SUM(R1064:R1085)</f>
        <v>0</v>
      </c>
      <c r="T1063" s="128">
        <f>SUM(T1064:T1085)</f>
        <v>0</v>
      </c>
      <c r="V1063" s="128">
        <f>SUM(V1064:V1085)</f>
        <v>0.018066</v>
      </c>
      <c r="X1063" s="129">
        <f>SUM(X1064:X1085)</f>
        <v>0</v>
      </c>
      <c r="AR1063" s="122" t="s">
        <v>87</v>
      </c>
      <c r="AT1063" s="130" t="s">
        <v>76</v>
      </c>
      <c r="AU1063" s="130" t="s">
        <v>85</v>
      </c>
      <c r="AY1063" s="122" t="s">
        <v>128</v>
      </c>
      <c r="BK1063" s="131">
        <f>SUM(BK1064:BK1085)</f>
        <v>0</v>
      </c>
    </row>
    <row r="1064" spans="2:65" s="1" customFormat="1" ht="24.2" customHeight="1">
      <c r="B1064" s="31"/>
      <c r="C1064" s="134" t="s">
        <v>1924</v>
      </c>
      <c r="D1064" s="134" t="s">
        <v>132</v>
      </c>
      <c r="E1064" s="135" t="s">
        <v>1925</v>
      </c>
      <c r="F1064" s="136" t="s">
        <v>1926</v>
      </c>
      <c r="G1064" s="137" t="s">
        <v>402</v>
      </c>
      <c r="H1064" s="138">
        <v>11.4</v>
      </c>
      <c r="I1064" s="139"/>
      <c r="J1064" s="139"/>
      <c r="K1064" s="140">
        <f>ROUND(P1064*H1064,2)</f>
        <v>0</v>
      </c>
      <c r="L1064" s="136" t="s">
        <v>134</v>
      </c>
      <c r="M1064" s="31"/>
      <c r="N1064" s="141" t="s">
        <v>1</v>
      </c>
      <c r="O1064" s="142" t="s">
        <v>40</v>
      </c>
      <c r="P1064" s="143">
        <f>I1064+J1064</f>
        <v>0</v>
      </c>
      <c r="Q1064" s="143">
        <f>ROUND(I1064*H1064,2)</f>
        <v>0</v>
      </c>
      <c r="R1064" s="143">
        <f>ROUND(J1064*H1064,2)</f>
        <v>0</v>
      </c>
      <c r="T1064" s="144">
        <f>S1064*H1064</f>
        <v>0</v>
      </c>
      <c r="U1064" s="144">
        <v>0</v>
      </c>
      <c r="V1064" s="144">
        <f>U1064*H1064</f>
        <v>0</v>
      </c>
      <c r="W1064" s="144">
        <v>0</v>
      </c>
      <c r="X1064" s="145">
        <f>W1064*H1064</f>
        <v>0</v>
      </c>
      <c r="AR1064" s="146" t="s">
        <v>319</v>
      </c>
      <c r="AT1064" s="146" t="s">
        <v>132</v>
      </c>
      <c r="AU1064" s="146" t="s">
        <v>87</v>
      </c>
      <c r="AY1064" s="16" t="s">
        <v>128</v>
      </c>
      <c r="BE1064" s="147">
        <f>IF(O1064="základní",K1064,0)</f>
        <v>0</v>
      </c>
      <c r="BF1064" s="147">
        <f>IF(O1064="snížená",K1064,0)</f>
        <v>0</v>
      </c>
      <c r="BG1064" s="147">
        <f>IF(O1064="zákl. přenesená",K1064,0)</f>
        <v>0</v>
      </c>
      <c r="BH1064" s="147">
        <f>IF(O1064="sníž. přenesená",K1064,0)</f>
        <v>0</v>
      </c>
      <c r="BI1064" s="147">
        <f>IF(O1064="nulová",K1064,0)</f>
        <v>0</v>
      </c>
      <c r="BJ1064" s="16" t="s">
        <v>85</v>
      </c>
      <c r="BK1064" s="147">
        <f>ROUND(P1064*H1064,2)</f>
        <v>0</v>
      </c>
      <c r="BL1064" s="16" t="s">
        <v>319</v>
      </c>
      <c r="BM1064" s="146" t="s">
        <v>1927</v>
      </c>
    </row>
    <row r="1065" spans="2:47" s="1" customFormat="1" ht="12">
      <c r="B1065" s="31"/>
      <c r="D1065" s="148" t="s">
        <v>136</v>
      </c>
      <c r="F1065" s="149" t="s">
        <v>1928</v>
      </c>
      <c r="I1065" s="150"/>
      <c r="J1065" s="150"/>
      <c r="M1065" s="31"/>
      <c r="N1065" s="151"/>
      <c r="X1065" s="53"/>
      <c r="AT1065" s="16" t="s">
        <v>136</v>
      </c>
      <c r="AU1065" s="16" t="s">
        <v>87</v>
      </c>
    </row>
    <row r="1066" spans="2:51" s="12" customFormat="1" ht="12">
      <c r="B1066" s="155"/>
      <c r="D1066" s="148" t="s">
        <v>230</v>
      </c>
      <c r="E1066" s="156" t="s">
        <v>1</v>
      </c>
      <c r="F1066" s="157" t="s">
        <v>1929</v>
      </c>
      <c r="H1066" s="158">
        <v>11.4</v>
      </c>
      <c r="I1066" s="159"/>
      <c r="J1066" s="159"/>
      <c r="M1066" s="155"/>
      <c r="N1066" s="160"/>
      <c r="X1066" s="161"/>
      <c r="AT1066" s="156" t="s">
        <v>230</v>
      </c>
      <c r="AU1066" s="156" t="s">
        <v>87</v>
      </c>
      <c r="AV1066" s="12" t="s">
        <v>87</v>
      </c>
      <c r="AW1066" s="12" t="s">
        <v>5</v>
      </c>
      <c r="AX1066" s="12" t="s">
        <v>85</v>
      </c>
      <c r="AY1066" s="156" t="s">
        <v>128</v>
      </c>
    </row>
    <row r="1067" spans="2:65" s="1" customFormat="1" ht="24.2" customHeight="1">
      <c r="B1067" s="31"/>
      <c r="C1067" s="134" t="s">
        <v>1930</v>
      </c>
      <c r="D1067" s="134" t="s">
        <v>132</v>
      </c>
      <c r="E1067" s="135" t="s">
        <v>1931</v>
      </c>
      <c r="F1067" s="136" t="s">
        <v>1932</v>
      </c>
      <c r="G1067" s="137" t="s">
        <v>402</v>
      </c>
      <c r="H1067" s="138">
        <v>2.1</v>
      </c>
      <c r="I1067" s="139"/>
      <c r="J1067" s="139"/>
      <c r="K1067" s="140">
        <f>ROUND(P1067*H1067,2)</f>
        <v>0</v>
      </c>
      <c r="L1067" s="136" t="s">
        <v>134</v>
      </c>
      <c r="M1067" s="31"/>
      <c r="N1067" s="141" t="s">
        <v>1</v>
      </c>
      <c r="O1067" s="142" t="s">
        <v>40</v>
      </c>
      <c r="P1067" s="143">
        <f>I1067+J1067</f>
        <v>0</v>
      </c>
      <c r="Q1067" s="143">
        <f>ROUND(I1067*H1067,2)</f>
        <v>0</v>
      </c>
      <c r="R1067" s="143">
        <f>ROUND(J1067*H1067,2)</f>
        <v>0</v>
      </c>
      <c r="T1067" s="144">
        <f>S1067*H1067</f>
        <v>0</v>
      </c>
      <c r="U1067" s="144">
        <v>0</v>
      </c>
      <c r="V1067" s="144">
        <f>U1067*H1067</f>
        <v>0</v>
      </c>
      <c r="W1067" s="144">
        <v>0</v>
      </c>
      <c r="X1067" s="145">
        <f>W1067*H1067</f>
        <v>0</v>
      </c>
      <c r="AR1067" s="146" t="s">
        <v>319</v>
      </c>
      <c r="AT1067" s="146" t="s">
        <v>132</v>
      </c>
      <c r="AU1067" s="146" t="s">
        <v>87</v>
      </c>
      <c r="AY1067" s="16" t="s">
        <v>128</v>
      </c>
      <c r="BE1067" s="147">
        <f>IF(O1067="základní",K1067,0)</f>
        <v>0</v>
      </c>
      <c r="BF1067" s="147">
        <f>IF(O1067="snížená",K1067,0)</f>
        <v>0</v>
      </c>
      <c r="BG1067" s="147">
        <f>IF(O1067="zákl. přenesená",K1067,0)</f>
        <v>0</v>
      </c>
      <c r="BH1067" s="147">
        <f>IF(O1067="sníž. přenesená",K1067,0)</f>
        <v>0</v>
      </c>
      <c r="BI1067" s="147">
        <f>IF(O1067="nulová",K1067,0)</f>
        <v>0</v>
      </c>
      <c r="BJ1067" s="16" t="s">
        <v>85</v>
      </c>
      <c r="BK1067" s="147">
        <f>ROUND(P1067*H1067,2)</f>
        <v>0</v>
      </c>
      <c r="BL1067" s="16" t="s">
        <v>319</v>
      </c>
      <c r="BM1067" s="146" t="s">
        <v>1933</v>
      </c>
    </row>
    <row r="1068" spans="2:47" s="1" customFormat="1" ht="19.5">
      <c r="B1068" s="31"/>
      <c r="D1068" s="148" t="s">
        <v>136</v>
      </c>
      <c r="F1068" s="149" t="s">
        <v>1934</v>
      </c>
      <c r="I1068" s="150"/>
      <c r="J1068" s="150"/>
      <c r="M1068" s="31"/>
      <c r="N1068" s="151"/>
      <c r="X1068" s="53"/>
      <c r="AT1068" s="16" t="s">
        <v>136</v>
      </c>
      <c r="AU1068" s="16" t="s">
        <v>87</v>
      </c>
    </row>
    <row r="1069" spans="2:51" s="12" customFormat="1" ht="12">
      <c r="B1069" s="155"/>
      <c r="D1069" s="148" t="s">
        <v>230</v>
      </c>
      <c r="E1069" s="156" t="s">
        <v>1</v>
      </c>
      <c r="F1069" s="157" t="s">
        <v>1935</v>
      </c>
      <c r="H1069" s="158">
        <v>2.1</v>
      </c>
      <c r="I1069" s="159"/>
      <c r="J1069" s="159"/>
      <c r="M1069" s="155"/>
      <c r="N1069" s="160"/>
      <c r="X1069" s="161"/>
      <c r="AT1069" s="156" t="s">
        <v>230</v>
      </c>
      <c r="AU1069" s="156" t="s">
        <v>87</v>
      </c>
      <c r="AV1069" s="12" t="s">
        <v>87</v>
      </c>
      <c r="AW1069" s="12" t="s">
        <v>5</v>
      </c>
      <c r="AX1069" s="12" t="s">
        <v>85</v>
      </c>
      <c r="AY1069" s="156" t="s">
        <v>128</v>
      </c>
    </row>
    <row r="1070" spans="2:65" s="1" customFormat="1" ht="24.2" customHeight="1">
      <c r="B1070" s="31"/>
      <c r="C1070" s="134" t="s">
        <v>1936</v>
      </c>
      <c r="D1070" s="134" t="s">
        <v>132</v>
      </c>
      <c r="E1070" s="135" t="s">
        <v>1937</v>
      </c>
      <c r="F1070" s="136" t="s">
        <v>1938</v>
      </c>
      <c r="G1070" s="137" t="s">
        <v>402</v>
      </c>
      <c r="H1070" s="138">
        <v>2.3</v>
      </c>
      <c r="I1070" s="139"/>
      <c r="J1070" s="139"/>
      <c r="K1070" s="140">
        <f>ROUND(P1070*H1070,2)</f>
        <v>0</v>
      </c>
      <c r="L1070" s="136" t="s">
        <v>134</v>
      </c>
      <c r="M1070" s="31"/>
      <c r="N1070" s="141" t="s">
        <v>1</v>
      </c>
      <c r="O1070" s="142" t="s">
        <v>40</v>
      </c>
      <c r="P1070" s="143">
        <f>I1070+J1070</f>
        <v>0</v>
      </c>
      <c r="Q1070" s="143">
        <f>ROUND(I1070*H1070,2)</f>
        <v>0</v>
      </c>
      <c r="R1070" s="143">
        <f>ROUND(J1070*H1070,2)</f>
        <v>0</v>
      </c>
      <c r="T1070" s="144">
        <f>S1070*H1070</f>
        <v>0</v>
      </c>
      <c r="U1070" s="144">
        <v>0.00092</v>
      </c>
      <c r="V1070" s="144">
        <f>U1070*H1070</f>
        <v>0.002116</v>
      </c>
      <c r="W1070" s="144">
        <v>0</v>
      </c>
      <c r="X1070" s="145">
        <f>W1070*H1070</f>
        <v>0</v>
      </c>
      <c r="AR1070" s="146" t="s">
        <v>319</v>
      </c>
      <c r="AT1070" s="146" t="s">
        <v>132</v>
      </c>
      <c r="AU1070" s="146" t="s">
        <v>87</v>
      </c>
      <c r="AY1070" s="16" t="s">
        <v>128</v>
      </c>
      <c r="BE1070" s="147">
        <f>IF(O1070="základní",K1070,0)</f>
        <v>0</v>
      </c>
      <c r="BF1070" s="147">
        <f>IF(O1070="snížená",K1070,0)</f>
        <v>0</v>
      </c>
      <c r="BG1070" s="147">
        <f>IF(O1070="zákl. přenesená",K1070,0)</f>
        <v>0</v>
      </c>
      <c r="BH1070" s="147">
        <f>IF(O1070="sníž. přenesená",K1070,0)</f>
        <v>0</v>
      </c>
      <c r="BI1070" s="147">
        <f>IF(O1070="nulová",K1070,0)</f>
        <v>0</v>
      </c>
      <c r="BJ1070" s="16" t="s">
        <v>85</v>
      </c>
      <c r="BK1070" s="147">
        <f>ROUND(P1070*H1070,2)</f>
        <v>0</v>
      </c>
      <c r="BL1070" s="16" t="s">
        <v>319</v>
      </c>
      <c r="BM1070" s="146" t="s">
        <v>1939</v>
      </c>
    </row>
    <row r="1071" spans="2:47" s="1" customFormat="1" ht="19.5">
      <c r="B1071" s="31"/>
      <c r="D1071" s="148" t="s">
        <v>136</v>
      </c>
      <c r="F1071" s="149" t="s">
        <v>1940</v>
      </c>
      <c r="I1071" s="150"/>
      <c r="J1071" s="150"/>
      <c r="M1071" s="31"/>
      <c r="N1071" s="151"/>
      <c r="X1071" s="53"/>
      <c r="AT1071" s="16" t="s">
        <v>136</v>
      </c>
      <c r="AU1071" s="16" t="s">
        <v>87</v>
      </c>
    </row>
    <row r="1072" spans="2:65" s="1" customFormat="1" ht="24">
      <c r="B1072" s="31"/>
      <c r="C1072" s="134" t="s">
        <v>1941</v>
      </c>
      <c r="D1072" s="134" t="s">
        <v>132</v>
      </c>
      <c r="E1072" s="135" t="s">
        <v>1942</v>
      </c>
      <c r="F1072" s="136" t="s">
        <v>1943</v>
      </c>
      <c r="G1072" s="137" t="s">
        <v>402</v>
      </c>
      <c r="H1072" s="138">
        <v>4.7</v>
      </c>
      <c r="I1072" s="139"/>
      <c r="J1072" s="139"/>
      <c r="K1072" s="140">
        <f>ROUND(P1072*H1072,2)</f>
        <v>0</v>
      </c>
      <c r="L1072" s="136" t="s">
        <v>134</v>
      </c>
      <c r="M1072" s="31"/>
      <c r="N1072" s="141" t="s">
        <v>1</v>
      </c>
      <c r="O1072" s="142" t="s">
        <v>40</v>
      </c>
      <c r="P1072" s="143">
        <f>I1072+J1072</f>
        <v>0</v>
      </c>
      <c r="Q1072" s="143">
        <f>ROUND(I1072*H1072,2)</f>
        <v>0</v>
      </c>
      <c r="R1072" s="143">
        <f>ROUND(J1072*H1072,2)</f>
        <v>0</v>
      </c>
      <c r="T1072" s="144">
        <f>S1072*H1072</f>
        <v>0</v>
      </c>
      <c r="U1072" s="144">
        <v>0.0009</v>
      </c>
      <c r="V1072" s="144">
        <f>U1072*H1072</f>
        <v>0.00423</v>
      </c>
      <c r="W1072" s="144">
        <v>0</v>
      </c>
      <c r="X1072" s="145">
        <f>W1072*H1072</f>
        <v>0</v>
      </c>
      <c r="AR1072" s="146" t="s">
        <v>319</v>
      </c>
      <c r="AT1072" s="146" t="s">
        <v>132</v>
      </c>
      <c r="AU1072" s="146" t="s">
        <v>87</v>
      </c>
      <c r="AY1072" s="16" t="s">
        <v>128</v>
      </c>
      <c r="BE1072" s="147">
        <f>IF(O1072="základní",K1072,0)</f>
        <v>0</v>
      </c>
      <c r="BF1072" s="147">
        <f>IF(O1072="snížená",K1072,0)</f>
        <v>0</v>
      </c>
      <c r="BG1072" s="147">
        <f>IF(O1072="zákl. přenesená",K1072,0)</f>
        <v>0</v>
      </c>
      <c r="BH1072" s="147">
        <f>IF(O1072="sníž. přenesená",K1072,0)</f>
        <v>0</v>
      </c>
      <c r="BI1072" s="147">
        <f>IF(O1072="nulová",K1072,0)</f>
        <v>0</v>
      </c>
      <c r="BJ1072" s="16" t="s">
        <v>85</v>
      </c>
      <c r="BK1072" s="147">
        <f>ROUND(P1072*H1072,2)</f>
        <v>0</v>
      </c>
      <c r="BL1072" s="16" t="s">
        <v>319</v>
      </c>
      <c r="BM1072" s="146" t="s">
        <v>1944</v>
      </c>
    </row>
    <row r="1073" spans="2:47" s="1" customFormat="1" ht="19.5">
      <c r="B1073" s="31"/>
      <c r="D1073" s="148" t="s">
        <v>136</v>
      </c>
      <c r="F1073" s="149" t="s">
        <v>1945</v>
      </c>
      <c r="I1073" s="150"/>
      <c r="J1073" s="150"/>
      <c r="M1073" s="31"/>
      <c r="N1073" s="151"/>
      <c r="X1073" s="53"/>
      <c r="AT1073" s="16" t="s">
        <v>136</v>
      </c>
      <c r="AU1073" s="16" t="s">
        <v>87</v>
      </c>
    </row>
    <row r="1074" spans="2:51" s="12" customFormat="1" ht="12">
      <c r="B1074" s="155"/>
      <c r="D1074" s="148" t="s">
        <v>230</v>
      </c>
      <c r="E1074" s="156" t="s">
        <v>1</v>
      </c>
      <c r="F1074" s="157" t="s">
        <v>1946</v>
      </c>
      <c r="H1074" s="158">
        <v>4.7</v>
      </c>
      <c r="I1074" s="159"/>
      <c r="J1074" s="159"/>
      <c r="M1074" s="155"/>
      <c r="N1074" s="160"/>
      <c r="X1074" s="161"/>
      <c r="AT1074" s="156" t="s">
        <v>230</v>
      </c>
      <c r="AU1074" s="156" t="s">
        <v>87</v>
      </c>
      <c r="AV1074" s="12" t="s">
        <v>87</v>
      </c>
      <c r="AW1074" s="12" t="s">
        <v>5</v>
      </c>
      <c r="AX1074" s="12" t="s">
        <v>85</v>
      </c>
      <c r="AY1074" s="156" t="s">
        <v>128</v>
      </c>
    </row>
    <row r="1075" spans="2:65" s="1" customFormat="1" ht="24.2" customHeight="1">
      <c r="B1075" s="31"/>
      <c r="C1075" s="134" t="s">
        <v>1947</v>
      </c>
      <c r="D1075" s="134" t="s">
        <v>132</v>
      </c>
      <c r="E1075" s="135" t="s">
        <v>1948</v>
      </c>
      <c r="F1075" s="136" t="s">
        <v>1949</v>
      </c>
      <c r="G1075" s="137" t="s">
        <v>352</v>
      </c>
      <c r="H1075" s="138">
        <v>2</v>
      </c>
      <c r="I1075" s="139"/>
      <c r="J1075" s="139"/>
      <c r="K1075" s="140">
        <f>ROUND(P1075*H1075,2)</f>
        <v>0</v>
      </c>
      <c r="L1075" s="136" t="s">
        <v>134</v>
      </c>
      <c r="M1075" s="31"/>
      <c r="N1075" s="141" t="s">
        <v>1</v>
      </c>
      <c r="O1075" s="142" t="s">
        <v>40</v>
      </c>
      <c r="P1075" s="143">
        <f>I1075+J1075</f>
        <v>0</v>
      </c>
      <c r="Q1075" s="143">
        <f>ROUND(I1075*H1075,2)</f>
        <v>0</v>
      </c>
      <c r="R1075" s="143">
        <f>ROUND(J1075*H1075,2)</f>
        <v>0</v>
      </c>
      <c r="T1075" s="144">
        <f>S1075*H1075</f>
        <v>0</v>
      </c>
      <c r="U1075" s="144">
        <v>0.00019</v>
      </c>
      <c r="V1075" s="144">
        <f>U1075*H1075</f>
        <v>0.00038</v>
      </c>
      <c r="W1075" s="144">
        <v>0</v>
      </c>
      <c r="X1075" s="145">
        <f>W1075*H1075</f>
        <v>0</v>
      </c>
      <c r="AR1075" s="146" t="s">
        <v>319</v>
      </c>
      <c r="AT1075" s="146" t="s">
        <v>132</v>
      </c>
      <c r="AU1075" s="146" t="s">
        <v>87</v>
      </c>
      <c r="AY1075" s="16" t="s">
        <v>128</v>
      </c>
      <c r="BE1075" s="147">
        <f>IF(O1075="základní",K1075,0)</f>
        <v>0</v>
      </c>
      <c r="BF1075" s="147">
        <f>IF(O1075="snížená",K1075,0)</f>
        <v>0</v>
      </c>
      <c r="BG1075" s="147">
        <f>IF(O1075="zákl. přenesená",K1075,0)</f>
        <v>0</v>
      </c>
      <c r="BH1075" s="147">
        <f>IF(O1075="sníž. přenesená",K1075,0)</f>
        <v>0</v>
      </c>
      <c r="BI1075" s="147">
        <f>IF(O1075="nulová",K1075,0)</f>
        <v>0</v>
      </c>
      <c r="BJ1075" s="16" t="s">
        <v>85</v>
      </c>
      <c r="BK1075" s="147">
        <f>ROUND(P1075*H1075,2)</f>
        <v>0</v>
      </c>
      <c r="BL1075" s="16" t="s">
        <v>319</v>
      </c>
      <c r="BM1075" s="146" t="s">
        <v>1950</v>
      </c>
    </row>
    <row r="1076" spans="2:47" s="1" customFormat="1" ht="19.5">
      <c r="B1076" s="31"/>
      <c r="D1076" s="148" t="s">
        <v>136</v>
      </c>
      <c r="F1076" s="149" t="s">
        <v>1951</v>
      </c>
      <c r="I1076" s="150"/>
      <c r="J1076" s="150"/>
      <c r="M1076" s="31"/>
      <c r="N1076" s="151"/>
      <c r="X1076" s="53"/>
      <c r="AT1076" s="16" t="s">
        <v>136</v>
      </c>
      <c r="AU1076" s="16" t="s">
        <v>87</v>
      </c>
    </row>
    <row r="1077" spans="2:65" s="1" customFormat="1" ht="24.2" customHeight="1">
      <c r="B1077" s="31"/>
      <c r="C1077" s="134" t="s">
        <v>1952</v>
      </c>
      <c r="D1077" s="134" t="s">
        <v>132</v>
      </c>
      <c r="E1077" s="135" t="s">
        <v>1953</v>
      </c>
      <c r="F1077" s="136" t="s">
        <v>1954</v>
      </c>
      <c r="G1077" s="137" t="s">
        <v>402</v>
      </c>
      <c r="H1077" s="138">
        <v>10.5</v>
      </c>
      <c r="I1077" s="139"/>
      <c r="J1077" s="139"/>
      <c r="K1077" s="140">
        <f>ROUND(P1077*H1077,2)</f>
        <v>0</v>
      </c>
      <c r="L1077" s="136" t="s">
        <v>134</v>
      </c>
      <c r="M1077" s="31"/>
      <c r="N1077" s="141" t="s">
        <v>1</v>
      </c>
      <c r="O1077" s="142" t="s">
        <v>40</v>
      </c>
      <c r="P1077" s="143">
        <f>I1077+J1077</f>
        <v>0</v>
      </c>
      <c r="Q1077" s="143">
        <f>ROUND(I1077*H1077,2)</f>
        <v>0</v>
      </c>
      <c r="R1077" s="143">
        <f>ROUND(J1077*H1077,2)</f>
        <v>0</v>
      </c>
      <c r="T1077" s="144">
        <f>S1077*H1077</f>
        <v>0</v>
      </c>
      <c r="U1077" s="144">
        <v>0.00108</v>
      </c>
      <c r="V1077" s="144">
        <f>U1077*H1077</f>
        <v>0.01134</v>
      </c>
      <c r="W1077" s="144">
        <v>0</v>
      </c>
      <c r="X1077" s="145">
        <f>W1077*H1077</f>
        <v>0</v>
      </c>
      <c r="AR1077" s="146" t="s">
        <v>319</v>
      </c>
      <c r="AT1077" s="146" t="s">
        <v>132</v>
      </c>
      <c r="AU1077" s="146" t="s">
        <v>87</v>
      </c>
      <c r="AY1077" s="16" t="s">
        <v>128</v>
      </c>
      <c r="BE1077" s="147">
        <f>IF(O1077="základní",K1077,0)</f>
        <v>0</v>
      </c>
      <c r="BF1077" s="147">
        <f>IF(O1077="snížená",K1077,0)</f>
        <v>0</v>
      </c>
      <c r="BG1077" s="147">
        <f>IF(O1077="zákl. přenesená",K1077,0)</f>
        <v>0</v>
      </c>
      <c r="BH1077" s="147">
        <f>IF(O1077="sníž. přenesená",K1077,0)</f>
        <v>0</v>
      </c>
      <c r="BI1077" s="147">
        <f>IF(O1077="nulová",K1077,0)</f>
        <v>0</v>
      </c>
      <c r="BJ1077" s="16" t="s">
        <v>85</v>
      </c>
      <c r="BK1077" s="147">
        <f>ROUND(P1077*H1077,2)</f>
        <v>0</v>
      </c>
      <c r="BL1077" s="16" t="s">
        <v>319</v>
      </c>
      <c r="BM1077" s="146" t="s">
        <v>1955</v>
      </c>
    </row>
    <row r="1078" spans="2:47" s="1" customFormat="1" ht="19.5">
      <c r="B1078" s="31"/>
      <c r="D1078" s="148" t="s">
        <v>136</v>
      </c>
      <c r="F1078" s="149" t="s">
        <v>1956</v>
      </c>
      <c r="I1078" s="150"/>
      <c r="J1078" s="150"/>
      <c r="M1078" s="31"/>
      <c r="N1078" s="151"/>
      <c r="X1078" s="53"/>
      <c r="AT1078" s="16" t="s">
        <v>136</v>
      </c>
      <c r="AU1078" s="16" t="s">
        <v>87</v>
      </c>
    </row>
    <row r="1079" spans="2:51" s="12" customFormat="1" ht="12">
      <c r="B1079" s="155"/>
      <c r="D1079" s="148" t="s">
        <v>230</v>
      </c>
      <c r="E1079" s="156" t="s">
        <v>1</v>
      </c>
      <c r="F1079" s="157" t="s">
        <v>1957</v>
      </c>
      <c r="H1079" s="158">
        <v>10.5</v>
      </c>
      <c r="I1079" s="159"/>
      <c r="J1079" s="159"/>
      <c r="M1079" s="155"/>
      <c r="N1079" s="160"/>
      <c r="X1079" s="161"/>
      <c r="AT1079" s="156" t="s">
        <v>230</v>
      </c>
      <c r="AU1079" s="156" t="s">
        <v>87</v>
      </c>
      <c r="AV1079" s="12" t="s">
        <v>87</v>
      </c>
      <c r="AW1079" s="12" t="s">
        <v>5</v>
      </c>
      <c r="AX1079" s="12" t="s">
        <v>85</v>
      </c>
      <c r="AY1079" s="156" t="s">
        <v>128</v>
      </c>
    </row>
    <row r="1080" spans="2:65" s="1" customFormat="1" ht="24.2" customHeight="1">
      <c r="B1080" s="31"/>
      <c r="C1080" s="134" t="s">
        <v>1958</v>
      </c>
      <c r="D1080" s="134" t="s">
        <v>132</v>
      </c>
      <c r="E1080" s="135" t="s">
        <v>1959</v>
      </c>
      <c r="F1080" s="136" t="s">
        <v>1960</v>
      </c>
      <c r="G1080" s="137" t="s">
        <v>313</v>
      </c>
      <c r="H1080" s="138">
        <v>0.018</v>
      </c>
      <c r="I1080" s="139"/>
      <c r="J1080" s="139"/>
      <c r="K1080" s="140">
        <f>ROUND(P1080*H1080,2)</f>
        <v>0</v>
      </c>
      <c r="L1080" s="136" t="s">
        <v>134</v>
      </c>
      <c r="M1080" s="31"/>
      <c r="N1080" s="141" t="s">
        <v>1</v>
      </c>
      <c r="O1080" s="142" t="s">
        <v>40</v>
      </c>
      <c r="P1080" s="143">
        <f>I1080+J1080</f>
        <v>0</v>
      </c>
      <c r="Q1080" s="143">
        <f>ROUND(I1080*H1080,2)</f>
        <v>0</v>
      </c>
      <c r="R1080" s="143">
        <f>ROUND(J1080*H1080,2)</f>
        <v>0</v>
      </c>
      <c r="T1080" s="144">
        <f>S1080*H1080</f>
        <v>0</v>
      </c>
      <c r="U1080" s="144">
        <v>0</v>
      </c>
      <c r="V1080" s="144">
        <f>U1080*H1080</f>
        <v>0</v>
      </c>
      <c r="W1080" s="144">
        <v>0</v>
      </c>
      <c r="X1080" s="145">
        <f>W1080*H1080</f>
        <v>0</v>
      </c>
      <c r="AR1080" s="146" t="s">
        <v>319</v>
      </c>
      <c r="AT1080" s="146" t="s">
        <v>132</v>
      </c>
      <c r="AU1080" s="146" t="s">
        <v>87</v>
      </c>
      <c r="AY1080" s="16" t="s">
        <v>128</v>
      </c>
      <c r="BE1080" s="147">
        <f>IF(O1080="základní",K1080,0)</f>
        <v>0</v>
      </c>
      <c r="BF1080" s="147">
        <f>IF(O1080="snížená",K1080,0)</f>
        <v>0</v>
      </c>
      <c r="BG1080" s="147">
        <f>IF(O1080="zákl. přenesená",K1080,0)</f>
        <v>0</v>
      </c>
      <c r="BH1080" s="147">
        <f>IF(O1080="sníž. přenesená",K1080,0)</f>
        <v>0</v>
      </c>
      <c r="BI1080" s="147">
        <f>IF(O1080="nulová",K1080,0)</f>
        <v>0</v>
      </c>
      <c r="BJ1080" s="16" t="s">
        <v>85</v>
      </c>
      <c r="BK1080" s="147">
        <f>ROUND(P1080*H1080,2)</f>
        <v>0</v>
      </c>
      <c r="BL1080" s="16" t="s">
        <v>319</v>
      </c>
      <c r="BM1080" s="146" t="s">
        <v>1961</v>
      </c>
    </row>
    <row r="1081" spans="2:47" s="1" customFormat="1" ht="29.25">
      <c r="B1081" s="31"/>
      <c r="D1081" s="148" t="s">
        <v>136</v>
      </c>
      <c r="F1081" s="149" t="s">
        <v>1962</v>
      </c>
      <c r="I1081" s="150"/>
      <c r="J1081" s="150"/>
      <c r="M1081" s="31"/>
      <c r="N1081" s="151"/>
      <c r="X1081" s="53"/>
      <c r="AT1081" s="16" t="s">
        <v>136</v>
      </c>
      <c r="AU1081" s="16" t="s">
        <v>87</v>
      </c>
    </row>
    <row r="1082" spans="2:65" s="1" customFormat="1" ht="24.2" customHeight="1">
      <c r="B1082" s="31"/>
      <c r="C1082" s="134" t="s">
        <v>1963</v>
      </c>
      <c r="D1082" s="134" t="s">
        <v>132</v>
      </c>
      <c r="E1082" s="135" t="s">
        <v>1964</v>
      </c>
      <c r="F1082" s="136" t="s">
        <v>1965</v>
      </c>
      <c r="G1082" s="137" t="s">
        <v>313</v>
      </c>
      <c r="H1082" s="138">
        <v>0.018</v>
      </c>
      <c r="I1082" s="139"/>
      <c r="J1082" s="139"/>
      <c r="K1082" s="140">
        <f>ROUND(P1082*H1082,2)</f>
        <v>0</v>
      </c>
      <c r="L1082" s="136" t="s">
        <v>134</v>
      </c>
      <c r="M1082" s="31"/>
      <c r="N1082" s="141" t="s">
        <v>1</v>
      </c>
      <c r="O1082" s="142" t="s">
        <v>40</v>
      </c>
      <c r="P1082" s="143">
        <f>I1082+J1082</f>
        <v>0</v>
      </c>
      <c r="Q1082" s="143">
        <f>ROUND(I1082*H1082,2)</f>
        <v>0</v>
      </c>
      <c r="R1082" s="143">
        <f>ROUND(J1082*H1082,2)</f>
        <v>0</v>
      </c>
      <c r="T1082" s="144">
        <f>S1082*H1082</f>
        <v>0</v>
      </c>
      <c r="U1082" s="144">
        <v>0</v>
      </c>
      <c r="V1082" s="144">
        <f>U1082*H1082</f>
        <v>0</v>
      </c>
      <c r="W1082" s="144">
        <v>0</v>
      </c>
      <c r="X1082" s="145">
        <f>W1082*H1082</f>
        <v>0</v>
      </c>
      <c r="AR1082" s="146" t="s">
        <v>319</v>
      </c>
      <c r="AT1082" s="146" t="s">
        <v>132</v>
      </c>
      <c r="AU1082" s="146" t="s">
        <v>87</v>
      </c>
      <c r="AY1082" s="16" t="s">
        <v>128</v>
      </c>
      <c r="BE1082" s="147">
        <f>IF(O1082="základní",K1082,0)</f>
        <v>0</v>
      </c>
      <c r="BF1082" s="147">
        <f>IF(O1082="snížená",K1082,0)</f>
        <v>0</v>
      </c>
      <c r="BG1082" s="147">
        <f>IF(O1082="zákl. přenesená",K1082,0)</f>
        <v>0</v>
      </c>
      <c r="BH1082" s="147">
        <f>IF(O1082="sníž. přenesená",K1082,0)</f>
        <v>0</v>
      </c>
      <c r="BI1082" s="147">
        <f>IF(O1082="nulová",K1082,0)</f>
        <v>0</v>
      </c>
      <c r="BJ1082" s="16" t="s">
        <v>85</v>
      </c>
      <c r="BK1082" s="147">
        <f>ROUND(P1082*H1082,2)</f>
        <v>0</v>
      </c>
      <c r="BL1082" s="16" t="s">
        <v>319</v>
      </c>
      <c r="BM1082" s="146" t="s">
        <v>1966</v>
      </c>
    </row>
    <row r="1083" spans="2:47" s="1" customFormat="1" ht="29.25">
      <c r="B1083" s="31"/>
      <c r="D1083" s="148" t="s">
        <v>136</v>
      </c>
      <c r="F1083" s="149" t="s">
        <v>1967</v>
      </c>
      <c r="I1083" s="150"/>
      <c r="J1083" s="150"/>
      <c r="M1083" s="31"/>
      <c r="N1083" s="151"/>
      <c r="X1083" s="53"/>
      <c r="AT1083" s="16" t="s">
        <v>136</v>
      </c>
      <c r="AU1083" s="16" t="s">
        <v>87</v>
      </c>
    </row>
    <row r="1084" spans="2:65" s="1" customFormat="1" ht="24.2" customHeight="1">
      <c r="B1084" s="31"/>
      <c r="C1084" s="134" t="s">
        <v>1968</v>
      </c>
      <c r="D1084" s="134" t="s">
        <v>132</v>
      </c>
      <c r="E1084" s="135" t="s">
        <v>1969</v>
      </c>
      <c r="F1084" s="136" t="s">
        <v>1970</v>
      </c>
      <c r="G1084" s="137" t="s">
        <v>313</v>
      </c>
      <c r="H1084" s="138">
        <v>0.018</v>
      </c>
      <c r="I1084" s="139"/>
      <c r="J1084" s="139"/>
      <c r="K1084" s="140">
        <f>ROUND(P1084*H1084,2)</f>
        <v>0</v>
      </c>
      <c r="L1084" s="136" t="s">
        <v>134</v>
      </c>
      <c r="M1084" s="31"/>
      <c r="N1084" s="141" t="s">
        <v>1</v>
      </c>
      <c r="O1084" s="142" t="s">
        <v>40</v>
      </c>
      <c r="P1084" s="143">
        <f>I1084+J1084</f>
        <v>0</v>
      </c>
      <c r="Q1084" s="143">
        <f>ROUND(I1084*H1084,2)</f>
        <v>0</v>
      </c>
      <c r="R1084" s="143">
        <f>ROUND(J1084*H1084,2)</f>
        <v>0</v>
      </c>
      <c r="T1084" s="144">
        <f>S1084*H1084</f>
        <v>0</v>
      </c>
      <c r="U1084" s="144">
        <v>0</v>
      </c>
      <c r="V1084" s="144">
        <f>U1084*H1084</f>
        <v>0</v>
      </c>
      <c r="W1084" s="144">
        <v>0</v>
      </c>
      <c r="X1084" s="145">
        <f>W1084*H1084</f>
        <v>0</v>
      </c>
      <c r="AR1084" s="146" t="s">
        <v>319</v>
      </c>
      <c r="AT1084" s="146" t="s">
        <v>132</v>
      </c>
      <c r="AU1084" s="146" t="s">
        <v>87</v>
      </c>
      <c r="AY1084" s="16" t="s">
        <v>128</v>
      </c>
      <c r="BE1084" s="147">
        <f>IF(O1084="základní",K1084,0)</f>
        <v>0</v>
      </c>
      <c r="BF1084" s="147">
        <f>IF(O1084="snížená",K1084,0)</f>
        <v>0</v>
      </c>
      <c r="BG1084" s="147">
        <f>IF(O1084="zákl. přenesená",K1084,0)</f>
        <v>0</v>
      </c>
      <c r="BH1084" s="147">
        <f>IF(O1084="sníž. přenesená",K1084,0)</f>
        <v>0</v>
      </c>
      <c r="BI1084" s="147">
        <f>IF(O1084="nulová",K1084,0)</f>
        <v>0</v>
      </c>
      <c r="BJ1084" s="16" t="s">
        <v>85</v>
      </c>
      <c r="BK1084" s="147">
        <f>ROUND(P1084*H1084,2)</f>
        <v>0</v>
      </c>
      <c r="BL1084" s="16" t="s">
        <v>319</v>
      </c>
      <c r="BM1084" s="146" t="s">
        <v>1971</v>
      </c>
    </row>
    <row r="1085" spans="2:47" s="1" customFormat="1" ht="29.25">
      <c r="B1085" s="31"/>
      <c r="D1085" s="148" t="s">
        <v>136</v>
      </c>
      <c r="F1085" s="149" t="s">
        <v>1972</v>
      </c>
      <c r="I1085" s="150"/>
      <c r="J1085" s="150"/>
      <c r="M1085" s="31"/>
      <c r="N1085" s="151"/>
      <c r="X1085" s="53"/>
      <c r="AT1085" s="16" t="s">
        <v>136</v>
      </c>
      <c r="AU1085" s="16" t="s">
        <v>87</v>
      </c>
    </row>
    <row r="1086" spans="2:63" s="11" customFormat="1" ht="22.9" customHeight="1">
      <c r="B1086" s="121"/>
      <c r="D1086" s="122" t="s">
        <v>76</v>
      </c>
      <c r="E1086" s="132" t="s">
        <v>1973</v>
      </c>
      <c r="F1086" s="132" t="s">
        <v>1974</v>
      </c>
      <c r="I1086" s="124"/>
      <c r="J1086" s="124"/>
      <c r="K1086" s="133">
        <f>BK1086</f>
        <v>0</v>
      </c>
      <c r="M1086" s="121"/>
      <c r="N1086" s="126"/>
      <c r="Q1086" s="127">
        <f>SUM(Q1087:Q1092)</f>
        <v>0</v>
      </c>
      <c r="R1086" s="127">
        <f>SUM(R1087:R1092)</f>
        <v>0</v>
      </c>
      <c r="T1086" s="128">
        <f>SUM(T1087:T1092)</f>
        <v>0</v>
      </c>
      <c r="V1086" s="128">
        <f>SUM(V1087:V1092)</f>
        <v>0.0214396</v>
      </c>
      <c r="X1086" s="129">
        <f>SUM(X1087:X1092)</f>
        <v>0</v>
      </c>
      <c r="AR1086" s="122" t="s">
        <v>87</v>
      </c>
      <c r="AT1086" s="130" t="s">
        <v>76</v>
      </c>
      <c r="AU1086" s="130" t="s">
        <v>85</v>
      </c>
      <c r="AY1086" s="122" t="s">
        <v>128</v>
      </c>
      <c r="BK1086" s="131">
        <f>SUM(BK1087:BK1092)</f>
        <v>0</v>
      </c>
    </row>
    <row r="1087" spans="2:65" s="1" customFormat="1" ht="24.2" customHeight="1">
      <c r="B1087" s="31"/>
      <c r="C1087" s="134" t="s">
        <v>1975</v>
      </c>
      <c r="D1087" s="134" t="s">
        <v>132</v>
      </c>
      <c r="E1087" s="135" t="s">
        <v>1976</v>
      </c>
      <c r="F1087" s="136" t="s">
        <v>2837</v>
      </c>
      <c r="G1087" s="137" t="s">
        <v>222</v>
      </c>
      <c r="H1087" s="138">
        <v>5.2</v>
      </c>
      <c r="I1087" s="139"/>
      <c r="J1087" s="139"/>
      <c r="K1087" s="140">
        <f>ROUND(P1087*H1087,2)</f>
        <v>0</v>
      </c>
      <c r="L1087" s="136" t="s">
        <v>134</v>
      </c>
      <c r="M1087" s="31"/>
      <c r="N1087" s="141" t="s">
        <v>1</v>
      </c>
      <c r="O1087" s="142" t="s">
        <v>40</v>
      </c>
      <c r="P1087" s="143">
        <f>I1087+J1087</f>
        <v>0</v>
      </c>
      <c r="Q1087" s="143">
        <f>ROUND(I1087*H1087,2)</f>
        <v>0</v>
      </c>
      <c r="R1087" s="143">
        <f>ROUND(J1087*H1087,2)</f>
        <v>0</v>
      </c>
      <c r="T1087" s="144">
        <f>S1087*H1087</f>
        <v>0</v>
      </c>
      <c r="U1087" s="144">
        <v>0.00093</v>
      </c>
      <c r="V1087" s="144">
        <f>U1087*H1087</f>
        <v>0.004836</v>
      </c>
      <c r="W1087" s="144">
        <v>0</v>
      </c>
      <c r="X1087" s="145">
        <f>W1087*H1087</f>
        <v>0</v>
      </c>
      <c r="AR1087" s="146" t="s">
        <v>319</v>
      </c>
      <c r="AT1087" s="146" t="s">
        <v>132</v>
      </c>
      <c r="AU1087" s="146" t="s">
        <v>87</v>
      </c>
      <c r="AY1087" s="16" t="s">
        <v>128</v>
      </c>
      <c r="BE1087" s="147">
        <f>IF(O1087="základní",K1087,0)</f>
        <v>0</v>
      </c>
      <c r="BF1087" s="147">
        <f>IF(O1087="snížená",K1087,0)</f>
        <v>0</v>
      </c>
      <c r="BG1087" s="147">
        <f>IF(O1087="zákl. přenesená",K1087,0)</f>
        <v>0</v>
      </c>
      <c r="BH1087" s="147">
        <f>IF(O1087="sníž. přenesená",K1087,0)</f>
        <v>0</v>
      </c>
      <c r="BI1087" s="147">
        <f>IF(O1087="nulová",K1087,0)</f>
        <v>0</v>
      </c>
      <c r="BJ1087" s="16" t="s">
        <v>85</v>
      </c>
      <c r="BK1087" s="147">
        <f>ROUND(P1087*H1087,2)</f>
        <v>0</v>
      </c>
      <c r="BL1087" s="16" t="s">
        <v>319</v>
      </c>
      <c r="BM1087" s="146" t="s">
        <v>1977</v>
      </c>
    </row>
    <row r="1088" spans="2:47" s="1" customFormat="1" ht="12">
      <c r="B1088" s="31"/>
      <c r="D1088" s="148" t="s">
        <v>136</v>
      </c>
      <c r="F1088" s="149"/>
      <c r="I1088" s="150"/>
      <c r="J1088" s="150"/>
      <c r="M1088" s="31"/>
      <c r="N1088" s="151"/>
      <c r="X1088" s="53"/>
      <c r="AT1088" s="16" t="s">
        <v>136</v>
      </c>
      <c r="AU1088" s="16" t="s">
        <v>87</v>
      </c>
    </row>
    <row r="1089" spans="2:51" s="12" customFormat="1" ht="12">
      <c r="B1089" s="155"/>
      <c r="D1089" s="148" t="s">
        <v>230</v>
      </c>
      <c r="E1089" s="156" t="s">
        <v>1</v>
      </c>
      <c r="F1089" s="157" t="s">
        <v>1978</v>
      </c>
      <c r="H1089" s="158">
        <v>5.2</v>
      </c>
      <c r="I1089" s="159"/>
      <c r="J1089" s="159"/>
      <c r="M1089" s="155"/>
      <c r="N1089" s="160"/>
      <c r="X1089" s="161"/>
      <c r="AT1089" s="156" t="s">
        <v>230</v>
      </c>
      <c r="AU1089" s="156" t="s">
        <v>87</v>
      </c>
      <c r="AV1089" s="12" t="s">
        <v>87</v>
      </c>
      <c r="AW1089" s="12" t="s">
        <v>5</v>
      </c>
      <c r="AX1089" s="12" t="s">
        <v>85</v>
      </c>
      <c r="AY1089" s="156" t="s">
        <v>128</v>
      </c>
    </row>
    <row r="1090" spans="2:65" s="1" customFormat="1" ht="24.2" customHeight="1">
      <c r="B1090" s="31"/>
      <c r="C1090" s="169" t="s">
        <v>1979</v>
      </c>
      <c r="D1090" s="169" t="s">
        <v>356</v>
      </c>
      <c r="E1090" s="170" t="s">
        <v>1980</v>
      </c>
      <c r="F1090" s="171" t="s">
        <v>2838</v>
      </c>
      <c r="G1090" s="172" t="s">
        <v>222</v>
      </c>
      <c r="H1090" s="173">
        <v>5.356</v>
      </c>
      <c r="I1090" s="174"/>
      <c r="J1090" s="175"/>
      <c r="K1090" s="176">
        <f>ROUND(P1090*H1090,2)</f>
        <v>0</v>
      </c>
      <c r="L1090" s="171" t="s">
        <v>134</v>
      </c>
      <c r="M1090" s="177"/>
      <c r="N1090" s="178" t="s">
        <v>1</v>
      </c>
      <c r="O1090" s="142" t="s">
        <v>40</v>
      </c>
      <c r="P1090" s="143">
        <f>I1090+J1090</f>
        <v>0</v>
      </c>
      <c r="Q1090" s="143">
        <f>ROUND(I1090*H1090,2)</f>
        <v>0</v>
      </c>
      <c r="R1090" s="143">
        <f>ROUND(J1090*H1090,2)</f>
        <v>0</v>
      </c>
      <c r="T1090" s="144">
        <f>S1090*H1090</f>
        <v>0</v>
      </c>
      <c r="U1090" s="144">
        <v>0.0031</v>
      </c>
      <c r="V1090" s="144">
        <f>U1090*H1090</f>
        <v>0.0166036</v>
      </c>
      <c r="W1090" s="144">
        <v>0</v>
      </c>
      <c r="X1090" s="145">
        <f>W1090*H1090</f>
        <v>0</v>
      </c>
      <c r="AR1090" s="146" t="s">
        <v>399</v>
      </c>
      <c r="AT1090" s="146" t="s">
        <v>356</v>
      </c>
      <c r="AU1090" s="146" t="s">
        <v>87</v>
      </c>
      <c r="AY1090" s="16" t="s">
        <v>128</v>
      </c>
      <c r="BE1090" s="147">
        <f>IF(O1090="základní",K1090,0)</f>
        <v>0</v>
      </c>
      <c r="BF1090" s="147">
        <f>IF(O1090="snížená",K1090,0)</f>
        <v>0</v>
      </c>
      <c r="BG1090" s="147">
        <f>IF(O1090="zákl. přenesená",K1090,0)</f>
        <v>0</v>
      </c>
      <c r="BH1090" s="147">
        <f>IF(O1090="sníž. přenesená",K1090,0)</f>
        <v>0</v>
      </c>
      <c r="BI1090" s="147">
        <f>IF(O1090="nulová",K1090,0)</f>
        <v>0</v>
      </c>
      <c r="BJ1090" s="16" t="s">
        <v>85</v>
      </c>
      <c r="BK1090" s="147">
        <f>ROUND(P1090*H1090,2)</f>
        <v>0</v>
      </c>
      <c r="BL1090" s="16" t="s">
        <v>319</v>
      </c>
      <c r="BM1090" s="146" t="s">
        <v>1981</v>
      </c>
    </row>
    <row r="1091" spans="2:47" s="1" customFormat="1" ht="12">
      <c r="B1091" s="31"/>
      <c r="D1091" s="148" t="s">
        <v>136</v>
      </c>
      <c r="F1091" s="149"/>
      <c r="I1091" s="150"/>
      <c r="J1091" s="150"/>
      <c r="M1091" s="31"/>
      <c r="N1091" s="151"/>
      <c r="X1091" s="53"/>
      <c r="AT1091" s="16" t="s">
        <v>136</v>
      </c>
      <c r="AU1091" s="16" t="s">
        <v>87</v>
      </c>
    </row>
    <row r="1092" spans="2:51" s="12" customFormat="1" ht="12">
      <c r="B1092" s="155"/>
      <c r="D1092" s="148" t="s">
        <v>230</v>
      </c>
      <c r="F1092" s="157" t="s">
        <v>1982</v>
      </c>
      <c r="H1092" s="158">
        <v>5.356</v>
      </c>
      <c r="I1092" s="159"/>
      <c r="J1092" s="159"/>
      <c r="M1092" s="155"/>
      <c r="N1092" s="160"/>
      <c r="X1092" s="161"/>
      <c r="AT1092" s="156" t="s">
        <v>230</v>
      </c>
      <c r="AU1092" s="156" t="s">
        <v>87</v>
      </c>
      <c r="AV1092" s="12" t="s">
        <v>87</v>
      </c>
      <c r="AW1092" s="12" t="s">
        <v>4</v>
      </c>
      <c r="AX1092" s="12" t="s">
        <v>85</v>
      </c>
      <c r="AY1092" s="156" t="s">
        <v>128</v>
      </c>
    </row>
    <row r="1093" spans="2:63" s="11" customFormat="1" ht="22.9" customHeight="1">
      <c r="B1093" s="121"/>
      <c r="D1093" s="122" t="s">
        <v>76</v>
      </c>
      <c r="E1093" s="132" t="s">
        <v>1983</v>
      </c>
      <c r="F1093" s="132" t="s">
        <v>1984</v>
      </c>
      <c r="I1093" s="124"/>
      <c r="J1093" s="124"/>
      <c r="K1093" s="133">
        <f>BK1093</f>
        <v>0</v>
      </c>
      <c r="M1093" s="121"/>
      <c r="N1093" s="126"/>
      <c r="Q1093" s="127">
        <f>SUM(Q1094:Q1175)</f>
        <v>0</v>
      </c>
      <c r="R1093" s="127">
        <f>SUM(R1094:R1175)</f>
        <v>0</v>
      </c>
      <c r="T1093" s="128">
        <f>SUM(T1094:T1175)</f>
        <v>0</v>
      </c>
      <c r="V1093" s="128">
        <f>SUM(V1094:V1175)</f>
        <v>1.7254592000000002</v>
      </c>
      <c r="X1093" s="129">
        <f>SUM(X1094:X1175)</f>
        <v>1.5373800000000002</v>
      </c>
      <c r="AR1093" s="122" t="s">
        <v>87</v>
      </c>
      <c r="AT1093" s="130" t="s">
        <v>76</v>
      </c>
      <c r="AU1093" s="130" t="s">
        <v>85</v>
      </c>
      <c r="AY1093" s="122" t="s">
        <v>128</v>
      </c>
      <c r="BK1093" s="131">
        <f>SUM(BK1094:BK1175)</f>
        <v>0</v>
      </c>
    </row>
    <row r="1094" spans="2:65" s="1" customFormat="1" ht="33" customHeight="1">
      <c r="B1094" s="31"/>
      <c r="C1094" s="134" t="s">
        <v>1985</v>
      </c>
      <c r="D1094" s="134" t="s">
        <v>132</v>
      </c>
      <c r="E1094" s="135" t="s">
        <v>1986</v>
      </c>
      <c r="F1094" s="136" t="s">
        <v>1987</v>
      </c>
      <c r="G1094" s="137" t="s">
        <v>402</v>
      </c>
      <c r="H1094" s="138">
        <v>12.71</v>
      </c>
      <c r="I1094" s="139"/>
      <c r="J1094" s="139"/>
      <c r="K1094" s="140">
        <f>ROUND(P1094*H1094,2)</f>
        <v>0</v>
      </c>
      <c r="L1094" s="136" t="s">
        <v>1</v>
      </c>
      <c r="M1094" s="31"/>
      <c r="N1094" s="141" t="s">
        <v>1</v>
      </c>
      <c r="O1094" s="142" t="s">
        <v>40</v>
      </c>
      <c r="P1094" s="143">
        <f>I1094+J1094</f>
        <v>0</v>
      </c>
      <c r="Q1094" s="143">
        <f>ROUND(I1094*H1094,2)</f>
        <v>0</v>
      </c>
      <c r="R1094" s="143">
        <f>ROUND(J1094*H1094,2)</f>
        <v>0</v>
      </c>
      <c r="T1094" s="144">
        <f>S1094*H1094</f>
        <v>0</v>
      </c>
      <c r="U1094" s="144">
        <v>0.1</v>
      </c>
      <c r="V1094" s="144">
        <f>U1094*H1094</f>
        <v>1.2710000000000001</v>
      </c>
      <c r="W1094" s="144">
        <v>0</v>
      </c>
      <c r="X1094" s="145">
        <f>W1094*H1094</f>
        <v>0</v>
      </c>
      <c r="AR1094" s="146" t="s">
        <v>137</v>
      </c>
      <c r="AT1094" s="146" t="s">
        <v>132</v>
      </c>
      <c r="AU1094" s="146" t="s">
        <v>87</v>
      </c>
      <c r="AY1094" s="16" t="s">
        <v>128</v>
      </c>
      <c r="BE1094" s="147">
        <f>IF(O1094="základní",K1094,0)</f>
        <v>0</v>
      </c>
      <c r="BF1094" s="147">
        <f>IF(O1094="snížená",K1094,0)</f>
        <v>0</v>
      </c>
      <c r="BG1094" s="147">
        <f>IF(O1094="zákl. přenesená",K1094,0)</f>
        <v>0</v>
      </c>
      <c r="BH1094" s="147">
        <f>IF(O1094="sníž. přenesená",K1094,0)</f>
        <v>0</v>
      </c>
      <c r="BI1094" s="147">
        <f>IF(O1094="nulová",K1094,0)</f>
        <v>0</v>
      </c>
      <c r="BJ1094" s="16" t="s">
        <v>85</v>
      </c>
      <c r="BK1094" s="147">
        <f>ROUND(P1094*H1094,2)</f>
        <v>0</v>
      </c>
      <c r="BL1094" s="16" t="s">
        <v>137</v>
      </c>
      <c r="BM1094" s="146" t="s">
        <v>1988</v>
      </c>
    </row>
    <row r="1095" spans="2:47" s="1" customFormat="1" ht="19.5">
      <c r="B1095" s="31"/>
      <c r="D1095" s="148" t="s">
        <v>136</v>
      </c>
      <c r="F1095" s="149" t="s">
        <v>1987</v>
      </c>
      <c r="I1095" s="150"/>
      <c r="J1095" s="150"/>
      <c r="M1095" s="31"/>
      <c r="N1095" s="151"/>
      <c r="X1095" s="53"/>
      <c r="AT1095" s="16" t="s">
        <v>136</v>
      </c>
      <c r="AU1095" s="16" t="s">
        <v>87</v>
      </c>
    </row>
    <row r="1096" spans="2:51" s="12" customFormat="1" ht="12">
      <c r="B1096" s="155"/>
      <c r="D1096" s="148" t="s">
        <v>230</v>
      </c>
      <c r="E1096" s="156" t="s">
        <v>1</v>
      </c>
      <c r="F1096" s="157" t="s">
        <v>1989</v>
      </c>
      <c r="H1096" s="158">
        <v>3.31</v>
      </c>
      <c r="I1096" s="159"/>
      <c r="J1096" s="159"/>
      <c r="M1096" s="155"/>
      <c r="N1096" s="160"/>
      <c r="X1096" s="161"/>
      <c r="AT1096" s="156" t="s">
        <v>230</v>
      </c>
      <c r="AU1096" s="156" t="s">
        <v>87</v>
      </c>
      <c r="AV1096" s="12" t="s">
        <v>87</v>
      </c>
      <c r="AW1096" s="12" t="s">
        <v>5</v>
      </c>
      <c r="AX1096" s="12" t="s">
        <v>77</v>
      </c>
      <c r="AY1096" s="156" t="s">
        <v>128</v>
      </c>
    </row>
    <row r="1097" spans="2:51" s="12" customFormat="1" ht="12">
      <c r="B1097" s="155"/>
      <c r="D1097" s="148" t="s">
        <v>230</v>
      </c>
      <c r="E1097" s="156" t="s">
        <v>1</v>
      </c>
      <c r="F1097" s="157" t="s">
        <v>1990</v>
      </c>
      <c r="H1097" s="158">
        <v>1.9</v>
      </c>
      <c r="I1097" s="159"/>
      <c r="J1097" s="159"/>
      <c r="M1097" s="155"/>
      <c r="N1097" s="160"/>
      <c r="X1097" s="161"/>
      <c r="AT1097" s="156" t="s">
        <v>230</v>
      </c>
      <c r="AU1097" s="156" t="s">
        <v>87</v>
      </c>
      <c r="AV1097" s="12" t="s">
        <v>87</v>
      </c>
      <c r="AW1097" s="12" t="s">
        <v>5</v>
      </c>
      <c r="AX1097" s="12" t="s">
        <v>77</v>
      </c>
      <c r="AY1097" s="156" t="s">
        <v>128</v>
      </c>
    </row>
    <row r="1098" spans="2:51" s="12" customFormat="1" ht="12">
      <c r="B1098" s="155"/>
      <c r="D1098" s="148" t="s">
        <v>230</v>
      </c>
      <c r="E1098" s="156" t="s">
        <v>1</v>
      </c>
      <c r="F1098" s="157" t="s">
        <v>1991</v>
      </c>
      <c r="H1098" s="158">
        <v>2.2</v>
      </c>
      <c r="I1098" s="159"/>
      <c r="J1098" s="159"/>
      <c r="M1098" s="155"/>
      <c r="N1098" s="160"/>
      <c r="X1098" s="161"/>
      <c r="AT1098" s="156" t="s">
        <v>230</v>
      </c>
      <c r="AU1098" s="156" t="s">
        <v>87</v>
      </c>
      <c r="AV1098" s="12" t="s">
        <v>87</v>
      </c>
      <c r="AW1098" s="12" t="s">
        <v>5</v>
      </c>
      <c r="AX1098" s="12" t="s">
        <v>77</v>
      </c>
      <c r="AY1098" s="156" t="s">
        <v>128</v>
      </c>
    </row>
    <row r="1099" spans="2:51" s="12" customFormat="1" ht="12">
      <c r="B1099" s="155"/>
      <c r="D1099" s="148" t="s">
        <v>230</v>
      </c>
      <c r="E1099" s="156" t="s">
        <v>1</v>
      </c>
      <c r="F1099" s="157" t="s">
        <v>1992</v>
      </c>
      <c r="H1099" s="158">
        <v>2.3</v>
      </c>
      <c r="I1099" s="159"/>
      <c r="J1099" s="159"/>
      <c r="M1099" s="155"/>
      <c r="N1099" s="160"/>
      <c r="X1099" s="161"/>
      <c r="AT1099" s="156" t="s">
        <v>230</v>
      </c>
      <c r="AU1099" s="156" t="s">
        <v>87</v>
      </c>
      <c r="AV1099" s="12" t="s">
        <v>87</v>
      </c>
      <c r="AW1099" s="12" t="s">
        <v>5</v>
      </c>
      <c r="AX1099" s="12" t="s">
        <v>77</v>
      </c>
      <c r="AY1099" s="156" t="s">
        <v>128</v>
      </c>
    </row>
    <row r="1100" spans="2:51" s="12" customFormat="1" ht="12">
      <c r="B1100" s="155"/>
      <c r="D1100" s="148" t="s">
        <v>230</v>
      </c>
      <c r="E1100" s="156" t="s">
        <v>1</v>
      </c>
      <c r="F1100" s="157" t="s">
        <v>1993</v>
      </c>
      <c r="H1100" s="158">
        <v>3</v>
      </c>
      <c r="I1100" s="159"/>
      <c r="J1100" s="159"/>
      <c r="M1100" s="155"/>
      <c r="N1100" s="160"/>
      <c r="X1100" s="161"/>
      <c r="AT1100" s="156" t="s">
        <v>230</v>
      </c>
      <c r="AU1100" s="156" t="s">
        <v>87</v>
      </c>
      <c r="AV1100" s="12" t="s">
        <v>87</v>
      </c>
      <c r="AW1100" s="12" t="s">
        <v>5</v>
      </c>
      <c r="AX1100" s="12" t="s">
        <v>77</v>
      </c>
      <c r="AY1100" s="156" t="s">
        <v>128</v>
      </c>
    </row>
    <row r="1101" spans="2:51" s="13" customFormat="1" ht="12">
      <c r="B1101" s="162"/>
      <c r="D1101" s="148" t="s">
        <v>230</v>
      </c>
      <c r="E1101" s="163" t="s">
        <v>1</v>
      </c>
      <c r="F1101" s="164" t="s">
        <v>265</v>
      </c>
      <c r="H1101" s="165">
        <v>12.71</v>
      </c>
      <c r="I1101" s="166"/>
      <c r="J1101" s="166"/>
      <c r="M1101" s="162"/>
      <c r="N1101" s="167"/>
      <c r="X1101" s="168"/>
      <c r="AT1101" s="163" t="s">
        <v>230</v>
      </c>
      <c r="AU1101" s="163" t="s">
        <v>87</v>
      </c>
      <c r="AV1101" s="13" t="s">
        <v>137</v>
      </c>
      <c r="AW1101" s="13" t="s">
        <v>5</v>
      </c>
      <c r="AX1101" s="13" t="s">
        <v>85</v>
      </c>
      <c r="AY1101" s="163" t="s">
        <v>128</v>
      </c>
    </row>
    <row r="1102" spans="2:65" s="1" customFormat="1" ht="24.2" customHeight="1">
      <c r="B1102" s="31"/>
      <c r="C1102" s="134" t="s">
        <v>1994</v>
      </c>
      <c r="D1102" s="134" t="s">
        <v>132</v>
      </c>
      <c r="E1102" s="135" t="s">
        <v>1995</v>
      </c>
      <c r="F1102" s="136" t="s">
        <v>1996</v>
      </c>
      <c r="G1102" s="137" t="s">
        <v>222</v>
      </c>
      <c r="H1102" s="138">
        <v>81</v>
      </c>
      <c r="I1102" s="139"/>
      <c r="J1102" s="139"/>
      <c r="K1102" s="140">
        <f>ROUND(P1102*H1102,2)</f>
        <v>0</v>
      </c>
      <c r="L1102" s="136" t="s">
        <v>134</v>
      </c>
      <c r="M1102" s="31"/>
      <c r="N1102" s="141" t="s">
        <v>1</v>
      </c>
      <c r="O1102" s="142" t="s">
        <v>40</v>
      </c>
      <c r="P1102" s="143">
        <f>I1102+J1102</f>
        <v>0</v>
      </c>
      <c r="Q1102" s="143">
        <f>ROUND(I1102*H1102,2)</f>
        <v>0</v>
      </c>
      <c r="R1102" s="143">
        <f>ROUND(J1102*H1102,2)</f>
        <v>0</v>
      </c>
      <c r="T1102" s="144">
        <f>S1102*H1102</f>
        <v>0</v>
      </c>
      <c r="U1102" s="144">
        <v>0</v>
      </c>
      <c r="V1102" s="144">
        <f>U1102*H1102</f>
        <v>0</v>
      </c>
      <c r="W1102" s="144">
        <v>0.01098</v>
      </c>
      <c r="X1102" s="145">
        <f>W1102*H1102</f>
        <v>0.8893800000000001</v>
      </c>
      <c r="AR1102" s="146" t="s">
        <v>319</v>
      </c>
      <c r="AT1102" s="146" t="s">
        <v>132</v>
      </c>
      <c r="AU1102" s="146" t="s">
        <v>87</v>
      </c>
      <c r="AY1102" s="16" t="s">
        <v>128</v>
      </c>
      <c r="BE1102" s="147">
        <f>IF(O1102="základní",K1102,0)</f>
        <v>0</v>
      </c>
      <c r="BF1102" s="147">
        <f>IF(O1102="snížená",K1102,0)</f>
        <v>0</v>
      </c>
      <c r="BG1102" s="147">
        <f>IF(O1102="zákl. přenesená",K1102,0)</f>
        <v>0</v>
      </c>
      <c r="BH1102" s="147">
        <f>IF(O1102="sníž. přenesená",K1102,0)</f>
        <v>0</v>
      </c>
      <c r="BI1102" s="147">
        <f>IF(O1102="nulová",K1102,0)</f>
        <v>0</v>
      </c>
      <c r="BJ1102" s="16" t="s">
        <v>85</v>
      </c>
      <c r="BK1102" s="147">
        <f>ROUND(P1102*H1102,2)</f>
        <v>0</v>
      </c>
      <c r="BL1102" s="16" t="s">
        <v>319</v>
      </c>
      <c r="BM1102" s="146" t="s">
        <v>1997</v>
      </c>
    </row>
    <row r="1103" spans="2:47" s="1" customFormat="1" ht="12">
      <c r="B1103" s="31"/>
      <c r="D1103" s="148" t="s">
        <v>136</v>
      </c>
      <c r="F1103" s="149" t="s">
        <v>1998</v>
      </c>
      <c r="I1103" s="150"/>
      <c r="J1103" s="150"/>
      <c r="M1103" s="31"/>
      <c r="N1103" s="151"/>
      <c r="X1103" s="53"/>
      <c r="AT1103" s="16" t="s">
        <v>136</v>
      </c>
      <c r="AU1103" s="16" t="s">
        <v>87</v>
      </c>
    </row>
    <row r="1104" spans="2:51" s="12" customFormat="1" ht="12">
      <c r="B1104" s="155"/>
      <c r="D1104" s="148" t="s">
        <v>230</v>
      </c>
      <c r="E1104" s="156" t="s">
        <v>1</v>
      </c>
      <c r="F1104" s="157" t="s">
        <v>1999</v>
      </c>
      <c r="H1104" s="158">
        <v>81</v>
      </c>
      <c r="I1104" s="159"/>
      <c r="J1104" s="159"/>
      <c r="M1104" s="155"/>
      <c r="N1104" s="160"/>
      <c r="X1104" s="161"/>
      <c r="AT1104" s="156" t="s">
        <v>230</v>
      </c>
      <c r="AU1104" s="156" t="s">
        <v>87</v>
      </c>
      <c r="AV1104" s="12" t="s">
        <v>87</v>
      </c>
      <c r="AW1104" s="12" t="s">
        <v>5</v>
      </c>
      <c r="AX1104" s="12" t="s">
        <v>85</v>
      </c>
      <c r="AY1104" s="156" t="s">
        <v>128</v>
      </c>
    </row>
    <row r="1105" spans="2:65" s="1" customFormat="1" ht="24.2" customHeight="1">
      <c r="B1105" s="31"/>
      <c r="C1105" s="134" t="s">
        <v>2000</v>
      </c>
      <c r="D1105" s="134" t="s">
        <v>132</v>
      </c>
      <c r="E1105" s="135" t="s">
        <v>2001</v>
      </c>
      <c r="F1105" s="136" t="s">
        <v>2002</v>
      </c>
      <c r="G1105" s="137" t="s">
        <v>222</v>
      </c>
      <c r="H1105" s="138">
        <v>81</v>
      </c>
      <c r="I1105" s="139"/>
      <c r="J1105" s="139"/>
      <c r="K1105" s="140">
        <f>ROUND(P1105*H1105,2)</f>
        <v>0</v>
      </c>
      <c r="L1105" s="136" t="s">
        <v>134</v>
      </c>
      <c r="M1105" s="31"/>
      <c r="N1105" s="141" t="s">
        <v>1</v>
      </c>
      <c r="O1105" s="142" t="s">
        <v>40</v>
      </c>
      <c r="P1105" s="143">
        <f>I1105+J1105</f>
        <v>0</v>
      </c>
      <c r="Q1105" s="143">
        <f>ROUND(I1105*H1105,2)</f>
        <v>0</v>
      </c>
      <c r="R1105" s="143">
        <f>ROUND(J1105*H1105,2)</f>
        <v>0</v>
      </c>
      <c r="T1105" s="144">
        <f>S1105*H1105</f>
        <v>0</v>
      </c>
      <c r="U1105" s="144">
        <v>0</v>
      </c>
      <c r="V1105" s="144">
        <f>U1105*H1105</f>
        <v>0</v>
      </c>
      <c r="W1105" s="144">
        <v>0.008</v>
      </c>
      <c r="X1105" s="145">
        <f>W1105*H1105</f>
        <v>0.648</v>
      </c>
      <c r="AR1105" s="146" t="s">
        <v>319</v>
      </c>
      <c r="AT1105" s="146" t="s">
        <v>132</v>
      </c>
      <c r="AU1105" s="146" t="s">
        <v>87</v>
      </c>
      <c r="AY1105" s="16" t="s">
        <v>128</v>
      </c>
      <c r="BE1105" s="147">
        <f>IF(O1105="základní",K1105,0)</f>
        <v>0</v>
      </c>
      <c r="BF1105" s="147">
        <f>IF(O1105="snížená",K1105,0)</f>
        <v>0</v>
      </c>
      <c r="BG1105" s="147">
        <f>IF(O1105="zákl. přenesená",K1105,0)</f>
        <v>0</v>
      </c>
      <c r="BH1105" s="147">
        <f>IF(O1105="sníž. přenesená",K1105,0)</f>
        <v>0</v>
      </c>
      <c r="BI1105" s="147">
        <f>IF(O1105="nulová",K1105,0)</f>
        <v>0</v>
      </c>
      <c r="BJ1105" s="16" t="s">
        <v>85</v>
      </c>
      <c r="BK1105" s="147">
        <f>ROUND(P1105*H1105,2)</f>
        <v>0</v>
      </c>
      <c r="BL1105" s="16" t="s">
        <v>319</v>
      </c>
      <c r="BM1105" s="146" t="s">
        <v>2003</v>
      </c>
    </row>
    <row r="1106" spans="2:47" s="1" customFormat="1" ht="12">
      <c r="B1106" s="31"/>
      <c r="D1106" s="148" t="s">
        <v>136</v>
      </c>
      <c r="F1106" s="149" t="s">
        <v>2004</v>
      </c>
      <c r="I1106" s="150"/>
      <c r="J1106" s="150"/>
      <c r="M1106" s="31"/>
      <c r="N1106" s="151"/>
      <c r="X1106" s="53"/>
      <c r="AT1106" s="16" t="s">
        <v>136</v>
      </c>
      <c r="AU1106" s="16" t="s">
        <v>87</v>
      </c>
    </row>
    <row r="1107" spans="2:47" s="1" customFormat="1" ht="12">
      <c r="B1107" s="31"/>
      <c r="C1107" s="134"/>
      <c r="D1107" s="134" t="s">
        <v>2851</v>
      </c>
      <c r="E1107" s="135"/>
      <c r="F1107" s="136" t="s">
        <v>2855</v>
      </c>
      <c r="G1107" s="137" t="s">
        <v>133</v>
      </c>
      <c r="H1107" s="138">
        <v>4</v>
      </c>
      <c r="I1107" s="139"/>
      <c r="J1107" s="139"/>
      <c r="K1107" s="140">
        <f>ROUND(P1107*H1107,2)</f>
        <v>0</v>
      </c>
      <c r="L1107" s="136"/>
      <c r="M1107" s="31"/>
      <c r="N1107" s="151"/>
      <c r="X1107" s="53"/>
      <c r="AT1107" s="16"/>
      <c r="AU1107" s="16"/>
    </row>
    <row r="1108" spans="2:65" s="1" customFormat="1" ht="24.2" customHeight="1">
      <c r="B1108" s="31"/>
      <c r="C1108" s="134" t="s">
        <v>2005</v>
      </c>
      <c r="D1108" s="134" t="s">
        <v>132</v>
      </c>
      <c r="E1108" s="135" t="s">
        <v>2006</v>
      </c>
      <c r="F1108" s="136" t="s">
        <v>2007</v>
      </c>
      <c r="G1108" s="137" t="s">
        <v>222</v>
      </c>
      <c r="H1108" s="138">
        <v>4.995</v>
      </c>
      <c r="I1108" s="139"/>
      <c r="J1108" s="139"/>
      <c r="K1108" s="140">
        <f>ROUND(P1108*H1108,2)</f>
        <v>0</v>
      </c>
      <c r="L1108" s="136" t="s">
        <v>134</v>
      </c>
      <c r="M1108" s="31"/>
      <c r="N1108" s="141" t="s">
        <v>1</v>
      </c>
      <c r="O1108" s="142" t="s">
        <v>40</v>
      </c>
      <c r="P1108" s="143">
        <f>I1108+J1108</f>
        <v>0</v>
      </c>
      <c r="Q1108" s="143">
        <f>ROUND(I1108*H1108,2)</f>
        <v>0</v>
      </c>
      <c r="R1108" s="143">
        <f>ROUND(J1108*H1108,2)</f>
        <v>0</v>
      </c>
      <c r="T1108" s="144">
        <f>S1108*H1108</f>
        <v>0</v>
      </c>
      <c r="U1108" s="144">
        <v>0.00026</v>
      </c>
      <c r="V1108" s="144">
        <f>U1108*H1108</f>
        <v>0.0012986999999999999</v>
      </c>
      <c r="W1108" s="144">
        <v>0</v>
      </c>
      <c r="X1108" s="145">
        <f>W1108*H1108</f>
        <v>0</v>
      </c>
      <c r="AR1108" s="146" t="s">
        <v>137</v>
      </c>
      <c r="AT1108" s="146" t="s">
        <v>132</v>
      </c>
      <c r="AU1108" s="146" t="s">
        <v>87</v>
      </c>
      <c r="AY1108" s="16" t="s">
        <v>128</v>
      </c>
      <c r="BE1108" s="147">
        <f>IF(O1108="základní",K1108,0)</f>
        <v>0</v>
      </c>
      <c r="BF1108" s="147">
        <f>IF(O1108="snížená",K1108,0)</f>
        <v>0</v>
      </c>
      <c r="BG1108" s="147">
        <f>IF(O1108="zákl. přenesená",K1108,0)</f>
        <v>0</v>
      </c>
      <c r="BH1108" s="147">
        <f>IF(O1108="sníž. přenesená",K1108,0)</f>
        <v>0</v>
      </c>
      <c r="BI1108" s="147">
        <f>IF(O1108="nulová",K1108,0)</f>
        <v>0</v>
      </c>
      <c r="BJ1108" s="16" t="s">
        <v>85</v>
      </c>
      <c r="BK1108" s="147">
        <f>ROUND(P1108*H1108,2)</f>
        <v>0</v>
      </c>
      <c r="BL1108" s="16" t="s">
        <v>137</v>
      </c>
      <c r="BM1108" s="146" t="s">
        <v>2008</v>
      </c>
    </row>
    <row r="1109" spans="2:47" s="1" customFormat="1" ht="19.5">
      <c r="B1109" s="31"/>
      <c r="D1109" s="148" t="s">
        <v>136</v>
      </c>
      <c r="F1109" s="149" t="s">
        <v>2009</v>
      </c>
      <c r="I1109" s="150"/>
      <c r="J1109" s="150"/>
      <c r="M1109" s="31"/>
      <c r="N1109" s="151"/>
      <c r="X1109" s="53"/>
      <c r="AT1109" s="16" t="s">
        <v>136</v>
      </c>
      <c r="AU1109" s="16" t="s">
        <v>87</v>
      </c>
    </row>
    <row r="1110" spans="2:51" s="12" customFormat="1" ht="12">
      <c r="B1110" s="155"/>
      <c r="D1110" s="148" t="s">
        <v>230</v>
      </c>
      <c r="E1110" s="156" t="s">
        <v>1</v>
      </c>
      <c r="F1110" s="157" t="s">
        <v>2010</v>
      </c>
      <c r="H1110" s="158">
        <v>4.455</v>
      </c>
      <c r="I1110" s="159"/>
      <c r="J1110" s="159"/>
      <c r="M1110" s="155"/>
      <c r="N1110" s="160"/>
      <c r="X1110" s="161"/>
      <c r="AT1110" s="156" t="s">
        <v>230</v>
      </c>
      <c r="AU1110" s="156" t="s">
        <v>87</v>
      </c>
      <c r="AV1110" s="12" t="s">
        <v>87</v>
      </c>
      <c r="AW1110" s="12" t="s">
        <v>5</v>
      </c>
      <c r="AX1110" s="12" t="s">
        <v>77</v>
      </c>
      <c r="AY1110" s="156" t="s">
        <v>128</v>
      </c>
    </row>
    <row r="1111" spans="2:51" s="12" customFormat="1" ht="12">
      <c r="B1111" s="155"/>
      <c r="D1111" s="148" t="s">
        <v>230</v>
      </c>
      <c r="E1111" s="156" t="s">
        <v>1</v>
      </c>
      <c r="F1111" s="157" t="s">
        <v>2011</v>
      </c>
      <c r="H1111" s="158">
        <v>0.54</v>
      </c>
      <c r="I1111" s="159"/>
      <c r="J1111" s="159"/>
      <c r="M1111" s="155"/>
      <c r="N1111" s="160"/>
      <c r="X1111" s="161"/>
      <c r="AT1111" s="156" t="s">
        <v>230</v>
      </c>
      <c r="AU1111" s="156" t="s">
        <v>87</v>
      </c>
      <c r="AV1111" s="12" t="s">
        <v>87</v>
      </c>
      <c r="AW1111" s="12" t="s">
        <v>5</v>
      </c>
      <c r="AX1111" s="12" t="s">
        <v>77</v>
      </c>
      <c r="AY1111" s="156" t="s">
        <v>128</v>
      </c>
    </row>
    <row r="1112" spans="2:51" s="13" customFormat="1" ht="12">
      <c r="B1112" s="162"/>
      <c r="D1112" s="148" t="s">
        <v>230</v>
      </c>
      <c r="E1112" s="163" t="s">
        <v>1</v>
      </c>
      <c r="F1112" s="164" t="s">
        <v>265</v>
      </c>
      <c r="H1112" s="165">
        <v>4.995</v>
      </c>
      <c r="I1112" s="166"/>
      <c r="J1112" s="166"/>
      <c r="M1112" s="162"/>
      <c r="N1112" s="167"/>
      <c r="X1112" s="168"/>
      <c r="AT1112" s="163" t="s">
        <v>230</v>
      </c>
      <c r="AU1112" s="163" t="s">
        <v>87</v>
      </c>
      <c r="AV1112" s="13" t="s">
        <v>137</v>
      </c>
      <c r="AW1112" s="13" t="s">
        <v>5</v>
      </c>
      <c r="AX1112" s="13" t="s">
        <v>85</v>
      </c>
      <c r="AY1112" s="163" t="s">
        <v>128</v>
      </c>
    </row>
    <row r="1113" spans="2:65" s="1" customFormat="1" ht="24.2" customHeight="1">
      <c r="B1113" s="31"/>
      <c r="C1113" s="169" t="s">
        <v>2012</v>
      </c>
      <c r="D1113" s="169" t="s">
        <v>356</v>
      </c>
      <c r="E1113" s="170" t="s">
        <v>2013</v>
      </c>
      <c r="F1113" s="171" t="s">
        <v>2014</v>
      </c>
      <c r="G1113" s="172" t="s">
        <v>222</v>
      </c>
      <c r="H1113" s="173">
        <v>4.995</v>
      </c>
      <c r="I1113" s="174"/>
      <c r="J1113" s="175"/>
      <c r="K1113" s="176">
        <f>ROUND(P1113*H1113,2)</f>
        <v>0</v>
      </c>
      <c r="L1113" s="171" t="s">
        <v>134</v>
      </c>
      <c r="M1113" s="177"/>
      <c r="N1113" s="178" t="s">
        <v>1</v>
      </c>
      <c r="O1113" s="142" t="s">
        <v>40</v>
      </c>
      <c r="P1113" s="143">
        <f>I1113+J1113</f>
        <v>0</v>
      </c>
      <c r="Q1113" s="143">
        <f>ROUND(I1113*H1113,2)</f>
        <v>0</v>
      </c>
      <c r="R1113" s="143">
        <f>ROUND(J1113*H1113,2)</f>
        <v>0</v>
      </c>
      <c r="T1113" s="144">
        <f>S1113*H1113</f>
        <v>0</v>
      </c>
      <c r="U1113" s="144">
        <v>0.0287</v>
      </c>
      <c r="V1113" s="144">
        <f>U1113*H1113</f>
        <v>0.1433565</v>
      </c>
      <c r="W1113" s="144">
        <v>0</v>
      </c>
      <c r="X1113" s="145">
        <f>W1113*H1113</f>
        <v>0</v>
      </c>
      <c r="AR1113" s="146" t="s">
        <v>359</v>
      </c>
      <c r="AT1113" s="146" t="s">
        <v>356</v>
      </c>
      <c r="AU1113" s="146" t="s">
        <v>87</v>
      </c>
      <c r="AY1113" s="16" t="s">
        <v>128</v>
      </c>
      <c r="BE1113" s="147">
        <f>IF(O1113="základní",K1113,0)</f>
        <v>0</v>
      </c>
      <c r="BF1113" s="147">
        <f>IF(O1113="snížená",K1113,0)</f>
        <v>0</v>
      </c>
      <c r="BG1113" s="147">
        <f>IF(O1113="zákl. přenesená",K1113,0)</f>
        <v>0</v>
      </c>
      <c r="BH1113" s="147">
        <f>IF(O1113="sníž. přenesená",K1113,0)</f>
        <v>0</v>
      </c>
      <c r="BI1113" s="147">
        <f>IF(O1113="nulová",K1113,0)</f>
        <v>0</v>
      </c>
      <c r="BJ1113" s="16" t="s">
        <v>85</v>
      </c>
      <c r="BK1113" s="147">
        <f>ROUND(P1113*H1113,2)</f>
        <v>0</v>
      </c>
      <c r="BL1113" s="16" t="s">
        <v>137</v>
      </c>
      <c r="BM1113" s="146" t="s">
        <v>2015</v>
      </c>
    </row>
    <row r="1114" spans="2:47" s="1" customFormat="1" ht="19.5">
      <c r="B1114" s="31"/>
      <c r="D1114" s="148" t="s">
        <v>136</v>
      </c>
      <c r="F1114" s="149" t="s">
        <v>2014</v>
      </c>
      <c r="I1114" s="150"/>
      <c r="J1114" s="150"/>
      <c r="M1114" s="31"/>
      <c r="N1114" s="151"/>
      <c r="X1114" s="53"/>
      <c r="AT1114" s="16" t="s">
        <v>136</v>
      </c>
      <c r="AU1114" s="16" t="s">
        <v>87</v>
      </c>
    </row>
    <row r="1115" spans="2:65" s="1" customFormat="1" ht="24.2" customHeight="1">
      <c r="B1115" s="31"/>
      <c r="C1115" s="134" t="s">
        <v>9</v>
      </c>
      <c r="D1115" s="134" t="s">
        <v>132</v>
      </c>
      <c r="E1115" s="135" t="s">
        <v>2016</v>
      </c>
      <c r="F1115" s="136" t="s">
        <v>2017</v>
      </c>
      <c r="G1115" s="137" t="s">
        <v>352</v>
      </c>
      <c r="H1115" s="138">
        <v>3</v>
      </c>
      <c r="I1115" s="139"/>
      <c r="J1115" s="139"/>
      <c r="K1115" s="140">
        <f>ROUND(P1115*H1115,2)</f>
        <v>0</v>
      </c>
      <c r="L1115" s="136" t="s">
        <v>134</v>
      </c>
      <c r="M1115" s="31"/>
      <c r="N1115" s="141" t="s">
        <v>1</v>
      </c>
      <c r="O1115" s="142" t="s">
        <v>40</v>
      </c>
      <c r="P1115" s="143">
        <f>I1115+J1115</f>
        <v>0</v>
      </c>
      <c r="Q1115" s="143">
        <f>ROUND(I1115*H1115,2)</f>
        <v>0</v>
      </c>
      <c r="R1115" s="143">
        <f>ROUND(J1115*H1115,2)</f>
        <v>0</v>
      </c>
      <c r="T1115" s="144">
        <f>S1115*H1115</f>
        <v>0</v>
      </c>
      <c r="U1115" s="144">
        <v>0</v>
      </c>
      <c r="V1115" s="144">
        <f>U1115*H1115</f>
        <v>0</v>
      </c>
      <c r="W1115" s="144">
        <v>0</v>
      </c>
      <c r="X1115" s="145">
        <f>W1115*H1115</f>
        <v>0</v>
      </c>
      <c r="AR1115" s="146" t="s">
        <v>319</v>
      </c>
      <c r="AT1115" s="146" t="s">
        <v>132</v>
      </c>
      <c r="AU1115" s="146" t="s">
        <v>87</v>
      </c>
      <c r="AY1115" s="16" t="s">
        <v>128</v>
      </c>
      <c r="BE1115" s="147">
        <f>IF(O1115="základní",K1115,0)</f>
        <v>0</v>
      </c>
      <c r="BF1115" s="147">
        <f>IF(O1115="snížená",K1115,0)</f>
        <v>0</v>
      </c>
      <c r="BG1115" s="147">
        <f>IF(O1115="zákl. přenesená",K1115,0)</f>
        <v>0</v>
      </c>
      <c r="BH1115" s="147">
        <f>IF(O1115="sníž. přenesená",K1115,0)</f>
        <v>0</v>
      </c>
      <c r="BI1115" s="147">
        <f>IF(O1115="nulová",K1115,0)</f>
        <v>0</v>
      </c>
      <c r="BJ1115" s="16" t="s">
        <v>85</v>
      </c>
      <c r="BK1115" s="147">
        <f>ROUND(P1115*H1115,2)</f>
        <v>0</v>
      </c>
      <c r="BL1115" s="16" t="s">
        <v>319</v>
      </c>
      <c r="BM1115" s="146" t="s">
        <v>2018</v>
      </c>
    </row>
    <row r="1116" spans="2:47" s="1" customFormat="1" ht="29.25">
      <c r="B1116" s="31"/>
      <c r="D1116" s="148" t="s">
        <v>136</v>
      </c>
      <c r="F1116" s="149" t="s">
        <v>2019</v>
      </c>
      <c r="I1116" s="150"/>
      <c r="J1116" s="150"/>
      <c r="M1116" s="31"/>
      <c r="N1116" s="151"/>
      <c r="X1116" s="53"/>
      <c r="AT1116" s="16" t="s">
        <v>136</v>
      </c>
      <c r="AU1116" s="16" t="s">
        <v>87</v>
      </c>
    </row>
    <row r="1117" spans="2:51" s="12" customFormat="1" ht="12">
      <c r="B1117" s="155"/>
      <c r="D1117" s="148" t="s">
        <v>230</v>
      </c>
      <c r="E1117" s="156" t="s">
        <v>1</v>
      </c>
      <c r="F1117" s="157" t="s">
        <v>783</v>
      </c>
      <c r="H1117" s="158">
        <v>1</v>
      </c>
      <c r="I1117" s="159"/>
      <c r="J1117" s="159"/>
      <c r="M1117" s="155"/>
      <c r="N1117" s="160"/>
      <c r="X1117" s="161"/>
      <c r="AT1117" s="156" t="s">
        <v>230</v>
      </c>
      <c r="AU1117" s="156" t="s">
        <v>87</v>
      </c>
      <c r="AV1117" s="12" t="s">
        <v>87</v>
      </c>
      <c r="AW1117" s="12" t="s">
        <v>5</v>
      </c>
      <c r="AX1117" s="12" t="s">
        <v>77</v>
      </c>
      <c r="AY1117" s="156" t="s">
        <v>128</v>
      </c>
    </row>
    <row r="1118" spans="2:51" s="12" customFormat="1" ht="12">
      <c r="B1118" s="155"/>
      <c r="D1118" s="148" t="s">
        <v>230</v>
      </c>
      <c r="E1118" s="156" t="s">
        <v>1</v>
      </c>
      <c r="F1118" s="157" t="s">
        <v>2020</v>
      </c>
      <c r="H1118" s="158">
        <v>1</v>
      </c>
      <c r="I1118" s="159"/>
      <c r="J1118" s="159"/>
      <c r="M1118" s="155"/>
      <c r="N1118" s="160"/>
      <c r="X1118" s="161"/>
      <c r="AT1118" s="156" t="s">
        <v>230</v>
      </c>
      <c r="AU1118" s="156" t="s">
        <v>87</v>
      </c>
      <c r="AV1118" s="12" t="s">
        <v>87</v>
      </c>
      <c r="AW1118" s="12" t="s">
        <v>5</v>
      </c>
      <c r="AX1118" s="12" t="s">
        <v>77</v>
      </c>
      <c r="AY1118" s="156" t="s">
        <v>128</v>
      </c>
    </row>
    <row r="1119" spans="2:51" s="12" customFormat="1" ht="12">
      <c r="B1119" s="155"/>
      <c r="D1119" s="148" t="s">
        <v>230</v>
      </c>
      <c r="E1119" s="156" t="s">
        <v>1</v>
      </c>
      <c r="F1119" s="157" t="s">
        <v>2021</v>
      </c>
      <c r="H1119" s="158">
        <v>1</v>
      </c>
      <c r="I1119" s="159"/>
      <c r="J1119" s="159"/>
      <c r="M1119" s="155"/>
      <c r="N1119" s="160"/>
      <c r="X1119" s="161"/>
      <c r="AT1119" s="156" t="s">
        <v>230</v>
      </c>
      <c r="AU1119" s="156" t="s">
        <v>87</v>
      </c>
      <c r="AV1119" s="12" t="s">
        <v>87</v>
      </c>
      <c r="AW1119" s="12" t="s">
        <v>5</v>
      </c>
      <c r="AX1119" s="12" t="s">
        <v>77</v>
      </c>
      <c r="AY1119" s="156" t="s">
        <v>128</v>
      </c>
    </row>
    <row r="1120" spans="2:51" s="13" customFormat="1" ht="12">
      <c r="B1120" s="162"/>
      <c r="D1120" s="148" t="s">
        <v>230</v>
      </c>
      <c r="E1120" s="163" t="s">
        <v>1</v>
      </c>
      <c r="F1120" s="164" t="s">
        <v>265</v>
      </c>
      <c r="H1120" s="165">
        <v>3</v>
      </c>
      <c r="I1120" s="166"/>
      <c r="J1120" s="166"/>
      <c r="M1120" s="162"/>
      <c r="N1120" s="167"/>
      <c r="X1120" s="168"/>
      <c r="AT1120" s="163" t="s">
        <v>230</v>
      </c>
      <c r="AU1120" s="163" t="s">
        <v>87</v>
      </c>
      <c r="AV1120" s="13" t="s">
        <v>137</v>
      </c>
      <c r="AW1120" s="13" t="s">
        <v>5</v>
      </c>
      <c r="AX1120" s="13" t="s">
        <v>85</v>
      </c>
      <c r="AY1120" s="163" t="s">
        <v>128</v>
      </c>
    </row>
    <row r="1121" spans="2:65" s="1" customFormat="1" ht="24.2" customHeight="1">
      <c r="B1121" s="31"/>
      <c r="C1121" s="134" t="s">
        <v>175</v>
      </c>
      <c r="D1121" s="134" t="s">
        <v>132</v>
      </c>
      <c r="E1121" s="135" t="s">
        <v>2022</v>
      </c>
      <c r="F1121" s="136" t="s">
        <v>2023</v>
      </c>
      <c r="G1121" s="137" t="s">
        <v>352</v>
      </c>
      <c r="H1121" s="138">
        <v>14</v>
      </c>
      <c r="I1121" s="139"/>
      <c r="J1121" s="139"/>
      <c r="K1121" s="140">
        <f>ROUND(P1121*H1121,2)</f>
        <v>0</v>
      </c>
      <c r="L1121" s="136" t="s">
        <v>134</v>
      </c>
      <c r="M1121" s="31"/>
      <c r="N1121" s="141" t="s">
        <v>1</v>
      </c>
      <c r="O1121" s="142" t="s">
        <v>40</v>
      </c>
      <c r="P1121" s="143">
        <f>I1121+J1121</f>
        <v>0</v>
      </c>
      <c r="Q1121" s="143">
        <f>ROUND(I1121*H1121,2)</f>
        <v>0</v>
      </c>
      <c r="R1121" s="143">
        <f>ROUND(J1121*H1121,2)</f>
        <v>0</v>
      </c>
      <c r="T1121" s="144">
        <f>S1121*H1121</f>
        <v>0</v>
      </c>
      <c r="U1121" s="144">
        <v>0</v>
      </c>
      <c r="V1121" s="144">
        <f>U1121*H1121</f>
        <v>0</v>
      </c>
      <c r="W1121" s="144">
        <v>0</v>
      </c>
      <c r="X1121" s="145">
        <f>W1121*H1121</f>
        <v>0</v>
      </c>
      <c r="AR1121" s="146" t="s">
        <v>319</v>
      </c>
      <c r="AT1121" s="146" t="s">
        <v>132</v>
      </c>
      <c r="AU1121" s="146" t="s">
        <v>87</v>
      </c>
      <c r="AY1121" s="16" t="s">
        <v>128</v>
      </c>
      <c r="BE1121" s="147">
        <f>IF(O1121="základní",K1121,0)</f>
        <v>0</v>
      </c>
      <c r="BF1121" s="147">
        <f>IF(O1121="snížená",K1121,0)</f>
        <v>0</v>
      </c>
      <c r="BG1121" s="147">
        <f>IF(O1121="zákl. přenesená",K1121,0)</f>
        <v>0</v>
      </c>
      <c r="BH1121" s="147">
        <f>IF(O1121="sníž. přenesená",K1121,0)</f>
        <v>0</v>
      </c>
      <c r="BI1121" s="147">
        <f>IF(O1121="nulová",K1121,0)</f>
        <v>0</v>
      </c>
      <c r="BJ1121" s="16" t="s">
        <v>85</v>
      </c>
      <c r="BK1121" s="147">
        <f>ROUND(P1121*H1121,2)</f>
        <v>0</v>
      </c>
      <c r="BL1121" s="16" t="s">
        <v>319</v>
      </c>
      <c r="BM1121" s="146" t="s">
        <v>2024</v>
      </c>
    </row>
    <row r="1122" spans="2:47" s="1" customFormat="1" ht="29.25">
      <c r="B1122" s="31"/>
      <c r="D1122" s="148" t="s">
        <v>136</v>
      </c>
      <c r="F1122" s="149" t="s">
        <v>2025</v>
      </c>
      <c r="I1122" s="150"/>
      <c r="J1122" s="150"/>
      <c r="M1122" s="31"/>
      <c r="N1122" s="151"/>
      <c r="X1122" s="53"/>
      <c r="AT1122" s="16" t="s">
        <v>136</v>
      </c>
      <c r="AU1122" s="16" t="s">
        <v>87</v>
      </c>
    </row>
    <row r="1123" spans="2:51" s="12" customFormat="1" ht="12">
      <c r="B1123" s="155"/>
      <c r="D1123" s="148" t="s">
        <v>230</v>
      </c>
      <c r="E1123" s="156" t="s">
        <v>1</v>
      </c>
      <c r="F1123" s="157" t="s">
        <v>2026</v>
      </c>
      <c r="H1123" s="158">
        <v>14</v>
      </c>
      <c r="I1123" s="159"/>
      <c r="J1123" s="159"/>
      <c r="M1123" s="155"/>
      <c r="N1123" s="160"/>
      <c r="X1123" s="161"/>
      <c r="AT1123" s="156" t="s">
        <v>230</v>
      </c>
      <c r="AU1123" s="156" t="s">
        <v>87</v>
      </c>
      <c r="AV1123" s="12" t="s">
        <v>87</v>
      </c>
      <c r="AW1123" s="12" t="s">
        <v>5</v>
      </c>
      <c r="AX1123" s="12" t="s">
        <v>85</v>
      </c>
      <c r="AY1123" s="156" t="s">
        <v>128</v>
      </c>
    </row>
    <row r="1124" spans="2:65" s="1" customFormat="1" ht="24.2" customHeight="1">
      <c r="B1124" s="31"/>
      <c r="C1124" s="134" t="s">
        <v>2027</v>
      </c>
      <c r="D1124" s="134" t="s">
        <v>132</v>
      </c>
      <c r="E1124" s="135" t="s">
        <v>2028</v>
      </c>
      <c r="F1124" s="136" t="s">
        <v>2029</v>
      </c>
      <c r="G1124" s="137" t="s">
        <v>352</v>
      </c>
      <c r="H1124" s="138">
        <v>3</v>
      </c>
      <c r="I1124" s="139"/>
      <c r="J1124" s="139"/>
      <c r="K1124" s="140">
        <f>ROUND(P1124*H1124,2)</f>
        <v>0</v>
      </c>
      <c r="L1124" s="136" t="s">
        <v>134</v>
      </c>
      <c r="M1124" s="31"/>
      <c r="N1124" s="141" t="s">
        <v>1</v>
      </c>
      <c r="O1124" s="142" t="s">
        <v>40</v>
      </c>
      <c r="P1124" s="143">
        <f>I1124+J1124</f>
        <v>0</v>
      </c>
      <c r="Q1124" s="143">
        <f>ROUND(I1124*H1124,2)</f>
        <v>0</v>
      </c>
      <c r="R1124" s="143">
        <f>ROUND(J1124*H1124,2)</f>
        <v>0</v>
      </c>
      <c r="T1124" s="144">
        <f>S1124*H1124</f>
        <v>0</v>
      </c>
      <c r="U1124" s="144">
        <v>0</v>
      </c>
      <c r="V1124" s="144">
        <f>U1124*H1124</f>
        <v>0</v>
      </c>
      <c r="W1124" s="144">
        <v>0</v>
      </c>
      <c r="X1124" s="145">
        <f>W1124*H1124</f>
        <v>0</v>
      </c>
      <c r="AR1124" s="146" t="s">
        <v>319</v>
      </c>
      <c r="AT1124" s="146" t="s">
        <v>132</v>
      </c>
      <c r="AU1124" s="146" t="s">
        <v>87</v>
      </c>
      <c r="AY1124" s="16" t="s">
        <v>128</v>
      </c>
      <c r="BE1124" s="147">
        <f>IF(O1124="základní",K1124,0)</f>
        <v>0</v>
      </c>
      <c r="BF1124" s="147">
        <f>IF(O1124="snížená",K1124,0)</f>
        <v>0</v>
      </c>
      <c r="BG1124" s="147">
        <f>IF(O1124="zákl. přenesená",K1124,0)</f>
        <v>0</v>
      </c>
      <c r="BH1124" s="147">
        <f>IF(O1124="sníž. přenesená",K1124,0)</f>
        <v>0</v>
      </c>
      <c r="BI1124" s="147">
        <f>IF(O1124="nulová",K1124,0)</f>
        <v>0</v>
      </c>
      <c r="BJ1124" s="16" t="s">
        <v>85</v>
      </c>
      <c r="BK1124" s="147">
        <f>ROUND(P1124*H1124,2)</f>
        <v>0</v>
      </c>
      <c r="BL1124" s="16" t="s">
        <v>319</v>
      </c>
      <c r="BM1124" s="146" t="s">
        <v>2030</v>
      </c>
    </row>
    <row r="1125" spans="2:47" s="1" customFormat="1" ht="29.25">
      <c r="B1125" s="31"/>
      <c r="D1125" s="148" t="s">
        <v>136</v>
      </c>
      <c r="F1125" s="149" t="s">
        <v>2031</v>
      </c>
      <c r="I1125" s="150"/>
      <c r="J1125" s="150"/>
      <c r="M1125" s="31"/>
      <c r="N1125" s="151"/>
      <c r="X1125" s="53"/>
      <c r="AT1125" s="16" t="s">
        <v>136</v>
      </c>
      <c r="AU1125" s="16" t="s">
        <v>87</v>
      </c>
    </row>
    <row r="1126" spans="2:51" s="12" customFormat="1" ht="12">
      <c r="B1126" s="155"/>
      <c r="D1126" s="148" t="s">
        <v>230</v>
      </c>
      <c r="E1126" s="156" t="s">
        <v>1</v>
      </c>
      <c r="F1126" s="157" t="s">
        <v>2032</v>
      </c>
      <c r="H1126" s="158">
        <v>1</v>
      </c>
      <c r="I1126" s="159"/>
      <c r="J1126" s="159"/>
      <c r="M1126" s="155"/>
      <c r="N1126" s="160"/>
      <c r="X1126" s="161"/>
      <c r="AT1126" s="156" t="s">
        <v>230</v>
      </c>
      <c r="AU1126" s="156" t="s">
        <v>87</v>
      </c>
      <c r="AV1126" s="12" t="s">
        <v>87</v>
      </c>
      <c r="AW1126" s="12" t="s">
        <v>5</v>
      </c>
      <c r="AX1126" s="12" t="s">
        <v>77</v>
      </c>
      <c r="AY1126" s="156" t="s">
        <v>128</v>
      </c>
    </row>
    <row r="1127" spans="2:51" s="12" customFormat="1" ht="12">
      <c r="B1127" s="155"/>
      <c r="D1127" s="148" t="s">
        <v>230</v>
      </c>
      <c r="E1127" s="156" t="s">
        <v>1</v>
      </c>
      <c r="F1127" s="157" t="s">
        <v>2033</v>
      </c>
      <c r="H1127" s="158">
        <v>1</v>
      </c>
      <c r="I1127" s="159"/>
      <c r="J1127" s="159"/>
      <c r="M1127" s="155"/>
      <c r="N1127" s="160"/>
      <c r="X1127" s="161"/>
      <c r="AT1127" s="156" t="s">
        <v>230</v>
      </c>
      <c r="AU1127" s="156" t="s">
        <v>87</v>
      </c>
      <c r="AV1127" s="12" t="s">
        <v>87</v>
      </c>
      <c r="AW1127" s="12" t="s">
        <v>5</v>
      </c>
      <c r="AX1127" s="12" t="s">
        <v>77</v>
      </c>
      <c r="AY1127" s="156" t="s">
        <v>128</v>
      </c>
    </row>
    <row r="1128" spans="2:51" s="12" customFormat="1" ht="12">
      <c r="B1128" s="155"/>
      <c r="D1128" s="148" t="s">
        <v>230</v>
      </c>
      <c r="E1128" s="156" t="s">
        <v>1</v>
      </c>
      <c r="F1128" s="157" t="s">
        <v>2034</v>
      </c>
      <c r="H1128" s="158">
        <v>1</v>
      </c>
      <c r="I1128" s="159"/>
      <c r="J1128" s="159"/>
      <c r="M1128" s="155"/>
      <c r="N1128" s="160"/>
      <c r="X1128" s="161"/>
      <c r="AT1128" s="156" t="s">
        <v>230</v>
      </c>
      <c r="AU1128" s="156" t="s">
        <v>87</v>
      </c>
      <c r="AV1128" s="12" t="s">
        <v>87</v>
      </c>
      <c r="AW1128" s="12" t="s">
        <v>5</v>
      </c>
      <c r="AX1128" s="12" t="s">
        <v>77</v>
      </c>
      <c r="AY1128" s="156" t="s">
        <v>128</v>
      </c>
    </row>
    <row r="1129" spans="2:51" s="13" customFormat="1" ht="12">
      <c r="B1129" s="162"/>
      <c r="D1129" s="148" t="s">
        <v>230</v>
      </c>
      <c r="E1129" s="163" t="s">
        <v>1</v>
      </c>
      <c r="F1129" s="164" t="s">
        <v>265</v>
      </c>
      <c r="H1129" s="165">
        <v>3</v>
      </c>
      <c r="I1129" s="166"/>
      <c r="J1129" s="166"/>
      <c r="M1129" s="162"/>
      <c r="N1129" s="167"/>
      <c r="X1129" s="168"/>
      <c r="AT1129" s="163" t="s">
        <v>230</v>
      </c>
      <c r="AU1129" s="163" t="s">
        <v>87</v>
      </c>
      <c r="AV1129" s="13" t="s">
        <v>137</v>
      </c>
      <c r="AW1129" s="13" t="s">
        <v>5</v>
      </c>
      <c r="AX1129" s="13" t="s">
        <v>85</v>
      </c>
      <c r="AY1129" s="163" t="s">
        <v>128</v>
      </c>
    </row>
    <row r="1130" spans="2:65" s="1" customFormat="1" ht="24.2" customHeight="1">
      <c r="B1130" s="31"/>
      <c r="C1130" s="169" t="s">
        <v>2035</v>
      </c>
      <c r="D1130" s="169" t="s">
        <v>356</v>
      </c>
      <c r="E1130" s="170" t="s">
        <v>2036</v>
      </c>
      <c r="F1130" s="171" t="s">
        <v>2037</v>
      </c>
      <c r="G1130" s="172" t="s">
        <v>352</v>
      </c>
      <c r="H1130" s="173">
        <v>3</v>
      </c>
      <c r="I1130" s="174"/>
      <c r="J1130" s="175"/>
      <c r="K1130" s="176">
        <f>ROUND(P1130*H1130,2)</f>
        <v>0</v>
      </c>
      <c r="L1130" s="171" t="s">
        <v>134</v>
      </c>
      <c r="M1130" s="177"/>
      <c r="N1130" s="178" t="s">
        <v>1</v>
      </c>
      <c r="O1130" s="142" t="s">
        <v>40</v>
      </c>
      <c r="P1130" s="143">
        <f>I1130+J1130</f>
        <v>0</v>
      </c>
      <c r="Q1130" s="143">
        <f>ROUND(I1130*H1130,2)</f>
        <v>0</v>
      </c>
      <c r="R1130" s="143">
        <f>ROUND(J1130*H1130,2)</f>
        <v>0</v>
      </c>
      <c r="T1130" s="144">
        <f>S1130*H1130</f>
        <v>0</v>
      </c>
      <c r="U1130" s="144">
        <v>0.0145</v>
      </c>
      <c r="V1130" s="144">
        <f>U1130*H1130</f>
        <v>0.043500000000000004</v>
      </c>
      <c r="W1130" s="144">
        <v>0</v>
      </c>
      <c r="X1130" s="145">
        <f>W1130*H1130</f>
        <v>0</v>
      </c>
      <c r="AR1130" s="146" t="s">
        <v>399</v>
      </c>
      <c r="AT1130" s="146" t="s">
        <v>356</v>
      </c>
      <c r="AU1130" s="146" t="s">
        <v>87</v>
      </c>
      <c r="AY1130" s="16" t="s">
        <v>128</v>
      </c>
      <c r="BE1130" s="147">
        <f>IF(O1130="základní",K1130,0)</f>
        <v>0</v>
      </c>
      <c r="BF1130" s="147">
        <f>IF(O1130="snížená",K1130,0)</f>
        <v>0</v>
      </c>
      <c r="BG1130" s="147">
        <f>IF(O1130="zákl. přenesená",K1130,0)</f>
        <v>0</v>
      </c>
      <c r="BH1130" s="147">
        <f>IF(O1130="sníž. přenesená",K1130,0)</f>
        <v>0</v>
      </c>
      <c r="BI1130" s="147">
        <f>IF(O1130="nulová",K1130,0)</f>
        <v>0</v>
      </c>
      <c r="BJ1130" s="16" t="s">
        <v>85</v>
      </c>
      <c r="BK1130" s="147">
        <f>ROUND(P1130*H1130,2)</f>
        <v>0</v>
      </c>
      <c r="BL1130" s="16" t="s">
        <v>319</v>
      </c>
      <c r="BM1130" s="146" t="s">
        <v>2038</v>
      </c>
    </row>
    <row r="1131" spans="2:47" s="1" customFormat="1" ht="12">
      <c r="B1131" s="31"/>
      <c r="D1131" s="148" t="s">
        <v>136</v>
      </c>
      <c r="F1131" s="149" t="s">
        <v>2037</v>
      </c>
      <c r="I1131" s="150"/>
      <c r="J1131" s="150"/>
      <c r="M1131" s="31"/>
      <c r="N1131" s="151"/>
      <c r="X1131" s="53"/>
      <c r="AT1131" s="16" t="s">
        <v>136</v>
      </c>
      <c r="AU1131" s="16" t="s">
        <v>87</v>
      </c>
    </row>
    <row r="1132" spans="2:65" s="1" customFormat="1" ht="24.2" customHeight="1">
      <c r="B1132" s="31"/>
      <c r="C1132" s="134" t="s">
        <v>2039</v>
      </c>
      <c r="D1132" s="134" t="s">
        <v>132</v>
      </c>
      <c r="E1132" s="135" t="s">
        <v>2040</v>
      </c>
      <c r="F1132" s="136" t="s">
        <v>2041</v>
      </c>
      <c r="G1132" s="137" t="s">
        <v>352</v>
      </c>
      <c r="H1132" s="138">
        <v>12</v>
      </c>
      <c r="I1132" s="139"/>
      <c r="J1132" s="139"/>
      <c r="K1132" s="140">
        <f>ROUND(P1132*H1132,2)</f>
        <v>0</v>
      </c>
      <c r="L1132" s="136" t="s">
        <v>134</v>
      </c>
      <c r="M1132" s="31"/>
      <c r="N1132" s="141" t="s">
        <v>1</v>
      </c>
      <c r="O1132" s="142" t="s">
        <v>40</v>
      </c>
      <c r="P1132" s="143">
        <f>I1132+J1132</f>
        <v>0</v>
      </c>
      <c r="Q1132" s="143">
        <f>ROUND(I1132*H1132,2)</f>
        <v>0</v>
      </c>
      <c r="R1132" s="143">
        <f>ROUND(J1132*H1132,2)</f>
        <v>0</v>
      </c>
      <c r="T1132" s="144">
        <f>S1132*H1132</f>
        <v>0</v>
      </c>
      <c r="U1132" s="144">
        <v>0</v>
      </c>
      <c r="V1132" s="144">
        <f>U1132*H1132</f>
        <v>0</v>
      </c>
      <c r="W1132" s="144">
        <v>0</v>
      </c>
      <c r="X1132" s="145">
        <f>W1132*H1132</f>
        <v>0</v>
      </c>
      <c r="AR1132" s="146" t="s">
        <v>319</v>
      </c>
      <c r="AT1132" s="146" t="s">
        <v>132</v>
      </c>
      <c r="AU1132" s="146" t="s">
        <v>87</v>
      </c>
      <c r="AY1132" s="16" t="s">
        <v>128</v>
      </c>
      <c r="BE1132" s="147">
        <f>IF(O1132="základní",K1132,0)</f>
        <v>0</v>
      </c>
      <c r="BF1132" s="147">
        <f>IF(O1132="snížená",K1132,0)</f>
        <v>0</v>
      </c>
      <c r="BG1132" s="147">
        <f>IF(O1132="zákl. přenesená",K1132,0)</f>
        <v>0</v>
      </c>
      <c r="BH1132" s="147">
        <f>IF(O1132="sníž. přenesená",K1132,0)</f>
        <v>0</v>
      </c>
      <c r="BI1132" s="147">
        <f>IF(O1132="nulová",K1132,0)</f>
        <v>0</v>
      </c>
      <c r="BJ1132" s="16" t="s">
        <v>85</v>
      </c>
      <c r="BK1132" s="147">
        <f>ROUND(P1132*H1132,2)</f>
        <v>0</v>
      </c>
      <c r="BL1132" s="16" t="s">
        <v>319</v>
      </c>
      <c r="BM1132" s="146" t="s">
        <v>2042</v>
      </c>
    </row>
    <row r="1133" spans="2:47" s="1" customFormat="1" ht="29.25">
      <c r="B1133" s="31"/>
      <c r="D1133" s="148" t="s">
        <v>136</v>
      </c>
      <c r="F1133" s="149" t="s">
        <v>2043</v>
      </c>
      <c r="I1133" s="150"/>
      <c r="J1133" s="150"/>
      <c r="M1133" s="31"/>
      <c r="N1133" s="151"/>
      <c r="X1133" s="53"/>
      <c r="AT1133" s="16" t="s">
        <v>136</v>
      </c>
      <c r="AU1133" s="16" t="s">
        <v>87</v>
      </c>
    </row>
    <row r="1134" spans="2:51" s="12" customFormat="1" ht="12">
      <c r="B1134" s="155"/>
      <c r="D1134" s="148" t="s">
        <v>230</v>
      </c>
      <c r="E1134" s="156" t="s">
        <v>1</v>
      </c>
      <c r="F1134" s="157" t="s">
        <v>2044</v>
      </c>
      <c r="H1134" s="158">
        <v>1</v>
      </c>
      <c r="I1134" s="159"/>
      <c r="J1134" s="159"/>
      <c r="M1134" s="155"/>
      <c r="N1134" s="160"/>
      <c r="X1134" s="161"/>
      <c r="AT1134" s="156" t="s">
        <v>230</v>
      </c>
      <c r="AU1134" s="156" t="s">
        <v>87</v>
      </c>
      <c r="AV1134" s="12" t="s">
        <v>87</v>
      </c>
      <c r="AW1134" s="12" t="s">
        <v>5</v>
      </c>
      <c r="AX1134" s="12" t="s">
        <v>77</v>
      </c>
      <c r="AY1134" s="156" t="s">
        <v>128</v>
      </c>
    </row>
    <row r="1135" spans="2:51" s="12" customFormat="1" ht="12">
      <c r="B1135" s="155"/>
      <c r="D1135" s="148" t="s">
        <v>230</v>
      </c>
      <c r="E1135" s="156" t="s">
        <v>1</v>
      </c>
      <c r="F1135" s="157" t="s">
        <v>2045</v>
      </c>
      <c r="H1135" s="158">
        <v>1</v>
      </c>
      <c r="I1135" s="159"/>
      <c r="J1135" s="159"/>
      <c r="M1135" s="155"/>
      <c r="N1135" s="160"/>
      <c r="X1135" s="161"/>
      <c r="AT1135" s="156" t="s">
        <v>230</v>
      </c>
      <c r="AU1135" s="156" t="s">
        <v>87</v>
      </c>
      <c r="AV1135" s="12" t="s">
        <v>87</v>
      </c>
      <c r="AW1135" s="12" t="s">
        <v>5</v>
      </c>
      <c r="AX1135" s="12" t="s">
        <v>77</v>
      </c>
      <c r="AY1135" s="156" t="s">
        <v>128</v>
      </c>
    </row>
    <row r="1136" spans="2:51" s="12" customFormat="1" ht="12">
      <c r="B1136" s="155"/>
      <c r="D1136" s="148" t="s">
        <v>230</v>
      </c>
      <c r="E1136" s="156" t="s">
        <v>1</v>
      </c>
      <c r="F1136" s="157" t="s">
        <v>2046</v>
      </c>
      <c r="H1136" s="158">
        <v>1</v>
      </c>
      <c r="I1136" s="159"/>
      <c r="J1136" s="159"/>
      <c r="M1136" s="155"/>
      <c r="N1136" s="160"/>
      <c r="X1136" s="161"/>
      <c r="AT1136" s="156" t="s">
        <v>230</v>
      </c>
      <c r="AU1136" s="156" t="s">
        <v>87</v>
      </c>
      <c r="AV1136" s="12" t="s">
        <v>87</v>
      </c>
      <c r="AW1136" s="12" t="s">
        <v>5</v>
      </c>
      <c r="AX1136" s="12" t="s">
        <v>77</v>
      </c>
      <c r="AY1136" s="156" t="s">
        <v>128</v>
      </c>
    </row>
    <row r="1137" spans="2:51" s="12" customFormat="1" ht="12">
      <c r="B1137" s="155"/>
      <c r="D1137" s="148" t="s">
        <v>230</v>
      </c>
      <c r="E1137" s="156" t="s">
        <v>1</v>
      </c>
      <c r="F1137" s="157" t="s">
        <v>2047</v>
      </c>
      <c r="H1137" s="158">
        <v>3</v>
      </c>
      <c r="I1137" s="159"/>
      <c r="J1137" s="159"/>
      <c r="M1137" s="155"/>
      <c r="N1137" s="160"/>
      <c r="X1137" s="161"/>
      <c r="AT1137" s="156" t="s">
        <v>230</v>
      </c>
      <c r="AU1137" s="156" t="s">
        <v>87</v>
      </c>
      <c r="AV1137" s="12" t="s">
        <v>87</v>
      </c>
      <c r="AW1137" s="12" t="s">
        <v>5</v>
      </c>
      <c r="AX1137" s="12" t="s">
        <v>77</v>
      </c>
      <c r="AY1137" s="156" t="s">
        <v>128</v>
      </c>
    </row>
    <row r="1138" spans="2:51" s="12" customFormat="1" ht="12">
      <c r="B1138" s="155"/>
      <c r="D1138" s="148" t="s">
        <v>230</v>
      </c>
      <c r="E1138" s="156" t="s">
        <v>1</v>
      </c>
      <c r="F1138" s="157" t="s">
        <v>2048</v>
      </c>
      <c r="H1138" s="158">
        <v>2</v>
      </c>
      <c r="I1138" s="159"/>
      <c r="J1138" s="159"/>
      <c r="M1138" s="155"/>
      <c r="N1138" s="160"/>
      <c r="X1138" s="161"/>
      <c r="AT1138" s="156" t="s">
        <v>230</v>
      </c>
      <c r="AU1138" s="156" t="s">
        <v>87</v>
      </c>
      <c r="AV1138" s="12" t="s">
        <v>87</v>
      </c>
      <c r="AW1138" s="12" t="s">
        <v>5</v>
      </c>
      <c r="AX1138" s="12" t="s">
        <v>77</v>
      </c>
      <c r="AY1138" s="156" t="s">
        <v>128</v>
      </c>
    </row>
    <row r="1139" spans="2:51" s="12" customFormat="1" ht="12">
      <c r="B1139" s="155"/>
      <c r="D1139" s="148" t="s">
        <v>230</v>
      </c>
      <c r="E1139" s="156" t="s">
        <v>1</v>
      </c>
      <c r="F1139" s="157" t="s">
        <v>2049</v>
      </c>
      <c r="H1139" s="158">
        <v>1</v>
      </c>
      <c r="I1139" s="159"/>
      <c r="J1139" s="159"/>
      <c r="M1139" s="155"/>
      <c r="N1139" s="160"/>
      <c r="X1139" s="161"/>
      <c r="AT1139" s="156" t="s">
        <v>230</v>
      </c>
      <c r="AU1139" s="156" t="s">
        <v>87</v>
      </c>
      <c r="AV1139" s="12" t="s">
        <v>87</v>
      </c>
      <c r="AW1139" s="12" t="s">
        <v>5</v>
      </c>
      <c r="AX1139" s="12" t="s">
        <v>77</v>
      </c>
      <c r="AY1139" s="156" t="s">
        <v>128</v>
      </c>
    </row>
    <row r="1140" spans="2:51" s="12" customFormat="1" ht="12">
      <c r="B1140" s="155"/>
      <c r="D1140" s="148" t="s">
        <v>230</v>
      </c>
      <c r="E1140" s="156" t="s">
        <v>1</v>
      </c>
      <c r="F1140" s="157" t="s">
        <v>2050</v>
      </c>
      <c r="H1140" s="158">
        <v>2</v>
      </c>
      <c r="I1140" s="159"/>
      <c r="J1140" s="159"/>
      <c r="M1140" s="155"/>
      <c r="N1140" s="160"/>
      <c r="X1140" s="161"/>
      <c r="AT1140" s="156" t="s">
        <v>230</v>
      </c>
      <c r="AU1140" s="156" t="s">
        <v>87</v>
      </c>
      <c r="AV1140" s="12" t="s">
        <v>87</v>
      </c>
      <c r="AW1140" s="12" t="s">
        <v>5</v>
      </c>
      <c r="AX1140" s="12" t="s">
        <v>77</v>
      </c>
      <c r="AY1140" s="156" t="s">
        <v>128</v>
      </c>
    </row>
    <row r="1141" spans="2:51" s="12" customFormat="1" ht="12">
      <c r="B1141" s="155"/>
      <c r="D1141" s="148" t="s">
        <v>230</v>
      </c>
      <c r="E1141" s="156" t="s">
        <v>1</v>
      </c>
      <c r="F1141" s="157" t="s">
        <v>2051</v>
      </c>
      <c r="H1141" s="158">
        <v>1</v>
      </c>
      <c r="I1141" s="159"/>
      <c r="J1141" s="159"/>
      <c r="M1141" s="155"/>
      <c r="N1141" s="160"/>
      <c r="X1141" s="161"/>
      <c r="AT1141" s="156" t="s">
        <v>230</v>
      </c>
      <c r="AU1141" s="156" t="s">
        <v>87</v>
      </c>
      <c r="AV1141" s="12" t="s">
        <v>87</v>
      </c>
      <c r="AW1141" s="12" t="s">
        <v>5</v>
      </c>
      <c r="AX1141" s="12" t="s">
        <v>77</v>
      </c>
      <c r="AY1141" s="156" t="s">
        <v>128</v>
      </c>
    </row>
    <row r="1142" spans="2:51" s="13" customFormat="1" ht="12">
      <c r="B1142" s="162"/>
      <c r="D1142" s="148" t="s">
        <v>230</v>
      </c>
      <c r="E1142" s="163" t="s">
        <v>1</v>
      </c>
      <c r="F1142" s="164" t="s">
        <v>265</v>
      </c>
      <c r="H1142" s="165">
        <v>12</v>
      </c>
      <c r="I1142" s="166"/>
      <c r="J1142" s="166"/>
      <c r="M1142" s="162"/>
      <c r="N1142" s="167"/>
      <c r="X1142" s="168"/>
      <c r="AT1142" s="163" t="s">
        <v>230</v>
      </c>
      <c r="AU1142" s="163" t="s">
        <v>87</v>
      </c>
      <c r="AV1142" s="13" t="s">
        <v>137</v>
      </c>
      <c r="AW1142" s="13" t="s">
        <v>5</v>
      </c>
      <c r="AX1142" s="13" t="s">
        <v>85</v>
      </c>
      <c r="AY1142" s="163" t="s">
        <v>128</v>
      </c>
    </row>
    <row r="1143" spans="2:65" s="1" customFormat="1" ht="24.2" customHeight="1">
      <c r="B1143" s="31"/>
      <c r="C1143" s="169" t="s">
        <v>2052</v>
      </c>
      <c r="D1143" s="169" t="s">
        <v>356</v>
      </c>
      <c r="E1143" s="170" t="s">
        <v>2053</v>
      </c>
      <c r="F1143" s="171" t="s">
        <v>2054</v>
      </c>
      <c r="G1143" s="172" t="s">
        <v>352</v>
      </c>
      <c r="H1143" s="173">
        <v>12</v>
      </c>
      <c r="I1143" s="174"/>
      <c r="J1143" s="175"/>
      <c r="K1143" s="176">
        <f>ROUND(P1143*H1143,2)</f>
        <v>0</v>
      </c>
      <c r="L1143" s="171" t="s">
        <v>134</v>
      </c>
      <c r="M1143" s="177"/>
      <c r="N1143" s="178" t="s">
        <v>1</v>
      </c>
      <c r="O1143" s="142" t="s">
        <v>40</v>
      </c>
      <c r="P1143" s="143">
        <f>I1143+J1143</f>
        <v>0</v>
      </c>
      <c r="Q1143" s="143">
        <f>ROUND(I1143*H1143,2)</f>
        <v>0</v>
      </c>
      <c r="R1143" s="143">
        <f>ROUND(J1143*H1143,2)</f>
        <v>0</v>
      </c>
      <c r="T1143" s="144">
        <f>S1143*H1143</f>
        <v>0</v>
      </c>
      <c r="U1143" s="144">
        <v>0.017</v>
      </c>
      <c r="V1143" s="144">
        <f>U1143*H1143</f>
        <v>0.20400000000000001</v>
      </c>
      <c r="W1143" s="144">
        <v>0</v>
      </c>
      <c r="X1143" s="145">
        <f>W1143*H1143</f>
        <v>0</v>
      </c>
      <c r="AR1143" s="146" t="s">
        <v>399</v>
      </c>
      <c r="AT1143" s="146" t="s">
        <v>356</v>
      </c>
      <c r="AU1143" s="146" t="s">
        <v>87</v>
      </c>
      <c r="AY1143" s="16" t="s">
        <v>128</v>
      </c>
      <c r="BE1143" s="147">
        <f>IF(O1143="základní",K1143,0)</f>
        <v>0</v>
      </c>
      <c r="BF1143" s="147">
        <f>IF(O1143="snížená",K1143,0)</f>
        <v>0</v>
      </c>
      <c r="BG1143" s="147">
        <f>IF(O1143="zákl. přenesená",K1143,0)</f>
        <v>0</v>
      </c>
      <c r="BH1143" s="147">
        <f>IF(O1143="sníž. přenesená",K1143,0)</f>
        <v>0</v>
      </c>
      <c r="BI1143" s="147">
        <f>IF(O1143="nulová",K1143,0)</f>
        <v>0</v>
      </c>
      <c r="BJ1143" s="16" t="s">
        <v>85</v>
      </c>
      <c r="BK1143" s="147">
        <f>ROUND(P1143*H1143,2)</f>
        <v>0</v>
      </c>
      <c r="BL1143" s="16" t="s">
        <v>319</v>
      </c>
      <c r="BM1143" s="146" t="s">
        <v>2055</v>
      </c>
    </row>
    <row r="1144" spans="2:47" s="1" customFormat="1" ht="12">
      <c r="B1144" s="31"/>
      <c r="D1144" s="148" t="s">
        <v>136</v>
      </c>
      <c r="F1144" s="149" t="s">
        <v>2054</v>
      </c>
      <c r="I1144" s="150"/>
      <c r="J1144" s="150"/>
      <c r="M1144" s="31"/>
      <c r="N1144" s="151"/>
      <c r="X1144" s="53"/>
      <c r="AT1144" s="16" t="s">
        <v>136</v>
      </c>
      <c r="AU1144" s="16" t="s">
        <v>87</v>
      </c>
    </row>
    <row r="1145" spans="2:47" s="1" customFormat="1" ht="12">
      <c r="B1145" s="31"/>
      <c r="D1145" s="148" t="s">
        <v>136</v>
      </c>
      <c r="F1145" s="149"/>
      <c r="I1145" s="150"/>
      <c r="J1145" s="150"/>
      <c r="M1145" s="31"/>
      <c r="N1145" s="151"/>
      <c r="X1145" s="53"/>
      <c r="AT1145" s="16" t="s">
        <v>136</v>
      </c>
      <c r="AU1145" s="16" t="s">
        <v>87</v>
      </c>
    </row>
    <row r="1146" spans="2:65" s="1" customFormat="1" ht="24.2" customHeight="1">
      <c r="B1146" s="31"/>
      <c r="C1146" s="134" t="s">
        <v>2056</v>
      </c>
      <c r="D1146" s="134" t="s">
        <v>132</v>
      </c>
      <c r="E1146" s="135" t="s">
        <v>2057</v>
      </c>
      <c r="F1146" s="136" t="s">
        <v>2839</v>
      </c>
      <c r="G1146" s="137" t="s">
        <v>352</v>
      </c>
      <c r="H1146" s="138">
        <v>1</v>
      </c>
      <c r="I1146" s="139"/>
      <c r="J1146" s="139"/>
      <c r="K1146" s="140">
        <f>ROUND(P1146*H1146,2)</f>
        <v>0</v>
      </c>
      <c r="L1146" s="136" t="s">
        <v>134</v>
      </c>
      <c r="M1146" s="31"/>
      <c r="N1146" s="141" t="s">
        <v>1</v>
      </c>
      <c r="O1146" s="142" t="s">
        <v>40</v>
      </c>
      <c r="P1146" s="143">
        <f>I1146+J1146</f>
        <v>0</v>
      </c>
      <c r="Q1146" s="143">
        <f>ROUND(I1146*H1146,2)</f>
        <v>0</v>
      </c>
      <c r="R1146" s="143">
        <f>ROUND(J1146*H1146,2)</f>
        <v>0</v>
      </c>
      <c r="T1146" s="144">
        <f>S1146*H1146</f>
        <v>0</v>
      </c>
      <c r="U1146" s="144">
        <v>0.00092</v>
      </c>
      <c r="V1146" s="144">
        <f>U1146*H1146</f>
        <v>0.00092</v>
      </c>
      <c r="W1146" s="144">
        <v>0</v>
      </c>
      <c r="X1146" s="145">
        <f>W1146*H1146</f>
        <v>0</v>
      </c>
      <c r="AR1146" s="146" t="s">
        <v>319</v>
      </c>
      <c r="AT1146" s="146" t="s">
        <v>132</v>
      </c>
      <c r="AU1146" s="146" t="s">
        <v>87</v>
      </c>
      <c r="AY1146" s="16" t="s">
        <v>128</v>
      </c>
      <c r="BE1146" s="147">
        <f>IF(O1146="základní",K1146,0)</f>
        <v>0</v>
      </c>
      <c r="BF1146" s="147">
        <f>IF(O1146="snížená",K1146,0)</f>
        <v>0</v>
      </c>
      <c r="BG1146" s="147">
        <f>IF(O1146="zákl. přenesená",K1146,0)</f>
        <v>0</v>
      </c>
      <c r="BH1146" s="147">
        <f>IF(O1146="sníž. přenesená",K1146,0)</f>
        <v>0</v>
      </c>
      <c r="BI1146" s="147">
        <f>IF(O1146="nulová",K1146,0)</f>
        <v>0</v>
      </c>
      <c r="BJ1146" s="16" t="s">
        <v>85</v>
      </c>
      <c r="BK1146" s="147">
        <f>ROUND(P1146*H1146,2)</f>
        <v>0</v>
      </c>
      <c r="BL1146" s="16" t="s">
        <v>319</v>
      </c>
      <c r="BM1146" s="146" t="s">
        <v>2058</v>
      </c>
    </row>
    <row r="1147" spans="2:47" s="1" customFormat="1" ht="19.5">
      <c r="B1147" s="31"/>
      <c r="D1147" s="148" t="s">
        <v>136</v>
      </c>
      <c r="F1147" s="149" t="s">
        <v>2059</v>
      </c>
      <c r="I1147" s="150"/>
      <c r="J1147" s="150"/>
      <c r="M1147" s="31"/>
      <c r="N1147" s="151"/>
      <c r="X1147" s="53"/>
      <c r="AT1147" s="16" t="s">
        <v>136</v>
      </c>
      <c r="AU1147" s="16" t="s">
        <v>87</v>
      </c>
    </row>
    <row r="1148" spans="2:65" s="1" customFormat="1" ht="24.2" customHeight="1">
      <c r="B1148" s="31"/>
      <c r="C1148" s="169" t="s">
        <v>2060</v>
      </c>
      <c r="D1148" s="169" t="s">
        <v>356</v>
      </c>
      <c r="E1148" s="170" t="s">
        <v>2061</v>
      </c>
      <c r="F1148" s="171" t="s">
        <v>2840</v>
      </c>
      <c r="G1148" s="172" t="s">
        <v>222</v>
      </c>
      <c r="H1148" s="173">
        <v>1.8</v>
      </c>
      <c r="I1148" s="174"/>
      <c r="J1148" s="175"/>
      <c r="K1148" s="176">
        <f>ROUND(P1148*H1148,2)</f>
        <v>0</v>
      </c>
      <c r="L1148" s="171" t="s">
        <v>134</v>
      </c>
      <c r="M1148" s="177"/>
      <c r="N1148" s="178" t="s">
        <v>1</v>
      </c>
      <c r="O1148" s="142" t="s">
        <v>40</v>
      </c>
      <c r="P1148" s="143">
        <f>I1148+J1148</f>
        <v>0</v>
      </c>
      <c r="Q1148" s="143">
        <f>ROUND(I1148*H1148,2)</f>
        <v>0</v>
      </c>
      <c r="R1148" s="143">
        <f>ROUND(J1148*H1148,2)</f>
        <v>0</v>
      </c>
      <c r="T1148" s="144">
        <f>S1148*H1148</f>
        <v>0</v>
      </c>
      <c r="U1148" s="144">
        <v>0.02423</v>
      </c>
      <c r="V1148" s="144">
        <f>U1148*H1148</f>
        <v>0.04361400000000001</v>
      </c>
      <c r="W1148" s="144">
        <v>0</v>
      </c>
      <c r="X1148" s="145">
        <f>W1148*H1148</f>
        <v>0</v>
      </c>
      <c r="AR1148" s="146" t="s">
        <v>399</v>
      </c>
      <c r="AT1148" s="146" t="s">
        <v>356</v>
      </c>
      <c r="AU1148" s="146" t="s">
        <v>87</v>
      </c>
      <c r="AY1148" s="16" t="s">
        <v>128</v>
      </c>
      <c r="BE1148" s="147">
        <f>IF(O1148="základní",K1148,0)</f>
        <v>0</v>
      </c>
      <c r="BF1148" s="147">
        <f>IF(O1148="snížená",K1148,0)</f>
        <v>0</v>
      </c>
      <c r="BG1148" s="147">
        <f>IF(O1148="zákl. přenesená",K1148,0)</f>
        <v>0</v>
      </c>
      <c r="BH1148" s="147">
        <f>IF(O1148="sníž. přenesená",K1148,0)</f>
        <v>0</v>
      </c>
      <c r="BI1148" s="147">
        <f>IF(O1148="nulová",K1148,0)</f>
        <v>0</v>
      </c>
      <c r="BJ1148" s="16" t="s">
        <v>85</v>
      </c>
      <c r="BK1148" s="147">
        <f>ROUND(P1148*H1148,2)</f>
        <v>0</v>
      </c>
      <c r="BL1148" s="16" t="s">
        <v>319</v>
      </c>
      <c r="BM1148" s="146" t="s">
        <v>2062</v>
      </c>
    </row>
    <row r="1149" spans="2:47" s="1" customFormat="1" ht="19.5">
      <c r="B1149" s="31"/>
      <c r="D1149" s="148" t="s">
        <v>136</v>
      </c>
      <c r="F1149" s="149" t="s">
        <v>2841</v>
      </c>
      <c r="I1149" s="150"/>
      <c r="J1149" s="150"/>
      <c r="M1149" s="31"/>
      <c r="N1149" s="151"/>
      <c r="X1149" s="53"/>
      <c r="AT1149" s="16" t="s">
        <v>136</v>
      </c>
      <c r="AU1149" s="16" t="s">
        <v>87</v>
      </c>
    </row>
    <row r="1150" spans="2:51" s="12" customFormat="1" ht="12">
      <c r="B1150" s="155"/>
      <c r="D1150" s="148" t="s">
        <v>230</v>
      </c>
      <c r="F1150" s="157" t="s">
        <v>2063</v>
      </c>
      <c r="H1150" s="158">
        <v>1.8</v>
      </c>
      <c r="I1150" s="159"/>
      <c r="J1150" s="159"/>
      <c r="M1150" s="155"/>
      <c r="N1150" s="160"/>
      <c r="X1150" s="161"/>
      <c r="AT1150" s="156" t="s">
        <v>230</v>
      </c>
      <c r="AU1150" s="156" t="s">
        <v>87</v>
      </c>
      <c r="AV1150" s="12" t="s">
        <v>87</v>
      </c>
      <c r="AW1150" s="12" t="s">
        <v>4</v>
      </c>
      <c r="AX1150" s="12" t="s">
        <v>85</v>
      </c>
      <c r="AY1150" s="156" t="s">
        <v>128</v>
      </c>
    </row>
    <row r="1151" spans="2:65" s="1" customFormat="1" ht="24.2" customHeight="1">
      <c r="B1151" s="31"/>
      <c r="C1151" s="134" t="s">
        <v>2064</v>
      </c>
      <c r="D1151" s="134" t="s">
        <v>132</v>
      </c>
      <c r="E1151" s="135" t="s">
        <v>2065</v>
      </c>
      <c r="F1151" s="136" t="s">
        <v>2066</v>
      </c>
      <c r="G1151" s="137" t="s">
        <v>352</v>
      </c>
      <c r="H1151" s="138">
        <v>15</v>
      </c>
      <c r="I1151" s="139"/>
      <c r="J1151" s="139"/>
      <c r="K1151" s="140">
        <f>ROUND(P1151*H1151,2)</f>
        <v>0</v>
      </c>
      <c r="L1151" s="136" t="s">
        <v>134</v>
      </c>
      <c r="M1151" s="31"/>
      <c r="N1151" s="141" t="s">
        <v>1</v>
      </c>
      <c r="O1151" s="142" t="s">
        <v>40</v>
      </c>
      <c r="P1151" s="143">
        <f>I1151+J1151</f>
        <v>0</v>
      </c>
      <c r="Q1151" s="143">
        <f>ROUND(I1151*H1151,2)</f>
        <v>0</v>
      </c>
      <c r="R1151" s="143">
        <f>ROUND(J1151*H1151,2)</f>
        <v>0</v>
      </c>
      <c r="T1151" s="144">
        <f>S1151*H1151</f>
        <v>0</v>
      </c>
      <c r="U1151" s="144">
        <v>0</v>
      </c>
      <c r="V1151" s="144">
        <f>U1151*H1151</f>
        <v>0</v>
      </c>
      <c r="W1151" s="144">
        <v>0</v>
      </c>
      <c r="X1151" s="145">
        <f>W1151*H1151</f>
        <v>0</v>
      </c>
      <c r="AR1151" s="146" t="s">
        <v>319</v>
      </c>
      <c r="AT1151" s="146" t="s">
        <v>132</v>
      </c>
      <c r="AU1151" s="146" t="s">
        <v>87</v>
      </c>
      <c r="AY1151" s="16" t="s">
        <v>128</v>
      </c>
      <c r="BE1151" s="147">
        <f>IF(O1151="základní",K1151,0)</f>
        <v>0</v>
      </c>
      <c r="BF1151" s="147">
        <f>IF(O1151="snížená",K1151,0)</f>
        <v>0</v>
      </c>
      <c r="BG1151" s="147">
        <f>IF(O1151="zákl. přenesená",K1151,0)</f>
        <v>0</v>
      </c>
      <c r="BH1151" s="147">
        <f>IF(O1151="sníž. přenesená",K1151,0)</f>
        <v>0</v>
      </c>
      <c r="BI1151" s="147">
        <f>IF(O1151="nulová",K1151,0)</f>
        <v>0</v>
      </c>
      <c r="BJ1151" s="16" t="s">
        <v>85</v>
      </c>
      <c r="BK1151" s="147">
        <f>ROUND(P1151*H1151,2)</f>
        <v>0</v>
      </c>
      <c r="BL1151" s="16" t="s">
        <v>319</v>
      </c>
      <c r="BM1151" s="146" t="s">
        <v>2067</v>
      </c>
    </row>
    <row r="1152" spans="2:47" s="1" customFormat="1" ht="12">
      <c r="B1152" s="31"/>
      <c r="D1152" s="148" t="s">
        <v>136</v>
      </c>
      <c r="F1152" s="149" t="s">
        <v>2068</v>
      </c>
      <c r="I1152" s="150"/>
      <c r="J1152" s="150"/>
      <c r="M1152" s="31"/>
      <c r="N1152" s="151"/>
      <c r="X1152" s="53"/>
      <c r="AT1152" s="16" t="s">
        <v>136</v>
      </c>
      <c r="AU1152" s="16" t="s">
        <v>87</v>
      </c>
    </row>
    <row r="1153" spans="2:51" s="12" customFormat="1" ht="12">
      <c r="B1153" s="155"/>
      <c r="D1153" s="148" t="s">
        <v>230</v>
      </c>
      <c r="E1153" s="156" t="s">
        <v>1</v>
      </c>
      <c r="F1153" s="157" t="s">
        <v>2069</v>
      </c>
      <c r="H1153" s="158">
        <v>15</v>
      </c>
      <c r="I1153" s="159"/>
      <c r="J1153" s="159"/>
      <c r="M1153" s="155"/>
      <c r="N1153" s="160"/>
      <c r="X1153" s="161"/>
      <c r="AT1153" s="156" t="s">
        <v>230</v>
      </c>
      <c r="AU1153" s="156" t="s">
        <v>87</v>
      </c>
      <c r="AV1153" s="12" t="s">
        <v>87</v>
      </c>
      <c r="AW1153" s="12" t="s">
        <v>5</v>
      </c>
      <c r="AX1153" s="12" t="s">
        <v>85</v>
      </c>
      <c r="AY1153" s="156" t="s">
        <v>128</v>
      </c>
    </row>
    <row r="1154" spans="2:65" s="1" customFormat="1" ht="24.2" customHeight="1">
      <c r="B1154" s="31"/>
      <c r="C1154" s="169" t="s">
        <v>2070</v>
      </c>
      <c r="D1154" s="169" t="s">
        <v>356</v>
      </c>
      <c r="E1154" s="170" t="s">
        <v>2071</v>
      </c>
      <c r="F1154" s="171" t="s">
        <v>2072</v>
      </c>
      <c r="G1154" s="172" t="s">
        <v>352</v>
      </c>
      <c r="H1154" s="173">
        <v>3</v>
      </c>
      <c r="I1154" s="174"/>
      <c r="J1154" s="175"/>
      <c r="K1154" s="176">
        <f>ROUND(P1154*H1154,2)</f>
        <v>0</v>
      </c>
      <c r="L1154" s="171" t="s">
        <v>134</v>
      </c>
      <c r="M1154" s="177"/>
      <c r="N1154" s="178" t="s">
        <v>1</v>
      </c>
      <c r="O1154" s="142" t="s">
        <v>40</v>
      </c>
      <c r="P1154" s="143">
        <f>I1154+J1154</f>
        <v>0</v>
      </c>
      <c r="Q1154" s="143">
        <f>ROUND(I1154*H1154,2)</f>
        <v>0</v>
      </c>
      <c r="R1154" s="143">
        <f>ROUND(J1154*H1154,2)</f>
        <v>0</v>
      </c>
      <c r="T1154" s="144">
        <f>S1154*H1154</f>
        <v>0</v>
      </c>
      <c r="U1154" s="144">
        <v>0.0005</v>
      </c>
      <c r="V1154" s="144">
        <f>U1154*H1154</f>
        <v>0.0015</v>
      </c>
      <c r="W1154" s="144">
        <v>0</v>
      </c>
      <c r="X1154" s="145">
        <f>W1154*H1154</f>
        <v>0</v>
      </c>
      <c r="AR1154" s="146" t="s">
        <v>399</v>
      </c>
      <c r="AT1154" s="146" t="s">
        <v>356</v>
      </c>
      <c r="AU1154" s="146" t="s">
        <v>87</v>
      </c>
      <c r="AY1154" s="16" t="s">
        <v>128</v>
      </c>
      <c r="BE1154" s="147">
        <f>IF(O1154="základní",K1154,0)</f>
        <v>0</v>
      </c>
      <c r="BF1154" s="147">
        <f>IF(O1154="snížená",K1154,0)</f>
        <v>0</v>
      </c>
      <c r="BG1154" s="147">
        <f>IF(O1154="zákl. přenesená",K1154,0)</f>
        <v>0</v>
      </c>
      <c r="BH1154" s="147">
        <f>IF(O1154="sníž. přenesená",K1154,0)</f>
        <v>0</v>
      </c>
      <c r="BI1154" s="147">
        <f>IF(O1154="nulová",K1154,0)</f>
        <v>0</v>
      </c>
      <c r="BJ1154" s="16" t="s">
        <v>85</v>
      </c>
      <c r="BK1154" s="147">
        <f>ROUND(P1154*H1154,2)</f>
        <v>0</v>
      </c>
      <c r="BL1154" s="16" t="s">
        <v>319</v>
      </c>
      <c r="BM1154" s="146" t="s">
        <v>2073</v>
      </c>
    </row>
    <row r="1155" spans="2:47" s="1" customFormat="1" ht="12">
      <c r="B1155" s="31"/>
      <c r="D1155" s="148" t="s">
        <v>136</v>
      </c>
      <c r="F1155" s="149" t="s">
        <v>2072</v>
      </c>
      <c r="I1155" s="150"/>
      <c r="J1155" s="150"/>
      <c r="M1155" s="31"/>
      <c r="N1155" s="151"/>
      <c r="X1155" s="53"/>
      <c r="AT1155" s="16" t="s">
        <v>136</v>
      </c>
      <c r="AU1155" s="16" t="s">
        <v>87</v>
      </c>
    </row>
    <row r="1156" spans="2:65" s="1" customFormat="1" ht="24.2" customHeight="1">
      <c r="B1156" s="31"/>
      <c r="C1156" s="169" t="s">
        <v>2074</v>
      </c>
      <c r="D1156" s="169" t="s">
        <v>356</v>
      </c>
      <c r="E1156" s="170" t="s">
        <v>2075</v>
      </c>
      <c r="F1156" s="171" t="s">
        <v>2076</v>
      </c>
      <c r="G1156" s="172" t="s">
        <v>352</v>
      </c>
      <c r="H1156" s="173">
        <v>2</v>
      </c>
      <c r="I1156" s="174"/>
      <c r="J1156" s="175"/>
      <c r="K1156" s="176">
        <f>ROUND(P1156*H1156,2)</f>
        <v>0</v>
      </c>
      <c r="L1156" s="171" t="s">
        <v>134</v>
      </c>
      <c r="M1156" s="177"/>
      <c r="N1156" s="178" t="s">
        <v>1</v>
      </c>
      <c r="O1156" s="142" t="s">
        <v>40</v>
      </c>
      <c r="P1156" s="143">
        <f>I1156+J1156</f>
        <v>0</v>
      </c>
      <c r="Q1156" s="143">
        <f>ROUND(I1156*H1156,2)</f>
        <v>0</v>
      </c>
      <c r="R1156" s="143">
        <f>ROUND(J1156*H1156,2)</f>
        <v>0</v>
      </c>
      <c r="T1156" s="144">
        <f>S1156*H1156</f>
        <v>0</v>
      </c>
      <c r="U1156" s="144">
        <v>0.0005</v>
      </c>
      <c r="V1156" s="144">
        <f>U1156*H1156</f>
        <v>0.001</v>
      </c>
      <c r="W1156" s="144">
        <v>0</v>
      </c>
      <c r="X1156" s="145">
        <f>W1156*H1156</f>
        <v>0</v>
      </c>
      <c r="AR1156" s="146" t="s">
        <v>399</v>
      </c>
      <c r="AT1156" s="146" t="s">
        <v>356</v>
      </c>
      <c r="AU1156" s="146" t="s">
        <v>87</v>
      </c>
      <c r="AY1156" s="16" t="s">
        <v>128</v>
      </c>
      <c r="BE1156" s="147">
        <f>IF(O1156="základní",K1156,0)</f>
        <v>0</v>
      </c>
      <c r="BF1156" s="147">
        <f>IF(O1156="snížená",K1156,0)</f>
        <v>0</v>
      </c>
      <c r="BG1156" s="147">
        <f>IF(O1156="zákl. přenesená",K1156,0)</f>
        <v>0</v>
      </c>
      <c r="BH1156" s="147">
        <f>IF(O1156="sníž. přenesená",K1156,0)</f>
        <v>0</v>
      </c>
      <c r="BI1156" s="147">
        <f>IF(O1156="nulová",K1156,0)</f>
        <v>0</v>
      </c>
      <c r="BJ1156" s="16" t="s">
        <v>85</v>
      </c>
      <c r="BK1156" s="147">
        <f>ROUND(P1156*H1156,2)</f>
        <v>0</v>
      </c>
      <c r="BL1156" s="16" t="s">
        <v>319</v>
      </c>
      <c r="BM1156" s="146" t="s">
        <v>2077</v>
      </c>
    </row>
    <row r="1157" spans="2:47" s="1" customFormat="1" ht="12">
      <c r="B1157" s="31"/>
      <c r="D1157" s="148" t="s">
        <v>136</v>
      </c>
      <c r="F1157" s="149" t="s">
        <v>2076</v>
      </c>
      <c r="I1157" s="150"/>
      <c r="J1157" s="150"/>
      <c r="M1157" s="31"/>
      <c r="N1157" s="151"/>
      <c r="X1157" s="53"/>
      <c r="AT1157" s="16" t="s">
        <v>136</v>
      </c>
      <c r="AU1157" s="16" t="s">
        <v>87</v>
      </c>
    </row>
    <row r="1158" spans="2:65" s="1" customFormat="1" ht="24.2" customHeight="1">
      <c r="B1158" s="31"/>
      <c r="C1158" s="169" t="s">
        <v>2078</v>
      </c>
      <c r="D1158" s="169" t="s">
        <v>356</v>
      </c>
      <c r="E1158" s="170" t="s">
        <v>2079</v>
      </c>
      <c r="F1158" s="171" t="s">
        <v>2080</v>
      </c>
      <c r="G1158" s="172" t="s">
        <v>352</v>
      </c>
      <c r="H1158" s="173">
        <v>10</v>
      </c>
      <c r="I1158" s="174"/>
      <c r="J1158" s="175"/>
      <c r="K1158" s="176">
        <f>ROUND(P1158*H1158,2)</f>
        <v>0</v>
      </c>
      <c r="L1158" s="171" t="s">
        <v>134</v>
      </c>
      <c r="M1158" s="177"/>
      <c r="N1158" s="178" t="s">
        <v>1</v>
      </c>
      <c r="O1158" s="142" t="s">
        <v>40</v>
      </c>
      <c r="P1158" s="143">
        <f>I1158+J1158</f>
        <v>0</v>
      </c>
      <c r="Q1158" s="143">
        <f>ROUND(I1158*H1158,2)</f>
        <v>0</v>
      </c>
      <c r="R1158" s="143">
        <f>ROUND(J1158*H1158,2)</f>
        <v>0</v>
      </c>
      <c r="T1158" s="144">
        <f>S1158*H1158</f>
        <v>0</v>
      </c>
      <c r="U1158" s="144">
        <v>0.0006</v>
      </c>
      <c r="V1158" s="144">
        <f>U1158*H1158</f>
        <v>0.005999999999999999</v>
      </c>
      <c r="W1158" s="144">
        <v>0</v>
      </c>
      <c r="X1158" s="145">
        <f>W1158*H1158</f>
        <v>0</v>
      </c>
      <c r="AR1158" s="146" t="s">
        <v>399</v>
      </c>
      <c r="AT1158" s="146" t="s">
        <v>356</v>
      </c>
      <c r="AU1158" s="146" t="s">
        <v>87</v>
      </c>
      <c r="AY1158" s="16" t="s">
        <v>128</v>
      </c>
      <c r="BE1158" s="147">
        <f>IF(O1158="základní",K1158,0)</f>
        <v>0</v>
      </c>
      <c r="BF1158" s="147">
        <f>IF(O1158="snížená",K1158,0)</f>
        <v>0</v>
      </c>
      <c r="BG1158" s="147">
        <f>IF(O1158="zákl. přenesená",K1158,0)</f>
        <v>0</v>
      </c>
      <c r="BH1158" s="147">
        <f>IF(O1158="sníž. přenesená",K1158,0)</f>
        <v>0</v>
      </c>
      <c r="BI1158" s="147">
        <f>IF(O1158="nulová",K1158,0)</f>
        <v>0</v>
      </c>
      <c r="BJ1158" s="16" t="s">
        <v>85</v>
      </c>
      <c r="BK1158" s="147">
        <f>ROUND(P1158*H1158,2)</f>
        <v>0</v>
      </c>
      <c r="BL1158" s="16" t="s">
        <v>319</v>
      </c>
      <c r="BM1158" s="146" t="s">
        <v>2081</v>
      </c>
    </row>
    <row r="1159" spans="2:47" s="1" customFormat="1" ht="12">
      <c r="B1159" s="31"/>
      <c r="D1159" s="148" t="s">
        <v>136</v>
      </c>
      <c r="F1159" s="149" t="s">
        <v>2080</v>
      </c>
      <c r="I1159" s="150"/>
      <c r="J1159" s="150"/>
      <c r="M1159" s="31"/>
      <c r="N1159" s="151"/>
      <c r="X1159" s="53"/>
      <c r="AT1159" s="16" t="s">
        <v>136</v>
      </c>
      <c r="AU1159" s="16" t="s">
        <v>87</v>
      </c>
    </row>
    <row r="1160" spans="2:65" s="1" customFormat="1" ht="24.2" customHeight="1">
      <c r="B1160" s="31"/>
      <c r="C1160" s="134" t="s">
        <v>2082</v>
      </c>
      <c r="D1160" s="134" t="s">
        <v>132</v>
      </c>
      <c r="E1160" s="135" t="s">
        <v>2083</v>
      </c>
      <c r="F1160" s="136" t="s">
        <v>2084</v>
      </c>
      <c r="G1160" s="137" t="s">
        <v>352</v>
      </c>
      <c r="H1160" s="138">
        <v>4</v>
      </c>
      <c r="I1160" s="139"/>
      <c r="J1160" s="139"/>
      <c r="K1160" s="140">
        <f>ROUND(P1160*H1160,2)</f>
        <v>0</v>
      </c>
      <c r="L1160" s="136" t="s">
        <v>134</v>
      </c>
      <c r="M1160" s="31"/>
      <c r="N1160" s="141" t="s">
        <v>1</v>
      </c>
      <c r="O1160" s="142" t="s">
        <v>40</v>
      </c>
      <c r="P1160" s="143">
        <f>I1160+J1160</f>
        <v>0</v>
      </c>
      <c r="Q1160" s="143">
        <f>ROUND(I1160*H1160,2)</f>
        <v>0</v>
      </c>
      <c r="R1160" s="143">
        <f>ROUND(J1160*H1160,2)</f>
        <v>0</v>
      </c>
      <c r="T1160" s="144">
        <f>S1160*H1160</f>
        <v>0</v>
      </c>
      <c r="U1160" s="144">
        <v>0</v>
      </c>
      <c r="V1160" s="144">
        <f>U1160*H1160</f>
        <v>0</v>
      </c>
      <c r="W1160" s="144">
        <v>0</v>
      </c>
      <c r="X1160" s="145">
        <f>W1160*H1160</f>
        <v>0</v>
      </c>
      <c r="AR1160" s="146" t="s">
        <v>319</v>
      </c>
      <c r="AT1160" s="146" t="s">
        <v>132</v>
      </c>
      <c r="AU1160" s="146" t="s">
        <v>87</v>
      </c>
      <c r="AY1160" s="16" t="s">
        <v>128</v>
      </c>
      <c r="BE1160" s="147">
        <f>IF(O1160="základní",K1160,0)</f>
        <v>0</v>
      </c>
      <c r="BF1160" s="147">
        <f>IF(O1160="snížená",K1160,0)</f>
        <v>0</v>
      </c>
      <c r="BG1160" s="147">
        <f>IF(O1160="zákl. přenesená",K1160,0)</f>
        <v>0</v>
      </c>
      <c r="BH1160" s="147">
        <f>IF(O1160="sníž. přenesená",K1160,0)</f>
        <v>0</v>
      </c>
      <c r="BI1160" s="147">
        <f>IF(O1160="nulová",K1160,0)</f>
        <v>0</v>
      </c>
      <c r="BJ1160" s="16" t="s">
        <v>85</v>
      </c>
      <c r="BK1160" s="147">
        <f>ROUND(P1160*H1160,2)</f>
        <v>0</v>
      </c>
      <c r="BL1160" s="16" t="s">
        <v>319</v>
      </c>
      <c r="BM1160" s="146" t="s">
        <v>2085</v>
      </c>
    </row>
    <row r="1161" spans="2:47" s="1" customFormat="1" ht="19.5">
      <c r="B1161" s="31"/>
      <c r="D1161" s="148" t="s">
        <v>136</v>
      </c>
      <c r="F1161" s="149" t="s">
        <v>2086</v>
      </c>
      <c r="I1161" s="150"/>
      <c r="J1161" s="150"/>
      <c r="M1161" s="31"/>
      <c r="N1161" s="151"/>
      <c r="X1161" s="53"/>
      <c r="AT1161" s="16" t="s">
        <v>136</v>
      </c>
      <c r="AU1161" s="16" t="s">
        <v>87</v>
      </c>
    </row>
    <row r="1162" spans="2:65" s="1" customFormat="1" ht="24.2" customHeight="1">
      <c r="B1162" s="31"/>
      <c r="C1162" s="169" t="s">
        <v>2087</v>
      </c>
      <c r="D1162" s="169" t="s">
        <v>356</v>
      </c>
      <c r="E1162" s="170" t="s">
        <v>2088</v>
      </c>
      <c r="F1162" s="171" t="s">
        <v>2089</v>
      </c>
      <c r="G1162" s="172" t="s">
        <v>352</v>
      </c>
      <c r="H1162" s="173">
        <v>4</v>
      </c>
      <c r="I1162" s="174"/>
      <c r="J1162" s="175"/>
      <c r="K1162" s="176">
        <f>ROUND(P1162*H1162,2)</f>
        <v>0</v>
      </c>
      <c r="L1162" s="171" t="s">
        <v>134</v>
      </c>
      <c r="M1162" s="177"/>
      <c r="N1162" s="178" t="s">
        <v>1</v>
      </c>
      <c r="O1162" s="142" t="s">
        <v>40</v>
      </c>
      <c r="P1162" s="143">
        <f>I1162+J1162</f>
        <v>0</v>
      </c>
      <c r="Q1162" s="143">
        <f>ROUND(I1162*H1162,2)</f>
        <v>0</v>
      </c>
      <c r="R1162" s="143">
        <f>ROUND(J1162*H1162,2)</f>
        <v>0</v>
      </c>
      <c r="T1162" s="144">
        <f>S1162*H1162</f>
        <v>0</v>
      </c>
      <c r="U1162" s="144">
        <v>0.0022</v>
      </c>
      <c r="V1162" s="144">
        <f>U1162*H1162</f>
        <v>0.0088</v>
      </c>
      <c r="W1162" s="144">
        <v>0</v>
      </c>
      <c r="X1162" s="145">
        <f>W1162*H1162</f>
        <v>0</v>
      </c>
      <c r="AR1162" s="146" t="s">
        <v>399</v>
      </c>
      <c r="AT1162" s="146" t="s">
        <v>356</v>
      </c>
      <c r="AU1162" s="146" t="s">
        <v>87</v>
      </c>
      <c r="AY1162" s="16" t="s">
        <v>128</v>
      </c>
      <c r="BE1162" s="147">
        <f>IF(O1162="základní",K1162,0)</f>
        <v>0</v>
      </c>
      <c r="BF1162" s="147">
        <f>IF(O1162="snížená",K1162,0)</f>
        <v>0</v>
      </c>
      <c r="BG1162" s="147">
        <f>IF(O1162="zákl. přenesená",K1162,0)</f>
        <v>0</v>
      </c>
      <c r="BH1162" s="147">
        <f>IF(O1162="sníž. přenesená",K1162,0)</f>
        <v>0</v>
      </c>
      <c r="BI1162" s="147">
        <f>IF(O1162="nulová",K1162,0)</f>
        <v>0</v>
      </c>
      <c r="BJ1162" s="16" t="s">
        <v>85</v>
      </c>
      <c r="BK1162" s="147">
        <f>ROUND(P1162*H1162,2)</f>
        <v>0</v>
      </c>
      <c r="BL1162" s="16" t="s">
        <v>319</v>
      </c>
      <c r="BM1162" s="146" t="s">
        <v>2090</v>
      </c>
    </row>
    <row r="1163" spans="2:47" s="1" customFormat="1" ht="12">
      <c r="B1163" s="31"/>
      <c r="D1163" s="148" t="s">
        <v>136</v>
      </c>
      <c r="F1163" s="149" t="s">
        <v>2089</v>
      </c>
      <c r="I1163" s="150"/>
      <c r="J1163" s="150"/>
      <c r="M1163" s="31"/>
      <c r="N1163" s="151"/>
      <c r="X1163" s="53"/>
      <c r="AT1163" s="16" t="s">
        <v>136</v>
      </c>
      <c r="AU1163" s="16" t="s">
        <v>87</v>
      </c>
    </row>
    <row r="1164" spans="2:65" s="1" customFormat="1" ht="24.2" customHeight="1">
      <c r="B1164" s="31"/>
      <c r="C1164" s="134" t="s">
        <v>2091</v>
      </c>
      <c r="D1164" s="134" t="s">
        <v>132</v>
      </c>
      <c r="E1164" s="135" t="s">
        <v>2092</v>
      </c>
      <c r="F1164" s="136" t="s">
        <v>2093</v>
      </c>
      <c r="G1164" s="137" t="s">
        <v>352</v>
      </c>
      <c r="H1164" s="138">
        <v>1</v>
      </c>
      <c r="I1164" s="139"/>
      <c r="J1164" s="139"/>
      <c r="K1164" s="140">
        <f>ROUND(P1164*H1164,2)</f>
        <v>0</v>
      </c>
      <c r="L1164" s="136" t="s">
        <v>134</v>
      </c>
      <c r="M1164" s="31"/>
      <c r="N1164" s="141" t="s">
        <v>1</v>
      </c>
      <c r="O1164" s="142" t="s">
        <v>40</v>
      </c>
      <c r="P1164" s="143">
        <f>I1164+J1164</f>
        <v>0</v>
      </c>
      <c r="Q1164" s="143">
        <f>ROUND(I1164*H1164,2)</f>
        <v>0</v>
      </c>
      <c r="R1164" s="143">
        <f>ROUND(J1164*H1164,2)</f>
        <v>0</v>
      </c>
      <c r="T1164" s="144">
        <f>S1164*H1164</f>
        <v>0</v>
      </c>
      <c r="U1164" s="144">
        <v>0</v>
      </c>
      <c r="V1164" s="144">
        <f>U1164*H1164</f>
        <v>0</v>
      </c>
      <c r="W1164" s="144">
        <v>0</v>
      </c>
      <c r="X1164" s="145">
        <f>W1164*H1164</f>
        <v>0</v>
      </c>
      <c r="AR1164" s="146" t="s">
        <v>319</v>
      </c>
      <c r="AT1164" s="146" t="s">
        <v>132</v>
      </c>
      <c r="AU1164" s="146" t="s">
        <v>87</v>
      </c>
      <c r="AY1164" s="16" t="s">
        <v>128</v>
      </c>
      <c r="BE1164" s="147">
        <f>IF(O1164="základní",K1164,0)</f>
        <v>0</v>
      </c>
      <c r="BF1164" s="147">
        <f>IF(O1164="snížená",K1164,0)</f>
        <v>0</v>
      </c>
      <c r="BG1164" s="147">
        <f>IF(O1164="zákl. přenesená",K1164,0)</f>
        <v>0</v>
      </c>
      <c r="BH1164" s="147">
        <f>IF(O1164="sníž. přenesená",K1164,0)</f>
        <v>0</v>
      </c>
      <c r="BI1164" s="147">
        <f>IF(O1164="nulová",K1164,0)</f>
        <v>0</v>
      </c>
      <c r="BJ1164" s="16" t="s">
        <v>85</v>
      </c>
      <c r="BK1164" s="147">
        <f>ROUND(P1164*H1164,2)</f>
        <v>0</v>
      </c>
      <c r="BL1164" s="16" t="s">
        <v>319</v>
      </c>
      <c r="BM1164" s="146" t="s">
        <v>2094</v>
      </c>
    </row>
    <row r="1165" spans="2:47" s="1" customFormat="1" ht="12">
      <c r="B1165" s="31"/>
      <c r="D1165" s="148" t="s">
        <v>136</v>
      </c>
      <c r="F1165" s="149" t="s">
        <v>2095</v>
      </c>
      <c r="I1165" s="150"/>
      <c r="J1165" s="150"/>
      <c r="M1165" s="31"/>
      <c r="N1165" s="151"/>
      <c r="X1165" s="53"/>
      <c r="AT1165" s="16" t="s">
        <v>136</v>
      </c>
      <c r="AU1165" s="16" t="s">
        <v>87</v>
      </c>
    </row>
    <row r="1166" spans="2:65" s="1" customFormat="1" ht="24.2" customHeight="1">
      <c r="B1166" s="31"/>
      <c r="C1166" s="134" t="s">
        <v>2096</v>
      </c>
      <c r="D1166" s="134" t="s">
        <v>132</v>
      </c>
      <c r="E1166" s="135" t="s">
        <v>2097</v>
      </c>
      <c r="F1166" s="136" t="s">
        <v>2098</v>
      </c>
      <c r="G1166" s="137" t="s">
        <v>352</v>
      </c>
      <c r="H1166" s="138">
        <v>1</v>
      </c>
      <c r="I1166" s="139"/>
      <c r="J1166" s="139"/>
      <c r="K1166" s="140">
        <f>ROUND(P1166*H1166,2)</f>
        <v>0</v>
      </c>
      <c r="L1166" s="136" t="s">
        <v>134</v>
      </c>
      <c r="M1166" s="31"/>
      <c r="N1166" s="141" t="s">
        <v>1</v>
      </c>
      <c r="O1166" s="142" t="s">
        <v>40</v>
      </c>
      <c r="P1166" s="143">
        <f>I1166+J1166</f>
        <v>0</v>
      </c>
      <c r="Q1166" s="143">
        <f>ROUND(I1166*H1166,2)</f>
        <v>0</v>
      </c>
      <c r="R1166" s="143">
        <f>ROUND(J1166*H1166,2)</f>
        <v>0</v>
      </c>
      <c r="T1166" s="144">
        <f>S1166*H1166</f>
        <v>0</v>
      </c>
      <c r="U1166" s="144">
        <v>0.00047</v>
      </c>
      <c r="V1166" s="144">
        <f>U1166*H1166</f>
        <v>0.00047</v>
      </c>
      <c r="W1166" s="144">
        <v>0</v>
      </c>
      <c r="X1166" s="145">
        <f>W1166*H1166</f>
        <v>0</v>
      </c>
      <c r="AR1166" s="146" t="s">
        <v>319</v>
      </c>
      <c r="AT1166" s="146" t="s">
        <v>132</v>
      </c>
      <c r="AU1166" s="146" t="s">
        <v>87</v>
      </c>
      <c r="AY1166" s="16" t="s">
        <v>128</v>
      </c>
      <c r="BE1166" s="147">
        <f>IF(O1166="základní",K1166,0)</f>
        <v>0</v>
      </c>
      <c r="BF1166" s="147">
        <f>IF(O1166="snížená",K1166,0)</f>
        <v>0</v>
      </c>
      <c r="BG1166" s="147">
        <f>IF(O1166="zákl. přenesená",K1166,0)</f>
        <v>0</v>
      </c>
      <c r="BH1166" s="147">
        <f>IF(O1166="sníž. přenesená",K1166,0)</f>
        <v>0</v>
      </c>
      <c r="BI1166" s="147">
        <f>IF(O1166="nulová",K1166,0)</f>
        <v>0</v>
      </c>
      <c r="BJ1166" s="16" t="s">
        <v>85</v>
      </c>
      <c r="BK1166" s="147">
        <f>ROUND(P1166*H1166,2)</f>
        <v>0</v>
      </c>
      <c r="BL1166" s="16" t="s">
        <v>319</v>
      </c>
      <c r="BM1166" s="146" t="s">
        <v>2099</v>
      </c>
    </row>
    <row r="1167" spans="2:47" s="1" customFormat="1" ht="19.5">
      <c r="B1167" s="31"/>
      <c r="D1167" s="148" t="s">
        <v>136</v>
      </c>
      <c r="F1167" s="149" t="s">
        <v>2100</v>
      </c>
      <c r="I1167" s="150"/>
      <c r="J1167" s="150"/>
      <c r="M1167" s="31"/>
      <c r="N1167" s="151"/>
      <c r="X1167" s="53"/>
      <c r="AT1167" s="16" t="s">
        <v>136</v>
      </c>
      <c r="AU1167" s="16" t="s">
        <v>87</v>
      </c>
    </row>
    <row r="1168" spans="2:65" s="1" customFormat="1" ht="24.2" customHeight="1">
      <c r="B1168" s="31"/>
      <c r="C1168" s="169" t="s">
        <v>2101</v>
      </c>
      <c r="D1168" s="169" t="s">
        <v>356</v>
      </c>
      <c r="E1168" s="170" t="s">
        <v>2102</v>
      </c>
      <c r="F1168" s="171" t="s">
        <v>2103</v>
      </c>
      <c r="G1168" s="172" t="s">
        <v>352</v>
      </c>
      <c r="H1168" s="173">
        <v>1</v>
      </c>
      <c r="I1168" s="174"/>
      <c r="J1168" s="175"/>
      <c r="K1168" s="176">
        <f>ROUND(P1168*H1168,2)</f>
        <v>0</v>
      </c>
      <c r="L1168" s="171" t="s">
        <v>1</v>
      </c>
      <c r="M1168" s="177"/>
      <c r="N1168" s="178" t="s">
        <v>1</v>
      </c>
      <c r="O1168" s="142" t="s">
        <v>40</v>
      </c>
      <c r="P1168" s="143">
        <f>I1168+J1168</f>
        <v>0</v>
      </c>
      <c r="Q1168" s="143">
        <f>ROUND(I1168*H1168,2)</f>
        <v>0</v>
      </c>
      <c r="R1168" s="143">
        <f>ROUND(J1168*H1168,2)</f>
        <v>0</v>
      </c>
      <c r="T1168" s="144">
        <f>S1168*H1168</f>
        <v>0</v>
      </c>
      <c r="U1168" s="144">
        <v>0</v>
      </c>
      <c r="V1168" s="144">
        <f>U1168*H1168</f>
        <v>0</v>
      </c>
      <c r="W1168" s="144">
        <v>0</v>
      </c>
      <c r="X1168" s="145">
        <f>W1168*H1168</f>
        <v>0</v>
      </c>
      <c r="AR1168" s="146" t="s">
        <v>399</v>
      </c>
      <c r="AT1168" s="146" t="s">
        <v>356</v>
      </c>
      <c r="AU1168" s="146" t="s">
        <v>87</v>
      </c>
      <c r="AY1168" s="16" t="s">
        <v>128</v>
      </c>
      <c r="BE1168" s="147">
        <f>IF(O1168="základní",K1168,0)</f>
        <v>0</v>
      </c>
      <c r="BF1168" s="147">
        <f>IF(O1168="snížená",K1168,0)</f>
        <v>0</v>
      </c>
      <c r="BG1168" s="147">
        <f>IF(O1168="zákl. přenesená",K1168,0)</f>
        <v>0</v>
      </c>
      <c r="BH1168" s="147">
        <f>IF(O1168="sníž. přenesená",K1168,0)</f>
        <v>0</v>
      </c>
      <c r="BI1168" s="147">
        <f>IF(O1168="nulová",K1168,0)</f>
        <v>0</v>
      </c>
      <c r="BJ1168" s="16" t="s">
        <v>85</v>
      </c>
      <c r="BK1168" s="147">
        <f>ROUND(P1168*H1168,2)</f>
        <v>0</v>
      </c>
      <c r="BL1168" s="16" t="s">
        <v>319</v>
      </c>
      <c r="BM1168" s="146" t="s">
        <v>2104</v>
      </c>
    </row>
    <row r="1169" spans="2:47" s="1" customFormat="1" ht="12">
      <c r="B1169" s="31"/>
      <c r="D1169" s="148" t="s">
        <v>136</v>
      </c>
      <c r="F1169" s="149" t="s">
        <v>2103</v>
      </c>
      <c r="I1169" s="150"/>
      <c r="J1169" s="150"/>
      <c r="M1169" s="31"/>
      <c r="N1169" s="151"/>
      <c r="X1169" s="53"/>
      <c r="AT1169" s="16" t="s">
        <v>136</v>
      </c>
      <c r="AU1169" s="16" t="s">
        <v>87</v>
      </c>
    </row>
    <row r="1170" spans="2:65" s="1" customFormat="1" ht="24.2" customHeight="1">
      <c r="B1170" s="31"/>
      <c r="C1170" s="134" t="s">
        <v>2105</v>
      </c>
      <c r="D1170" s="134" t="s">
        <v>132</v>
      </c>
      <c r="E1170" s="135" t="s">
        <v>2106</v>
      </c>
      <c r="F1170" s="136" t="s">
        <v>2107</v>
      </c>
      <c r="G1170" s="137" t="s">
        <v>313</v>
      </c>
      <c r="H1170" s="138">
        <v>0.305</v>
      </c>
      <c r="I1170" s="139"/>
      <c r="J1170" s="139"/>
      <c r="K1170" s="140">
        <f>ROUND(P1170*H1170,2)</f>
        <v>0</v>
      </c>
      <c r="L1170" s="136" t="s">
        <v>134</v>
      </c>
      <c r="M1170" s="31"/>
      <c r="N1170" s="141" t="s">
        <v>1</v>
      </c>
      <c r="O1170" s="142" t="s">
        <v>40</v>
      </c>
      <c r="P1170" s="143">
        <f>I1170+J1170</f>
        <v>0</v>
      </c>
      <c r="Q1170" s="143">
        <f>ROUND(I1170*H1170,2)</f>
        <v>0</v>
      </c>
      <c r="R1170" s="143">
        <f>ROUND(J1170*H1170,2)</f>
        <v>0</v>
      </c>
      <c r="T1170" s="144">
        <f>S1170*H1170</f>
        <v>0</v>
      </c>
      <c r="U1170" s="144">
        <v>0</v>
      </c>
      <c r="V1170" s="144">
        <f>U1170*H1170</f>
        <v>0</v>
      </c>
      <c r="W1170" s="144">
        <v>0</v>
      </c>
      <c r="X1170" s="145">
        <f>W1170*H1170</f>
        <v>0</v>
      </c>
      <c r="AR1170" s="146" t="s">
        <v>319</v>
      </c>
      <c r="AT1170" s="146" t="s">
        <v>132</v>
      </c>
      <c r="AU1170" s="146" t="s">
        <v>87</v>
      </c>
      <c r="AY1170" s="16" t="s">
        <v>128</v>
      </c>
      <c r="BE1170" s="147">
        <f>IF(O1170="základní",K1170,0)</f>
        <v>0</v>
      </c>
      <c r="BF1170" s="147">
        <f>IF(O1170="snížená",K1170,0)</f>
        <v>0</v>
      </c>
      <c r="BG1170" s="147">
        <f>IF(O1170="zákl. přenesená",K1170,0)</f>
        <v>0</v>
      </c>
      <c r="BH1170" s="147">
        <f>IF(O1170="sníž. přenesená",K1170,0)</f>
        <v>0</v>
      </c>
      <c r="BI1170" s="147">
        <f>IF(O1170="nulová",K1170,0)</f>
        <v>0</v>
      </c>
      <c r="BJ1170" s="16" t="s">
        <v>85</v>
      </c>
      <c r="BK1170" s="147">
        <f>ROUND(P1170*H1170,2)</f>
        <v>0</v>
      </c>
      <c r="BL1170" s="16" t="s">
        <v>319</v>
      </c>
      <c r="BM1170" s="146" t="s">
        <v>2108</v>
      </c>
    </row>
    <row r="1171" spans="2:47" s="1" customFormat="1" ht="29.25">
      <c r="B1171" s="31"/>
      <c r="D1171" s="148" t="s">
        <v>136</v>
      </c>
      <c r="F1171" s="149" t="s">
        <v>2109</v>
      </c>
      <c r="I1171" s="150"/>
      <c r="J1171" s="150"/>
      <c r="M1171" s="31"/>
      <c r="N1171" s="151"/>
      <c r="X1171" s="53"/>
      <c r="AT1171" s="16" t="s">
        <v>136</v>
      </c>
      <c r="AU1171" s="16" t="s">
        <v>87</v>
      </c>
    </row>
    <row r="1172" spans="2:65" s="1" customFormat="1" ht="24.2" customHeight="1">
      <c r="B1172" s="31"/>
      <c r="C1172" s="134" t="s">
        <v>2110</v>
      </c>
      <c r="D1172" s="134" t="s">
        <v>132</v>
      </c>
      <c r="E1172" s="135" t="s">
        <v>2111</v>
      </c>
      <c r="F1172" s="136" t="s">
        <v>2112</v>
      </c>
      <c r="G1172" s="137" t="s">
        <v>313</v>
      </c>
      <c r="H1172" s="138">
        <v>0.305</v>
      </c>
      <c r="I1172" s="139"/>
      <c r="J1172" s="139"/>
      <c r="K1172" s="140">
        <f>ROUND(P1172*H1172,2)</f>
        <v>0</v>
      </c>
      <c r="L1172" s="136" t="s">
        <v>134</v>
      </c>
      <c r="M1172" s="31"/>
      <c r="N1172" s="141" t="s">
        <v>1</v>
      </c>
      <c r="O1172" s="142" t="s">
        <v>40</v>
      </c>
      <c r="P1172" s="143">
        <f>I1172+J1172</f>
        <v>0</v>
      </c>
      <c r="Q1172" s="143">
        <f>ROUND(I1172*H1172,2)</f>
        <v>0</v>
      </c>
      <c r="R1172" s="143">
        <f>ROUND(J1172*H1172,2)</f>
        <v>0</v>
      </c>
      <c r="T1172" s="144">
        <f>S1172*H1172</f>
        <v>0</v>
      </c>
      <c r="U1172" s="144">
        <v>0</v>
      </c>
      <c r="V1172" s="144">
        <f>U1172*H1172</f>
        <v>0</v>
      </c>
      <c r="W1172" s="144">
        <v>0</v>
      </c>
      <c r="X1172" s="145">
        <f>W1172*H1172</f>
        <v>0</v>
      </c>
      <c r="AR1172" s="146" t="s">
        <v>319</v>
      </c>
      <c r="AT1172" s="146" t="s">
        <v>132</v>
      </c>
      <c r="AU1172" s="146" t="s">
        <v>87</v>
      </c>
      <c r="AY1172" s="16" t="s">
        <v>128</v>
      </c>
      <c r="BE1172" s="147">
        <f>IF(O1172="základní",K1172,0)</f>
        <v>0</v>
      </c>
      <c r="BF1172" s="147">
        <f>IF(O1172="snížená",K1172,0)</f>
        <v>0</v>
      </c>
      <c r="BG1172" s="147">
        <f>IF(O1172="zákl. přenesená",K1172,0)</f>
        <v>0</v>
      </c>
      <c r="BH1172" s="147">
        <f>IF(O1172="sníž. přenesená",K1172,0)</f>
        <v>0</v>
      </c>
      <c r="BI1172" s="147">
        <f>IF(O1172="nulová",K1172,0)</f>
        <v>0</v>
      </c>
      <c r="BJ1172" s="16" t="s">
        <v>85</v>
      </c>
      <c r="BK1172" s="147">
        <f>ROUND(P1172*H1172,2)</f>
        <v>0</v>
      </c>
      <c r="BL1172" s="16" t="s">
        <v>319</v>
      </c>
      <c r="BM1172" s="146" t="s">
        <v>2113</v>
      </c>
    </row>
    <row r="1173" spans="2:47" s="1" customFormat="1" ht="29.25">
      <c r="B1173" s="31"/>
      <c r="D1173" s="148" t="s">
        <v>136</v>
      </c>
      <c r="F1173" s="149" t="s">
        <v>2114</v>
      </c>
      <c r="I1173" s="150"/>
      <c r="J1173" s="150"/>
      <c r="M1173" s="31"/>
      <c r="N1173" s="151"/>
      <c r="X1173" s="53"/>
      <c r="AT1173" s="16" t="s">
        <v>136</v>
      </c>
      <c r="AU1173" s="16" t="s">
        <v>87</v>
      </c>
    </row>
    <row r="1174" spans="2:65" s="1" customFormat="1" ht="24.2" customHeight="1">
      <c r="B1174" s="31"/>
      <c r="C1174" s="134" t="s">
        <v>2115</v>
      </c>
      <c r="D1174" s="134" t="s">
        <v>132</v>
      </c>
      <c r="E1174" s="135" t="s">
        <v>2116</v>
      </c>
      <c r="F1174" s="136" t="s">
        <v>2117</v>
      </c>
      <c r="G1174" s="137" t="s">
        <v>313</v>
      </c>
      <c r="H1174" s="138">
        <v>0.305</v>
      </c>
      <c r="I1174" s="139"/>
      <c r="J1174" s="139"/>
      <c r="K1174" s="140">
        <f>ROUND(P1174*H1174,2)</f>
        <v>0</v>
      </c>
      <c r="L1174" s="136" t="s">
        <v>134</v>
      </c>
      <c r="M1174" s="31"/>
      <c r="N1174" s="141" t="s">
        <v>1</v>
      </c>
      <c r="O1174" s="142" t="s">
        <v>40</v>
      </c>
      <c r="P1174" s="143">
        <f>I1174+J1174</f>
        <v>0</v>
      </c>
      <c r="Q1174" s="143">
        <f>ROUND(I1174*H1174,2)</f>
        <v>0</v>
      </c>
      <c r="R1174" s="143">
        <f>ROUND(J1174*H1174,2)</f>
        <v>0</v>
      </c>
      <c r="T1174" s="144">
        <f>S1174*H1174</f>
        <v>0</v>
      </c>
      <c r="U1174" s="144">
        <v>0</v>
      </c>
      <c r="V1174" s="144">
        <f>U1174*H1174</f>
        <v>0</v>
      </c>
      <c r="W1174" s="144">
        <v>0</v>
      </c>
      <c r="X1174" s="145">
        <f>W1174*H1174</f>
        <v>0</v>
      </c>
      <c r="AR1174" s="146" t="s">
        <v>319</v>
      </c>
      <c r="AT1174" s="146" t="s">
        <v>132</v>
      </c>
      <c r="AU1174" s="146" t="s">
        <v>87</v>
      </c>
      <c r="AY1174" s="16" t="s">
        <v>128</v>
      </c>
      <c r="BE1174" s="147">
        <f>IF(O1174="základní",K1174,0)</f>
        <v>0</v>
      </c>
      <c r="BF1174" s="147">
        <f>IF(O1174="snížená",K1174,0)</f>
        <v>0</v>
      </c>
      <c r="BG1174" s="147">
        <f>IF(O1174="zákl. přenesená",K1174,0)</f>
        <v>0</v>
      </c>
      <c r="BH1174" s="147">
        <f>IF(O1174="sníž. přenesená",K1174,0)</f>
        <v>0</v>
      </c>
      <c r="BI1174" s="147">
        <f>IF(O1174="nulová",K1174,0)</f>
        <v>0</v>
      </c>
      <c r="BJ1174" s="16" t="s">
        <v>85</v>
      </c>
      <c r="BK1174" s="147">
        <f>ROUND(P1174*H1174,2)</f>
        <v>0</v>
      </c>
      <c r="BL1174" s="16" t="s">
        <v>319</v>
      </c>
      <c r="BM1174" s="146" t="s">
        <v>2118</v>
      </c>
    </row>
    <row r="1175" spans="2:47" s="1" customFormat="1" ht="29.25">
      <c r="B1175" s="31"/>
      <c r="D1175" s="148" t="s">
        <v>136</v>
      </c>
      <c r="F1175" s="149" t="s">
        <v>2119</v>
      </c>
      <c r="I1175" s="150"/>
      <c r="J1175" s="150"/>
      <c r="M1175" s="31"/>
      <c r="N1175" s="151"/>
      <c r="X1175" s="53"/>
      <c r="AT1175" s="16" t="s">
        <v>136</v>
      </c>
      <c r="AU1175" s="16" t="s">
        <v>87</v>
      </c>
    </row>
    <row r="1176" spans="2:63" s="11" customFormat="1" ht="22.9" customHeight="1">
      <c r="B1176" s="121"/>
      <c r="D1176" s="122" t="s">
        <v>76</v>
      </c>
      <c r="E1176" s="132" t="s">
        <v>2120</v>
      </c>
      <c r="F1176" s="132" t="s">
        <v>2121</v>
      </c>
      <c r="I1176" s="124"/>
      <c r="J1176" s="124"/>
      <c r="K1176" s="133">
        <f>BK1176</f>
        <v>0</v>
      </c>
      <c r="M1176" s="121"/>
      <c r="N1176" s="126"/>
      <c r="Q1176" s="127">
        <f>SUM(Q1177:Q1221)</f>
        <v>0</v>
      </c>
      <c r="R1176" s="127">
        <f>SUM(R1177:R1221)</f>
        <v>0</v>
      </c>
      <c r="T1176" s="128">
        <f>SUM(T1177:T1221)</f>
        <v>0</v>
      </c>
      <c r="V1176" s="128">
        <f>SUM(V1177:V1221)</f>
        <v>229.81773</v>
      </c>
      <c r="X1176" s="129">
        <f>SUM(X1177:X1221)</f>
        <v>2.3569999999999998</v>
      </c>
      <c r="AR1176" s="122" t="s">
        <v>87</v>
      </c>
      <c r="AT1176" s="130" t="s">
        <v>76</v>
      </c>
      <c r="AU1176" s="130" t="s">
        <v>85</v>
      </c>
      <c r="AY1176" s="122" t="s">
        <v>128</v>
      </c>
      <c r="BK1176" s="131">
        <f>SUM(BK1177:BK1221)</f>
        <v>0</v>
      </c>
    </row>
    <row r="1177" spans="2:65" s="1" customFormat="1" ht="24.2" customHeight="1">
      <c r="B1177" s="31"/>
      <c r="C1177" s="134" t="s">
        <v>154</v>
      </c>
      <c r="D1177" s="134" t="s">
        <v>132</v>
      </c>
      <c r="E1177" s="135" t="s">
        <v>2122</v>
      </c>
      <c r="F1177" s="136" t="s">
        <v>2123</v>
      </c>
      <c r="G1177" s="137" t="s">
        <v>402</v>
      </c>
      <c r="H1177" s="138">
        <v>9</v>
      </c>
      <c r="I1177" s="139"/>
      <c r="J1177" s="139"/>
      <c r="K1177" s="140">
        <f>ROUND(P1177*H1177,2)</f>
        <v>0</v>
      </c>
      <c r="L1177" s="136" t="s">
        <v>134</v>
      </c>
      <c r="M1177" s="31"/>
      <c r="N1177" s="141" t="s">
        <v>1</v>
      </c>
      <c r="O1177" s="142" t="s">
        <v>40</v>
      </c>
      <c r="P1177" s="143">
        <f>I1177+J1177</f>
        <v>0</v>
      </c>
      <c r="Q1177" s="143">
        <f>ROUND(I1177*H1177,2)</f>
        <v>0</v>
      </c>
      <c r="R1177" s="143">
        <f>ROUND(J1177*H1177,2)</f>
        <v>0</v>
      </c>
      <c r="T1177" s="144">
        <f>S1177*H1177</f>
        <v>0</v>
      </c>
      <c r="U1177" s="144">
        <v>0</v>
      </c>
      <c r="V1177" s="144">
        <f>U1177*H1177</f>
        <v>0</v>
      </c>
      <c r="W1177" s="144">
        <v>0.016</v>
      </c>
      <c r="X1177" s="145">
        <f>W1177*H1177</f>
        <v>0.14400000000000002</v>
      </c>
      <c r="AR1177" s="146" t="s">
        <v>319</v>
      </c>
      <c r="AT1177" s="146" t="s">
        <v>132</v>
      </c>
      <c r="AU1177" s="146" t="s">
        <v>87</v>
      </c>
      <c r="AY1177" s="16" t="s">
        <v>128</v>
      </c>
      <c r="BE1177" s="147">
        <f>IF(O1177="základní",K1177,0)</f>
        <v>0</v>
      </c>
      <c r="BF1177" s="147">
        <f>IF(O1177="snížená",K1177,0)</f>
        <v>0</v>
      </c>
      <c r="BG1177" s="147">
        <f>IF(O1177="zákl. přenesená",K1177,0)</f>
        <v>0</v>
      </c>
      <c r="BH1177" s="147">
        <f>IF(O1177="sníž. přenesená",K1177,0)</f>
        <v>0</v>
      </c>
      <c r="BI1177" s="147">
        <f>IF(O1177="nulová",K1177,0)</f>
        <v>0</v>
      </c>
      <c r="BJ1177" s="16" t="s">
        <v>85</v>
      </c>
      <c r="BK1177" s="147">
        <f>ROUND(P1177*H1177,2)</f>
        <v>0</v>
      </c>
      <c r="BL1177" s="16" t="s">
        <v>319</v>
      </c>
      <c r="BM1177" s="146" t="s">
        <v>2124</v>
      </c>
    </row>
    <row r="1178" spans="2:47" s="1" customFormat="1" ht="19.5">
      <c r="B1178" s="31"/>
      <c r="D1178" s="148" t="s">
        <v>136</v>
      </c>
      <c r="F1178" s="149" t="s">
        <v>2125</v>
      </c>
      <c r="I1178" s="150"/>
      <c r="J1178" s="150"/>
      <c r="M1178" s="31"/>
      <c r="N1178" s="151"/>
      <c r="X1178" s="53"/>
      <c r="AT1178" s="16" t="s">
        <v>136</v>
      </c>
      <c r="AU1178" s="16" t="s">
        <v>87</v>
      </c>
    </row>
    <row r="1179" spans="2:51" s="12" customFormat="1" ht="12">
      <c r="B1179" s="155"/>
      <c r="D1179" s="148" t="s">
        <v>230</v>
      </c>
      <c r="E1179" s="156" t="s">
        <v>1</v>
      </c>
      <c r="F1179" s="157" t="s">
        <v>2126</v>
      </c>
      <c r="H1179" s="158">
        <v>9</v>
      </c>
      <c r="I1179" s="159"/>
      <c r="J1179" s="159"/>
      <c r="M1179" s="155"/>
      <c r="N1179" s="160"/>
      <c r="X1179" s="161"/>
      <c r="AT1179" s="156" t="s">
        <v>230</v>
      </c>
      <c r="AU1179" s="156" t="s">
        <v>87</v>
      </c>
      <c r="AV1179" s="12" t="s">
        <v>87</v>
      </c>
      <c r="AW1179" s="12" t="s">
        <v>5</v>
      </c>
      <c r="AX1179" s="12" t="s">
        <v>85</v>
      </c>
      <c r="AY1179" s="156" t="s">
        <v>128</v>
      </c>
    </row>
    <row r="1180" spans="2:65" s="1" customFormat="1" ht="24.2" customHeight="1">
      <c r="B1180" s="31"/>
      <c r="C1180" s="134" t="s">
        <v>2127</v>
      </c>
      <c r="D1180" s="134" t="s">
        <v>132</v>
      </c>
      <c r="E1180" s="135" t="s">
        <v>2128</v>
      </c>
      <c r="F1180" s="136" t="s">
        <v>2129</v>
      </c>
      <c r="G1180" s="137" t="s">
        <v>402</v>
      </c>
      <c r="H1180" s="138">
        <v>4.2</v>
      </c>
      <c r="I1180" s="139"/>
      <c r="J1180" s="139"/>
      <c r="K1180" s="140">
        <f>ROUND(P1180*H1180,2)</f>
        <v>0</v>
      </c>
      <c r="L1180" s="136" t="s">
        <v>134</v>
      </c>
      <c r="M1180" s="31"/>
      <c r="N1180" s="141" t="s">
        <v>1</v>
      </c>
      <c r="O1180" s="142" t="s">
        <v>40</v>
      </c>
      <c r="P1180" s="143">
        <f>I1180+J1180</f>
        <v>0</v>
      </c>
      <c r="Q1180" s="143">
        <f>ROUND(I1180*H1180,2)</f>
        <v>0</v>
      </c>
      <c r="R1180" s="143">
        <f>ROUND(J1180*H1180,2)</f>
        <v>0</v>
      </c>
      <c r="T1180" s="144">
        <f>S1180*H1180</f>
        <v>0</v>
      </c>
      <c r="U1180" s="144">
        <v>0.0004</v>
      </c>
      <c r="V1180" s="144">
        <f>U1180*H1180</f>
        <v>0.00168</v>
      </c>
      <c r="W1180" s="144">
        <v>0</v>
      </c>
      <c r="X1180" s="145">
        <f>W1180*H1180</f>
        <v>0</v>
      </c>
      <c r="AR1180" s="146" t="s">
        <v>319</v>
      </c>
      <c r="AT1180" s="146" t="s">
        <v>132</v>
      </c>
      <c r="AU1180" s="146" t="s">
        <v>87</v>
      </c>
      <c r="AY1180" s="16" t="s">
        <v>128</v>
      </c>
      <c r="BE1180" s="147">
        <f>IF(O1180="základní",K1180,0)</f>
        <v>0</v>
      </c>
      <c r="BF1180" s="147">
        <f>IF(O1180="snížená",K1180,0)</f>
        <v>0</v>
      </c>
      <c r="BG1180" s="147">
        <f>IF(O1180="zákl. přenesená",K1180,0)</f>
        <v>0</v>
      </c>
      <c r="BH1180" s="147">
        <f>IF(O1180="sníž. přenesená",K1180,0)</f>
        <v>0</v>
      </c>
      <c r="BI1180" s="147">
        <f>IF(O1180="nulová",K1180,0)</f>
        <v>0</v>
      </c>
      <c r="BJ1180" s="16" t="s">
        <v>85</v>
      </c>
      <c r="BK1180" s="147">
        <f>ROUND(P1180*H1180,2)</f>
        <v>0</v>
      </c>
      <c r="BL1180" s="16" t="s">
        <v>319</v>
      </c>
      <c r="BM1180" s="146" t="s">
        <v>2130</v>
      </c>
    </row>
    <row r="1181" spans="2:47" s="1" customFormat="1" ht="19.5">
      <c r="B1181" s="31"/>
      <c r="D1181" s="148" t="s">
        <v>136</v>
      </c>
      <c r="F1181" s="149" t="s">
        <v>2131</v>
      </c>
      <c r="I1181" s="150"/>
      <c r="J1181" s="150"/>
      <c r="M1181" s="31"/>
      <c r="N1181" s="151"/>
      <c r="X1181" s="53"/>
      <c r="AT1181" s="16" t="s">
        <v>136</v>
      </c>
      <c r="AU1181" s="16" t="s">
        <v>87</v>
      </c>
    </row>
    <row r="1182" spans="2:65" s="1" customFormat="1" ht="24.2" customHeight="1">
      <c r="B1182" s="31"/>
      <c r="C1182" s="169" t="s">
        <v>2132</v>
      </c>
      <c r="D1182" s="169" t="s">
        <v>356</v>
      </c>
      <c r="E1182" s="170" t="s">
        <v>2133</v>
      </c>
      <c r="F1182" s="171" t="s">
        <v>2134</v>
      </c>
      <c r="G1182" s="172" t="s">
        <v>402</v>
      </c>
      <c r="H1182" s="173">
        <v>4.2</v>
      </c>
      <c r="I1182" s="174"/>
      <c r="J1182" s="175"/>
      <c r="K1182" s="176">
        <f>ROUND(P1182*H1182,2)</f>
        <v>0</v>
      </c>
      <c r="L1182" s="171" t="s">
        <v>134</v>
      </c>
      <c r="M1182" s="177"/>
      <c r="N1182" s="178" t="s">
        <v>1</v>
      </c>
      <c r="O1182" s="142" t="s">
        <v>40</v>
      </c>
      <c r="P1182" s="143">
        <f>I1182+J1182</f>
        <v>0</v>
      </c>
      <c r="Q1182" s="143">
        <f>ROUND(I1182*H1182,2)</f>
        <v>0</v>
      </c>
      <c r="R1182" s="143">
        <f>ROUND(J1182*H1182,2)</f>
        <v>0</v>
      </c>
      <c r="T1182" s="144">
        <f>S1182*H1182</f>
        <v>0</v>
      </c>
      <c r="U1182" s="144">
        <v>0</v>
      </c>
      <c r="V1182" s="144">
        <f>U1182*H1182</f>
        <v>0</v>
      </c>
      <c r="W1182" s="144">
        <v>0</v>
      </c>
      <c r="X1182" s="145">
        <f>W1182*H1182</f>
        <v>0</v>
      </c>
      <c r="AR1182" s="146" t="s">
        <v>399</v>
      </c>
      <c r="AT1182" s="146" t="s">
        <v>356</v>
      </c>
      <c r="AU1182" s="146" t="s">
        <v>87</v>
      </c>
      <c r="AY1182" s="16" t="s">
        <v>128</v>
      </c>
      <c r="BE1182" s="147">
        <f>IF(O1182="základní",K1182,0)</f>
        <v>0</v>
      </c>
      <c r="BF1182" s="147">
        <f>IF(O1182="snížená",K1182,0)</f>
        <v>0</v>
      </c>
      <c r="BG1182" s="147">
        <f>IF(O1182="zákl. přenesená",K1182,0)</f>
        <v>0</v>
      </c>
      <c r="BH1182" s="147">
        <f>IF(O1182="sníž. přenesená",K1182,0)</f>
        <v>0</v>
      </c>
      <c r="BI1182" s="147">
        <f>IF(O1182="nulová",K1182,0)</f>
        <v>0</v>
      </c>
      <c r="BJ1182" s="16" t="s">
        <v>85</v>
      </c>
      <c r="BK1182" s="147">
        <f>ROUND(P1182*H1182,2)</f>
        <v>0</v>
      </c>
      <c r="BL1182" s="16" t="s">
        <v>319</v>
      </c>
      <c r="BM1182" s="146" t="s">
        <v>2135</v>
      </c>
    </row>
    <row r="1183" spans="2:47" s="1" customFormat="1" ht="19.5">
      <c r="B1183" s="31"/>
      <c r="D1183" s="148" t="s">
        <v>136</v>
      </c>
      <c r="F1183" s="149" t="s">
        <v>2134</v>
      </c>
      <c r="I1183" s="150"/>
      <c r="J1183" s="150"/>
      <c r="M1183" s="31"/>
      <c r="N1183" s="151"/>
      <c r="X1183" s="53"/>
      <c r="AT1183" s="16" t="s">
        <v>136</v>
      </c>
      <c r="AU1183" s="16" t="s">
        <v>87</v>
      </c>
    </row>
    <row r="1184" spans="2:65" s="1" customFormat="1" ht="24.2" customHeight="1">
      <c r="B1184" s="31"/>
      <c r="C1184" s="134" t="s">
        <v>2136</v>
      </c>
      <c r="D1184" s="134" t="s">
        <v>132</v>
      </c>
      <c r="E1184" s="135" t="s">
        <v>2137</v>
      </c>
      <c r="F1184" s="136" t="s">
        <v>2138</v>
      </c>
      <c r="G1184" s="137" t="s">
        <v>402</v>
      </c>
      <c r="H1184" s="138">
        <v>10.4</v>
      </c>
      <c r="I1184" s="139"/>
      <c r="J1184" s="139"/>
      <c r="K1184" s="140">
        <f>ROUND(P1184*H1184,2)</f>
        <v>0</v>
      </c>
      <c r="L1184" s="136" t="s">
        <v>134</v>
      </c>
      <c r="M1184" s="31"/>
      <c r="N1184" s="141" t="s">
        <v>1</v>
      </c>
      <c r="O1184" s="142" t="s">
        <v>40</v>
      </c>
      <c r="P1184" s="143">
        <f>I1184+J1184</f>
        <v>0</v>
      </c>
      <c r="Q1184" s="143">
        <f>ROUND(I1184*H1184,2)</f>
        <v>0</v>
      </c>
      <c r="R1184" s="143">
        <f>ROUND(J1184*H1184,2)</f>
        <v>0</v>
      </c>
      <c r="T1184" s="144">
        <f>S1184*H1184</f>
        <v>0</v>
      </c>
      <c r="U1184" s="144">
        <v>0</v>
      </c>
      <c r="V1184" s="144">
        <f>U1184*H1184</f>
        <v>0</v>
      </c>
      <c r="W1184" s="144">
        <v>0</v>
      </c>
      <c r="X1184" s="145">
        <f>W1184*H1184</f>
        <v>0</v>
      </c>
      <c r="AR1184" s="146" t="s">
        <v>319</v>
      </c>
      <c r="AT1184" s="146" t="s">
        <v>132</v>
      </c>
      <c r="AU1184" s="146" t="s">
        <v>87</v>
      </c>
      <c r="AY1184" s="16" t="s">
        <v>128</v>
      </c>
      <c r="BE1184" s="147">
        <f>IF(O1184="základní",K1184,0)</f>
        <v>0</v>
      </c>
      <c r="BF1184" s="147">
        <f>IF(O1184="snížená",K1184,0)</f>
        <v>0</v>
      </c>
      <c r="BG1184" s="147">
        <f>IF(O1184="zákl. přenesená",K1184,0)</f>
        <v>0</v>
      </c>
      <c r="BH1184" s="147">
        <f>IF(O1184="sníž. přenesená",K1184,0)</f>
        <v>0</v>
      </c>
      <c r="BI1184" s="147">
        <f>IF(O1184="nulová",K1184,0)</f>
        <v>0</v>
      </c>
      <c r="BJ1184" s="16" t="s">
        <v>85</v>
      </c>
      <c r="BK1184" s="147">
        <f>ROUND(P1184*H1184,2)</f>
        <v>0</v>
      </c>
      <c r="BL1184" s="16" t="s">
        <v>319</v>
      </c>
      <c r="BM1184" s="146" t="s">
        <v>2139</v>
      </c>
    </row>
    <row r="1185" spans="2:47" s="1" customFormat="1" ht="19.5">
      <c r="B1185" s="31"/>
      <c r="D1185" s="148" t="s">
        <v>136</v>
      </c>
      <c r="F1185" s="149" t="s">
        <v>2140</v>
      </c>
      <c r="I1185" s="150"/>
      <c r="J1185" s="150"/>
      <c r="M1185" s="31"/>
      <c r="N1185" s="151"/>
      <c r="X1185" s="53"/>
      <c r="AT1185" s="16" t="s">
        <v>136</v>
      </c>
      <c r="AU1185" s="16" t="s">
        <v>87</v>
      </c>
    </row>
    <row r="1186" spans="2:51" s="12" customFormat="1" ht="12">
      <c r="B1186" s="155"/>
      <c r="D1186" s="148" t="s">
        <v>230</v>
      </c>
      <c r="E1186" s="156" t="s">
        <v>1</v>
      </c>
      <c r="F1186" s="157" t="s">
        <v>2141</v>
      </c>
      <c r="H1186" s="158">
        <v>10.4</v>
      </c>
      <c r="I1186" s="159"/>
      <c r="J1186" s="159"/>
      <c r="M1186" s="155"/>
      <c r="N1186" s="160"/>
      <c r="X1186" s="161"/>
      <c r="AT1186" s="156" t="s">
        <v>230</v>
      </c>
      <c r="AU1186" s="156" t="s">
        <v>87</v>
      </c>
      <c r="AV1186" s="12" t="s">
        <v>87</v>
      </c>
      <c r="AW1186" s="12" t="s">
        <v>5</v>
      </c>
      <c r="AX1186" s="12" t="s">
        <v>85</v>
      </c>
      <c r="AY1186" s="156" t="s">
        <v>128</v>
      </c>
    </row>
    <row r="1187" spans="2:65" s="1" customFormat="1" ht="24.2" customHeight="1">
      <c r="B1187" s="31"/>
      <c r="C1187" s="169" t="s">
        <v>2142</v>
      </c>
      <c r="D1187" s="169" t="s">
        <v>356</v>
      </c>
      <c r="E1187" s="170" t="s">
        <v>2143</v>
      </c>
      <c r="F1187" s="171" t="s">
        <v>2144</v>
      </c>
      <c r="G1187" s="172" t="s">
        <v>2145</v>
      </c>
      <c r="H1187" s="173">
        <v>10.4</v>
      </c>
      <c r="I1187" s="174"/>
      <c r="J1187" s="175"/>
      <c r="K1187" s="176">
        <f>ROUND(P1187*H1187,2)</f>
        <v>0</v>
      </c>
      <c r="L1187" s="171" t="s">
        <v>1</v>
      </c>
      <c r="M1187" s="177"/>
      <c r="N1187" s="178" t="s">
        <v>1</v>
      </c>
      <c r="O1187" s="142" t="s">
        <v>40</v>
      </c>
      <c r="P1187" s="143">
        <f>I1187+J1187</f>
        <v>0</v>
      </c>
      <c r="Q1187" s="143">
        <f>ROUND(I1187*H1187,2)</f>
        <v>0</v>
      </c>
      <c r="R1187" s="143">
        <f>ROUND(J1187*H1187,2)</f>
        <v>0</v>
      </c>
      <c r="T1187" s="144">
        <f>S1187*H1187</f>
        <v>0</v>
      </c>
      <c r="U1187" s="144">
        <v>0.08</v>
      </c>
      <c r="V1187" s="144">
        <f>U1187*H1187</f>
        <v>0.8320000000000001</v>
      </c>
      <c r="W1187" s="144">
        <v>0</v>
      </c>
      <c r="X1187" s="145">
        <f>W1187*H1187</f>
        <v>0</v>
      </c>
      <c r="AR1187" s="146" t="s">
        <v>399</v>
      </c>
      <c r="AT1187" s="146" t="s">
        <v>356</v>
      </c>
      <c r="AU1187" s="146" t="s">
        <v>87</v>
      </c>
      <c r="AY1187" s="16" t="s">
        <v>128</v>
      </c>
      <c r="BE1187" s="147">
        <f>IF(O1187="základní",K1187,0)</f>
        <v>0</v>
      </c>
      <c r="BF1187" s="147">
        <f>IF(O1187="snížená",K1187,0)</f>
        <v>0</v>
      </c>
      <c r="BG1187" s="147">
        <f>IF(O1187="zákl. přenesená",K1187,0)</f>
        <v>0</v>
      </c>
      <c r="BH1187" s="147">
        <f>IF(O1187="sníž. přenesená",K1187,0)</f>
        <v>0</v>
      </c>
      <c r="BI1187" s="147">
        <f>IF(O1187="nulová",K1187,0)</f>
        <v>0</v>
      </c>
      <c r="BJ1187" s="16" t="s">
        <v>85</v>
      </c>
      <c r="BK1187" s="147">
        <f>ROUND(P1187*H1187,2)</f>
        <v>0</v>
      </c>
      <c r="BL1187" s="16" t="s">
        <v>319</v>
      </c>
      <c r="BM1187" s="146" t="s">
        <v>2146</v>
      </c>
    </row>
    <row r="1188" spans="2:47" s="1" customFormat="1" ht="12">
      <c r="B1188" s="31"/>
      <c r="D1188" s="148" t="s">
        <v>136</v>
      </c>
      <c r="F1188" s="149" t="s">
        <v>2144</v>
      </c>
      <c r="I1188" s="150"/>
      <c r="J1188" s="150"/>
      <c r="M1188" s="31"/>
      <c r="N1188" s="151"/>
      <c r="X1188" s="53"/>
      <c r="AT1188" s="16" t="s">
        <v>136</v>
      </c>
      <c r="AU1188" s="16" t="s">
        <v>87</v>
      </c>
    </row>
    <row r="1189" spans="2:65" s="1" customFormat="1" ht="24.2" customHeight="1">
      <c r="B1189" s="31"/>
      <c r="C1189" s="134" t="s">
        <v>2147</v>
      </c>
      <c r="D1189" s="134" t="s">
        <v>132</v>
      </c>
      <c r="E1189" s="135" t="s">
        <v>2148</v>
      </c>
      <c r="F1189" s="136" t="s">
        <v>2149</v>
      </c>
      <c r="G1189" s="137" t="s">
        <v>402</v>
      </c>
      <c r="H1189" s="138">
        <v>11.5</v>
      </c>
      <c r="I1189" s="139"/>
      <c r="J1189" s="139"/>
      <c r="K1189" s="140">
        <f>ROUND(P1189*H1189,2)</f>
        <v>0</v>
      </c>
      <c r="L1189" s="136" t="s">
        <v>134</v>
      </c>
      <c r="M1189" s="31"/>
      <c r="N1189" s="141" t="s">
        <v>1</v>
      </c>
      <c r="O1189" s="142" t="s">
        <v>40</v>
      </c>
      <c r="P1189" s="143">
        <f>I1189+J1189</f>
        <v>0</v>
      </c>
      <c r="Q1189" s="143">
        <f>ROUND(I1189*H1189,2)</f>
        <v>0</v>
      </c>
      <c r="R1189" s="143">
        <f>ROUND(J1189*H1189,2)</f>
        <v>0</v>
      </c>
      <c r="T1189" s="144">
        <f>S1189*H1189</f>
        <v>0</v>
      </c>
      <c r="U1189" s="144">
        <v>0</v>
      </c>
      <c r="V1189" s="144">
        <f>U1189*H1189</f>
        <v>0</v>
      </c>
      <c r="W1189" s="144">
        <v>0</v>
      </c>
      <c r="X1189" s="145">
        <f>W1189*H1189</f>
        <v>0</v>
      </c>
      <c r="AR1189" s="146" t="s">
        <v>319</v>
      </c>
      <c r="AT1189" s="146" t="s">
        <v>132</v>
      </c>
      <c r="AU1189" s="146" t="s">
        <v>87</v>
      </c>
      <c r="AY1189" s="16" t="s">
        <v>128</v>
      </c>
      <c r="BE1189" s="147">
        <f>IF(O1189="základní",K1189,0)</f>
        <v>0</v>
      </c>
      <c r="BF1189" s="147">
        <f>IF(O1189="snížená",K1189,0)</f>
        <v>0</v>
      </c>
      <c r="BG1189" s="147">
        <f>IF(O1189="zákl. přenesená",K1189,0)</f>
        <v>0</v>
      </c>
      <c r="BH1189" s="147">
        <f>IF(O1189="sníž. přenesená",K1189,0)</f>
        <v>0</v>
      </c>
      <c r="BI1189" s="147">
        <f>IF(O1189="nulová",K1189,0)</f>
        <v>0</v>
      </c>
      <c r="BJ1189" s="16" t="s">
        <v>85</v>
      </c>
      <c r="BK1189" s="147">
        <f>ROUND(P1189*H1189,2)</f>
        <v>0</v>
      </c>
      <c r="BL1189" s="16" t="s">
        <v>319</v>
      </c>
      <c r="BM1189" s="146" t="s">
        <v>2150</v>
      </c>
    </row>
    <row r="1190" spans="2:47" s="1" customFormat="1" ht="19.5">
      <c r="B1190" s="31"/>
      <c r="D1190" s="148" t="s">
        <v>136</v>
      </c>
      <c r="F1190" s="149" t="s">
        <v>2151</v>
      </c>
      <c r="I1190" s="150"/>
      <c r="J1190" s="150"/>
      <c r="M1190" s="31"/>
      <c r="N1190" s="151"/>
      <c r="X1190" s="53"/>
      <c r="AT1190" s="16" t="s">
        <v>136</v>
      </c>
      <c r="AU1190" s="16" t="s">
        <v>87</v>
      </c>
    </row>
    <row r="1191" spans="2:65" s="1" customFormat="1" ht="16.5" customHeight="1">
      <c r="B1191" s="31"/>
      <c r="C1191" s="169" t="s">
        <v>2152</v>
      </c>
      <c r="D1191" s="169" t="s">
        <v>356</v>
      </c>
      <c r="E1191" s="170" t="s">
        <v>2153</v>
      </c>
      <c r="F1191" s="171" t="s">
        <v>2154</v>
      </c>
      <c r="G1191" s="172" t="s">
        <v>2145</v>
      </c>
      <c r="H1191" s="173">
        <v>11.5</v>
      </c>
      <c r="I1191" s="174"/>
      <c r="J1191" s="175"/>
      <c r="K1191" s="176">
        <f>ROUND(P1191*H1191,2)</f>
        <v>0</v>
      </c>
      <c r="L1191" s="171" t="s">
        <v>1</v>
      </c>
      <c r="M1191" s="177"/>
      <c r="N1191" s="178" t="s">
        <v>1</v>
      </c>
      <c r="O1191" s="142" t="s">
        <v>40</v>
      </c>
      <c r="P1191" s="143">
        <f>I1191+J1191</f>
        <v>0</v>
      </c>
      <c r="Q1191" s="143">
        <f>ROUND(I1191*H1191,2)</f>
        <v>0</v>
      </c>
      <c r="R1191" s="143">
        <f>ROUND(J1191*H1191,2)</f>
        <v>0</v>
      </c>
      <c r="T1191" s="144">
        <f>S1191*H1191</f>
        <v>0</v>
      </c>
      <c r="U1191" s="144">
        <v>0</v>
      </c>
      <c r="V1191" s="144">
        <f>U1191*H1191</f>
        <v>0</v>
      </c>
      <c r="W1191" s="144">
        <v>0</v>
      </c>
      <c r="X1191" s="145">
        <f>W1191*H1191</f>
        <v>0</v>
      </c>
      <c r="AR1191" s="146" t="s">
        <v>399</v>
      </c>
      <c r="AT1191" s="146" t="s">
        <v>356</v>
      </c>
      <c r="AU1191" s="146" t="s">
        <v>87</v>
      </c>
      <c r="AY1191" s="16" t="s">
        <v>128</v>
      </c>
      <c r="BE1191" s="147">
        <f>IF(O1191="základní",K1191,0)</f>
        <v>0</v>
      </c>
      <c r="BF1191" s="147">
        <f>IF(O1191="snížená",K1191,0)</f>
        <v>0</v>
      </c>
      <c r="BG1191" s="147">
        <f>IF(O1191="zákl. přenesená",K1191,0)</f>
        <v>0</v>
      </c>
      <c r="BH1191" s="147">
        <f>IF(O1191="sníž. přenesená",K1191,0)</f>
        <v>0</v>
      </c>
      <c r="BI1191" s="147">
        <f>IF(O1191="nulová",K1191,0)</f>
        <v>0</v>
      </c>
      <c r="BJ1191" s="16" t="s">
        <v>85</v>
      </c>
      <c r="BK1191" s="147">
        <f>ROUND(P1191*H1191,2)</f>
        <v>0</v>
      </c>
      <c r="BL1191" s="16" t="s">
        <v>319</v>
      </c>
      <c r="BM1191" s="146" t="s">
        <v>2155</v>
      </c>
    </row>
    <row r="1192" spans="2:47" s="1" customFormat="1" ht="12">
      <c r="B1192" s="31"/>
      <c r="D1192" s="148" t="s">
        <v>136</v>
      </c>
      <c r="F1192" s="149" t="s">
        <v>2154</v>
      </c>
      <c r="I1192" s="150"/>
      <c r="J1192" s="150"/>
      <c r="M1192" s="31"/>
      <c r="N1192" s="151"/>
      <c r="X1192" s="53"/>
      <c r="AT1192" s="16" t="s">
        <v>136</v>
      </c>
      <c r="AU1192" s="16" t="s">
        <v>87</v>
      </c>
    </row>
    <row r="1193" spans="2:65" s="1" customFormat="1" ht="24.2" customHeight="1">
      <c r="B1193" s="31"/>
      <c r="C1193" s="134" t="s">
        <v>2156</v>
      </c>
      <c r="D1193" s="134" t="s">
        <v>132</v>
      </c>
      <c r="E1193" s="135" t="s">
        <v>2157</v>
      </c>
      <c r="F1193" s="136" t="s">
        <v>2158</v>
      </c>
      <c r="G1193" s="137" t="s">
        <v>352</v>
      </c>
      <c r="H1193" s="138">
        <v>1</v>
      </c>
      <c r="I1193" s="139"/>
      <c r="J1193" s="139"/>
      <c r="K1193" s="140">
        <f>ROUND(P1193*H1193,2)</f>
        <v>0</v>
      </c>
      <c r="L1193" s="136" t="s">
        <v>134</v>
      </c>
      <c r="M1193" s="31"/>
      <c r="N1193" s="141" t="s">
        <v>1</v>
      </c>
      <c r="O1193" s="142" t="s">
        <v>40</v>
      </c>
      <c r="P1193" s="143">
        <f>I1193+J1193</f>
        <v>0</v>
      </c>
      <c r="Q1193" s="143">
        <f>ROUND(I1193*H1193,2)</f>
        <v>0</v>
      </c>
      <c r="R1193" s="143">
        <f>ROUND(J1193*H1193,2)</f>
        <v>0</v>
      </c>
      <c r="T1193" s="144">
        <f>S1193*H1193</f>
        <v>0</v>
      </c>
      <c r="U1193" s="144">
        <v>0</v>
      </c>
      <c r="V1193" s="144">
        <f>U1193*H1193</f>
        <v>0</v>
      </c>
      <c r="W1193" s="144">
        <v>0</v>
      </c>
      <c r="X1193" s="145">
        <f>W1193*H1193</f>
        <v>0</v>
      </c>
      <c r="AR1193" s="146" t="s">
        <v>319</v>
      </c>
      <c r="AT1193" s="146" t="s">
        <v>132</v>
      </c>
      <c r="AU1193" s="146" t="s">
        <v>87</v>
      </c>
      <c r="AY1193" s="16" t="s">
        <v>128</v>
      </c>
      <c r="BE1193" s="147">
        <f>IF(O1193="základní",K1193,0)</f>
        <v>0</v>
      </c>
      <c r="BF1193" s="147">
        <f>IF(O1193="snížená",K1193,0)</f>
        <v>0</v>
      </c>
      <c r="BG1193" s="147">
        <f>IF(O1193="zákl. přenesená",K1193,0)</f>
        <v>0</v>
      </c>
      <c r="BH1193" s="147">
        <f>IF(O1193="sníž. přenesená",K1193,0)</f>
        <v>0</v>
      </c>
      <c r="BI1193" s="147">
        <f>IF(O1193="nulová",K1193,0)</f>
        <v>0</v>
      </c>
      <c r="BJ1193" s="16" t="s">
        <v>85</v>
      </c>
      <c r="BK1193" s="147">
        <f>ROUND(P1193*H1193,2)</f>
        <v>0</v>
      </c>
      <c r="BL1193" s="16" t="s">
        <v>319</v>
      </c>
      <c r="BM1193" s="146" t="s">
        <v>2159</v>
      </c>
    </row>
    <row r="1194" spans="2:47" s="1" customFormat="1" ht="19.5">
      <c r="B1194" s="31"/>
      <c r="D1194" s="148" t="s">
        <v>136</v>
      </c>
      <c r="F1194" s="149" t="s">
        <v>2160</v>
      </c>
      <c r="I1194" s="150"/>
      <c r="J1194" s="150"/>
      <c r="M1194" s="31"/>
      <c r="N1194" s="151"/>
      <c r="X1194" s="53"/>
      <c r="AT1194" s="16" t="s">
        <v>136</v>
      </c>
      <c r="AU1194" s="16" t="s">
        <v>87</v>
      </c>
    </row>
    <row r="1195" spans="2:65" s="1" customFormat="1" ht="24.2" customHeight="1">
      <c r="B1195" s="31"/>
      <c r="C1195" s="169" t="s">
        <v>1336</v>
      </c>
      <c r="D1195" s="169" t="s">
        <v>356</v>
      </c>
      <c r="E1195" s="170" t="s">
        <v>2161</v>
      </c>
      <c r="F1195" s="171" t="s">
        <v>2162</v>
      </c>
      <c r="G1195" s="172" t="s">
        <v>352</v>
      </c>
      <c r="H1195" s="173">
        <v>1</v>
      </c>
      <c r="I1195" s="174"/>
      <c r="J1195" s="175"/>
      <c r="K1195" s="176">
        <f>ROUND(P1195*H1195,2)</f>
        <v>0</v>
      </c>
      <c r="L1195" s="171" t="s">
        <v>134</v>
      </c>
      <c r="M1195" s="177"/>
      <c r="N1195" s="178" t="s">
        <v>1</v>
      </c>
      <c r="O1195" s="142" t="s">
        <v>40</v>
      </c>
      <c r="P1195" s="143">
        <f>I1195+J1195</f>
        <v>0</v>
      </c>
      <c r="Q1195" s="143">
        <f>ROUND(I1195*H1195,2)</f>
        <v>0</v>
      </c>
      <c r="R1195" s="143">
        <f>ROUND(J1195*H1195,2)</f>
        <v>0</v>
      </c>
      <c r="T1195" s="144">
        <f>S1195*H1195</f>
        <v>0</v>
      </c>
      <c r="U1195" s="144">
        <v>0.084</v>
      </c>
      <c r="V1195" s="144">
        <f>U1195*H1195</f>
        <v>0.084</v>
      </c>
      <c r="W1195" s="144">
        <v>0</v>
      </c>
      <c r="X1195" s="145">
        <f>W1195*H1195</f>
        <v>0</v>
      </c>
      <c r="AR1195" s="146" t="s">
        <v>399</v>
      </c>
      <c r="AT1195" s="146" t="s">
        <v>356</v>
      </c>
      <c r="AU1195" s="146" t="s">
        <v>87</v>
      </c>
      <c r="AY1195" s="16" t="s">
        <v>128</v>
      </c>
      <c r="BE1195" s="147">
        <f>IF(O1195="základní",K1195,0)</f>
        <v>0</v>
      </c>
      <c r="BF1195" s="147">
        <f>IF(O1195="snížená",K1195,0)</f>
        <v>0</v>
      </c>
      <c r="BG1195" s="147">
        <f>IF(O1195="zákl. přenesená",K1195,0)</f>
        <v>0</v>
      </c>
      <c r="BH1195" s="147">
        <f>IF(O1195="sníž. přenesená",K1195,0)</f>
        <v>0</v>
      </c>
      <c r="BI1195" s="147">
        <f>IF(O1195="nulová",K1195,0)</f>
        <v>0</v>
      </c>
      <c r="BJ1195" s="16" t="s">
        <v>85</v>
      </c>
      <c r="BK1195" s="147">
        <f>ROUND(P1195*H1195,2)</f>
        <v>0</v>
      </c>
      <c r="BL1195" s="16" t="s">
        <v>319</v>
      </c>
      <c r="BM1195" s="146" t="s">
        <v>2163</v>
      </c>
    </row>
    <row r="1196" spans="2:47" s="1" customFormat="1" ht="12">
      <c r="B1196" s="31"/>
      <c r="D1196" s="148" t="s">
        <v>136</v>
      </c>
      <c r="F1196" s="149" t="s">
        <v>2162</v>
      </c>
      <c r="I1196" s="150"/>
      <c r="J1196" s="150"/>
      <c r="M1196" s="31"/>
      <c r="N1196" s="151"/>
      <c r="X1196" s="53"/>
      <c r="AT1196" s="16" t="s">
        <v>136</v>
      </c>
      <c r="AU1196" s="16" t="s">
        <v>87</v>
      </c>
    </row>
    <row r="1197" spans="2:65" s="1" customFormat="1" ht="33" customHeight="1">
      <c r="B1197" s="31"/>
      <c r="C1197" s="134" t="s">
        <v>2164</v>
      </c>
      <c r="D1197" s="134" t="s">
        <v>132</v>
      </c>
      <c r="E1197" s="135" t="s">
        <v>2165</v>
      </c>
      <c r="F1197" s="136" t="s">
        <v>2166</v>
      </c>
      <c r="G1197" s="137" t="s">
        <v>352</v>
      </c>
      <c r="H1197" s="138">
        <v>1</v>
      </c>
      <c r="I1197" s="139"/>
      <c r="J1197" s="139"/>
      <c r="K1197" s="140">
        <f>ROUND(P1197*H1197,2)</f>
        <v>0</v>
      </c>
      <c r="L1197" s="136" t="s">
        <v>134</v>
      </c>
      <c r="M1197" s="31"/>
      <c r="N1197" s="141" t="s">
        <v>1</v>
      </c>
      <c r="O1197" s="142" t="s">
        <v>40</v>
      </c>
      <c r="P1197" s="143">
        <f>I1197+J1197</f>
        <v>0</v>
      </c>
      <c r="Q1197" s="143">
        <f>ROUND(I1197*H1197,2)</f>
        <v>0</v>
      </c>
      <c r="R1197" s="143">
        <f>ROUND(J1197*H1197,2)</f>
        <v>0</v>
      </c>
      <c r="T1197" s="144">
        <f>S1197*H1197</f>
        <v>0</v>
      </c>
      <c r="U1197" s="144">
        <v>5E-05</v>
      </c>
      <c r="V1197" s="144">
        <f>U1197*H1197</f>
        <v>5E-05</v>
      </c>
      <c r="W1197" s="144">
        <v>0</v>
      </c>
      <c r="X1197" s="145">
        <f>W1197*H1197</f>
        <v>0</v>
      </c>
      <c r="AR1197" s="146" t="s">
        <v>319</v>
      </c>
      <c r="AT1197" s="146" t="s">
        <v>132</v>
      </c>
      <c r="AU1197" s="146" t="s">
        <v>87</v>
      </c>
      <c r="AY1197" s="16" t="s">
        <v>128</v>
      </c>
      <c r="BE1197" s="147">
        <f>IF(O1197="základní",K1197,0)</f>
        <v>0</v>
      </c>
      <c r="BF1197" s="147">
        <f>IF(O1197="snížená",K1197,0)</f>
        <v>0</v>
      </c>
      <c r="BG1197" s="147">
        <f>IF(O1197="zákl. přenesená",K1197,0)</f>
        <v>0</v>
      </c>
      <c r="BH1197" s="147">
        <f>IF(O1197="sníž. přenesená",K1197,0)</f>
        <v>0</v>
      </c>
      <c r="BI1197" s="147">
        <f>IF(O1197="nulová",K1197,0)</f>
        <v>0</v>
      </c>
      <c r="BJ1197" s="16" t="s">
        <v>85</v>
      </c>
      <c r="BK1197" s="147">
        <f>ROUND(P1197*H1197,2)</f>
        <v>0</v>
      </c>
      <c r="BL1197" s="16" t="s">
        <v>319</v>
      </c>
      <c r="BM1197" s="146" t="s">
        <v>2167</v>
      </c>
    </row>
    <row r="1198" spans="2:47" s="1" customFormat="1" ht="29.25">
      <c r="B1198" s="31"/>
      <c r="D1198" s="148" t="s">
        <v>136</v>
      </c>
      <c r="F1198" s="149" t="s">
        <v>2168</v>
      </c>
      <c r="I1198" s="150"/>
      <c r="J1198" s="150"/>
      <c r="M1198" s="31"/>
      <c r="N1198" s="151"/>
      <c r="X1198" s="53"/>
      <c r="AT1198" s="16" t="s">
        <v>136</v>
      </c>
      <c r="AU1198" s="16" t="s">
        <v>87</v>
      </c>
    </row>
    <row r="1199" spans="2:65" s="1" customFormat="1" ht="16.5" customHeight="1">
      <c r="B1199" s="31"/>
      <c r="C1199" s="169" t="s">
        <v>2169</v>
      </c>
      <c r="D1199" s="169" t="s">
        <v>356</v>
      </c>
      <c r="E1199" s="170" t="s">
        <v>2170</v>
      </c>
      <c r="F1199" s="171" t="s">
        <v>2171</v>
      </c>
      <c r="G1199" s="172" t="s">
        <v>133</v>
      </c>
      <c r="H1199" s="173">
        <v>1</v>
      </c>
      <c r="I1199" s="174"/>
      <c r="J1199" s="175"/>
      <c r="K1199" s="176">
        <f>ROUND(P1199*H1199,2)</f>
        <v>0</v>
      </c>
      <c r="L1199" s="171" t="s">
        <v>1</v>
      </c>
      <c r="M1199" s="177"/>
      <c r="N1199" s="178" t="s">
        <v>1</v>
      </c>
      <c r="O1199" s="142" t="s">
        <v>40</v>
      </c>
      <c r="P1199" s="143">
        <f>I1199+J1199</f>
        <v>0</v>
      </c>
      <c r="Q1199" s="143">
        <f>ROUND(I1199*H1199,2)</f>
        <v>0</v>
      </c>
      <c r="R1199" s="143">
        <f>ROUND(J1199*H1199,2)</f>
        <v>0</v>
      </c>
      <c r="T1199" s="144">
        <f>S1199*H1199</f>
        <v>0</v>
      </c>
      <c r="U1199" s="144">
        <v>0</v>
      </c>
      <c r="V1199" s="144">
        <f>U1199*H1199</f>
        <v>0</v>
      </c>
      <c r="W1199" s="144">
        <v>0</v>
      </c>
      <c r="X1199" s="145">
        <f>W1199*H1199</f>
        <v>0</v>
      </c>
      <c r="AR1199" s="146" t="s">
        <v>399</v>
      </c>
      <c r="AT1199" s="146" t="s">
        <v>356</v>
      </c>
      <c r="AU1199" s="146" t="s">
        <v>87</v>
      </c>
      <c r="AY1199" s="16" t="s">
        <v>128</v>
      </c>
      <c r="BE1199" s="147">
        <f>IF(O1199="základní",K1199,0)</f>
        <v>0</v>
      </c>
      <c r="BF1199" s="147">
        <f>IF(O1199="snížená",K1199,0)</f>
        <v>0</v>
      </c>
      <c r="BG1199" s="147">
        <f>IF(O1199="zákl. přenesená",K1199,0)</f>
        <v>0</v>
      </c>
      <c r="BH1199" s="147">
        <f>IF(O1199="sníž. přenesená",K1199,0)</f>
        <v>0</v>
      </c>
      <c r="BI1199" s="147">
        <f>IF(O1199="nulová",K1199,0)</f>
        <v>0</v>
      </c>
      <c r="BJ1199" s="16" t="s">
        <v>85</v>
      </c>
      <c r="BK1199" s="147">
        <f>ROUND(P1199*H1199,2)</f>
        <v>0</v>
      </c>
      <c r="BL1199" s="16" t="s">
        <v>319</v>
      </c>
      <c r="BM1199" s="146" t="s">
        <v>2172</v>
      </c>
    </row>
    <row r="1200" spans="2:47" s="1" customFormat="1" ht="12">
      <c r="B1200" s="31"/>
      <c r="D1200" s="148" t="s">
        <v>136</v>
      </c>
      <c r="F1200" s="149" t="s">
        <v>2171</v>
      </c>
      <c r="I1200" s="150"/>
      <c r="J1200" s="150"/>
      <c r="M1200" s="31"/>
      <c r="N1200" s="151"/>
      <c r="X1200" s="53"/>
      <c r="AT1200" s="16" t="s">
        <v>136</v>
      </c>
      <c r="AU1200" s="16" t="s">
        <v>87</v>
      </c>
    </row>
    <row r="1201" spans="2:65" s="1" customFormat="1" ht="24.2" customHeight="1">
      <c r="B1201" s="31"/>
      <c r="C1201" s="134" t="s">
        <v>150</v>
      </c>
      <c r="D1201" s="134" t="s">
        <v>132</v>
      </c>
      <c r="E1201" s="135" t="s">
        <v>2173</v>
      </c>
      <c r="F1201" s="136" t="s">
        <v>2174</v>
      </c>
      <c r="G1201" s="137" t="s">
        <v>402</v>
      </c>
      <c r="H1201" s="138">
        <v>47.8</v>
      </c>
      <c r="I1201" s="139"/>
      <c r="J1201" s="139"/>
      <c r="K1201" s="140">
        <f>ROUND(P1201*H1201,2)</f>
        <v>0</v>
      </c>
      <c r="L1201" s="136" t="s">
        <v>134</v>
      </c>
      <c r="M1201" s="31"/>
      <c r="N1201" s="141" t="s">
        <v>1</v>
      </c>
      <c r="O1201" s="142" t="s">
        <v>40</v>
      </c>
      <c r="P1201" s="143">
        <f>I1201+J1201</f>
        <v>0</v>
      </c>
      <c r="Q1201" s="143">
        <f>ROUND(I1201*H1201,2)</f>
        <v>0</v>
      </c>
      <c r="R1201" s="143">
        <f>ROUND(J1201*H1201,2)</f>
        <v>0</v>
      </c>
      <c r="T1201" s="144">
        <f>S1201*H1201</f>
        <v>0</v>
      </c>
      <c r="U1201" s="144">
        <v>0</v>
      </c>
      <c r="V1201" s="144">
        <f>U1201*H1201</f>
        <v>0</v>
      </c>
      <c r="W1201" s="144">
        <v>0.03</v>
      </c>
      <c r="X1201" s="145">
        <f>W1201*H1201</f>
        <v>1.434</v>
      </c>
      <c r="AR1201" s="146" t="s">
        <v>319</v>
      </c>
      <c r="AT1201" s="146" t="s">
        <v>132</v>
      </c>
      <c r="AU1201" s="146" t="s">
        <v>87</v>
      </c>
      <c r="AY1201" s="16" t="s">
        <v>128</v>
      </c>
      <c r="BE1201" s="147">
        <f>IF(O1201="základní",K1201,0)</f>
        <v>0</v>
      </c>
      <c r="BF1201" s="147">
        <f>IF(O1201="snížená",K1201,0)</f>
        <v>0</v>
      </c>
      <c r="BG1201" s="147">
        <f>IF(O1201="zákl. přenesená",K1201,0)</f>
        <v>0</v>
      </c>
      <c r="BH1201" s="147">
        <f>IF(O1201="sníž. přenesená",K1201,0)</f>
        <v>0</v>
      </c>
      <c r="BI1201" s="147">
        <f>IF(O1201="nulová",K1201,0)</f>
        <v>0</v>
      </c>
      <c r="BJ1201" s="16" t="s">
        <v>85</v>
      </c>
      <c r="BK1201" s="147">
        <f>ROUND(P1201*H1201,2)</f>
        <v>0</v>
      </c>
      <c r="BL1201" s="16" t="s">
        <v>319</v>
      </c>
      <c r="BM1201" s="146" t="s">
        <v>2175</v>
      </c>
    </row>
    <row r="1202" spans="2:47" s="1" customFormat="1" ht="19.5">
      <c r="B1202" s="31"/>
      <c r="D1202" s="148" t="s">
        <v>136</v>
      </c>
      <c r="F1202" s="149" t="s">
        <v>2176</v>
      </c>
      <c r="I1202" s="150"/>
      <c r="J1202" s="150"/>
      <c r="M1202" s="31"/>
      <c r="N1202" s="151"/>
      <c r="X1202" s="53"/>
      <c r="AT1202" s="16" t="s">
        <v>136</v>
      </c>
      <c r="AU1202" s="16" t="s">
        <v>87</v>
      </c>
    </row>
    <row r="1203" spans="2:51" s="12" customFormat="1" ht="12">
      <c r="B1203" s="155"/>
      <c r="D1203" s="148" t="s">
        <v>230</v>
      </c>
      <c r="E1203" s="156" t="s">
        <v>1</v>
      </c>
      <c r="F1203" s="157" t="s">
        <v>2177</v>
      </c>
      <c r="H1203" s="158">
        <v>47.8</v>
      </c>
      <c r="I1203" s="159"/>
      <c r="J1203" s="159"/>
      <c r="M1203" s="155"/>
      <c r="N1203" s="160"/>
      <c r="X1203" s="161"/>
      <c r="AT1203" s="156" t="s">
        <v>230</v>
      </c>
      <c r="AU1203" s="156" t="s">
        <v>87</v>
      </c>
      <c r="AV1203" s="12" t="s">
        <v>87</v>
      </c>
      <c r="AW1203" s="12" t="s">
        <v>5</v>
      </c>
      <c r="AX1203" s="12" t="s">
        <v>85</v>
      </c>
      <c r="AY1203" s="156" t="s">
        <v>128</v>
      </c>
    </row>
    <row r="1204" spans="2:65" s="1" customFormat="1" ht="24">
      <c r="B1204" s="31"/>
      <c r="C1204" s="134" t="s">
        <v>787</v>
      </c>
      <c r="D1204" s="134" t="s">
        <v>132</v>
      </c>
      <c r="E1204" s="135" t="s">
        <v>2178</v>
      </c>
      <c r="F1204" s="136" t="s">
        <v>2179</v>
      </c>
      <c r="G1204" s="137" t="s">
        <v>352</v>
      </c>
      <c r="H1204" s="138">
        <v>9.6</v>
      </c>
      <c r="I1204" s="139"/>
      <c r="J1204" s="139"/>
      <c r="K1204" s="140">
        <f>ROUND(P1204*H1204,2)</f>
        <v>0</v>
      </c>
      <c r="L1204" s="136" t="s">
        <v>134</v>
      </c>
      <c r="M1204" s="31"/>
      <c r="N1204" s="141" t="s">
        <v>1</v>
      </c>
      <c r="O1204" s="142" t="s">
        <v>40</v>
      </c>
      <c r="P1204" s="143">
        <f>I1204+J1204</f>
        <v>0</v>
      </c>
      <c r="Q1204" s="143">
        <f>ROUND(I1204*H1204,2)</f>
        <v>0</v>
      </c>
      <c r="R1204" s="143">
        <f>ROUND(J1204*H1204,2)</f>
        <v>0</v>
      </c>
      <c r="T1204" s="144">
        <f>S1204*H1204</f>
        <v>0</v>
      </c>
      <c r="U1204" s="144">
        <v>0</v>
      </c>
      <c r="V1204" s="144">
        <f>U1204*H1204</f>
        <v>0</v>
      </c>
      <c r="W1204" s="144">
        <v>0.04</v>
      </c>
      <c r="X1204" s="145">
        <f>W1204*H1204</f>
        <v>0.384</v>
      </c>
      <c r="AR1204" s="146" t="s">
        <v>319</v>
      </c>
      <c r="AT1204" s="146" t="s">
        <v>132</v>
      </c>
      <c r="AU1204" s="146" t="s">
        <v>87</v>
      </c>
      <c r="AY1204" s="16" t="s">
        <v>128</v>
      </c>
      <c r="BE1204" s="147">
        <f>IF(O1204="základní",K1204,0)</f>
        <v>0</v>
      </c>
      <c r="BF1204" s="147">
        <f>IF(O1204="snížená",K1204,0)</f>
        <v>0</v>
      </c>
      <c r="BG1204" s="147">
        <f>IF(O1204="zákl. přenesená",K1204,0)</f>
        <v>0</v>
      </c>
      <c r="BH1204" s="147">
        <f>IF(O1204="sníž. přenesená",K1204,0)</f>
        <v>0</v>
      </c>
      <c r="BI1204" s="147">
        <f>IF(O1204="nulová",K1204,0)</f>
        <v>0</v>
      </c>
      <c r="BJ1204" s="16" t="s">
        <v>85</v>
      </c>
      <c r="BK1204" s="147">
        <f>ROUND(P1204*H1204,2)</f>
        <v>0</v>
      </c>
      <c r="BL1204" s="16" t="s">
        <v>319</v>
      </c>
      <c r="BM1204" s="146" t="s">
        <v>2180</v>
      </c>
    </row>
    <row r="1205" spans="2:47" s="1" customFormat="1" ht="19.5">
      <c r="B1205" s="31"/>
      <c r="D1205" s="148" t="s">
        <v>136</v>
      </c>
      <c r="F1205" s="149" t="s">
        <v>2181</v>
      </c>
      <c r="I1205" s="150"/>
      <c r="J1205" s="150"/>
      <c r="M1205" s="31"/>
      <c r="N1205" s="151"/>
      <c r="X1205" s="53"/>
      <c r="AT1205" s="16" t="s">
        <v>136</v>
      </c>
      <c r="AU1205" s="16" t="s">
        <v>87</v>
      </c>
    </row>
    <row r="1206" spans="2:51" s="12" customFormat="1" ht="12">
      <c r="B1206" s="155"/>
      <c r="D1206" s="148" t="s">
        <v>230</v>
      </c>
      <c r="E1206" s="156" t="s">
        <v>1</v>
      </c>
      <c r="F1206" s="157" t="s">
        <v>2182</v>
      </c>
      <c r="H1206" s="158">
        <v>9.6</v>
      </c>
      <c r="I1206" s="159"/>
      <c r="J1206" s="159"/>
      <c r="M1206" s="155"/>
      <c r="N1206" s="160"/>
      <c r="X1206" s="161"/>
      <c r="AT1206" s="156" t="s">
        <v>230</v>
      </c>
      <c r="AU1206" s="156" t="s">
        <v>87</v>
      </c>
      <c r="AV1206" s="12" t="s">
        <v>87</v>
      </c>
      <c r="AW1206" s="12" t="s">
        <v>5</v>
      </c>
      <c r="AX1206" s="12" t="s">
        <v>85</v>
      </c>
      <c r="AY1206" s="156" t="s">
        <v>128</v>
      </c>
    </row>
    <row r="1207" spans="2:65" s="1" customFormat="1" ht="21.75" customHeight="1">
      <c r="B1207" s="31"/>
      <c r="C1207" s="134" t="s">
        <v>2183</v>
      </c>
      <c r="D1207" s="134" t="s">
        <v>132</v>
      </c>
      <c r="E1207" s="135" t="s">
        <v>2184</v>
      </c>
      <c r="F1207" s="136" t="s">
        <v>2185</v>
      </c>
      <c r="G1207" s="137" t="s">
        <v>2186</v>
      </c>
      <c r="H1207" s="138">
        <v>228.9</v>
      </c>
      <c r="I1207" s="139"/>
      <c r="J1207" s="139"/>
      <c r="K1207" s="140">
        <f>ROUND(P1207*H1207,2)</f>
        <v>0</v>
      </c>
      <c r="L1207" s="136" t="s">
        <v>1</v>
      </c>
      <c r="M1207" s="31"/>
      <c r="N1207" s="141" t="s">
        <v>1</v>
      </c>
      <c r="O1207" s="142" t="s">
        <v>40</v>
      </c>
      <c r="P1207" s="143">
        <f>I1207+J1207</f>
        <v>0</v>
      </c>
      <c r="Q1207" s="143">
        <f>ROUND(I1207*H1207,2)</f>
        <v>0</v>
      </c>
      <c r="R1207" s="143">
        <f>ROUND(J1207*H1207,2)</f>
        <v>0</v>
      </c>
      <c r="T1207" s="144">
        <f>S1207*H1207</f>
        <v>0</v>
      </c>
      <c r="U1207" s="144">
        <v>1</v>
      </c>
      <c r="V1207" s="144">
        <f>U1207*H1207</f>
        <v>228.9</v>
      </c>
      <c r="W1207" s="144">
        <v>0</v>
      </c>
      <c r="X1207" s="145">
        <f>W1207*H1207</f>
        <v>0</v>
      </c>
      <c r="AR1207" s="146" t="s">
        <v>137</v>
      </c>
      <c r="AT1207" s="146" t="s">
        <v>132</v>
      </c>
      <c r="AU1207" s="146" t="s">
        <v>87</v>
      </c>
      <c r="AY1207" s="16" t="s">
        <v>128</v>
      </c>
      <c r="BE1207" s="147">
        <f>IF(O1207="základní",K1207,0)</f>
        <v>0</v>
      </c>
      <c r="BF1207" s="147">
        <f>IF(O1207="snížená",K1207,0)</f>
        <v>0</v>
      </c>
      <c r="BG1207" s="147">
        <f>IF(O1207="zákl. přenesená",K1207,0)</f>
        <v>0</v>
      </c>
      <c r="BH1207" s="147">
        <f>IF(O1207="sníž. přenesená",K1207,0)</f>
        <v>0</v>
      </c>
      <c r="BI1207" s="147">
        <f>IF(O1207="nulová",K1207,0)</f>
        <v>0</v>
      </c>
      <c r="BJ1207" s="16" t="s">
        <v>85</v>
      </c>
      <c r="BK1207" s="147">
        <f>ROUND(P1207*H1207,2)</f>
        <v>0</v>
      </c>
      <c r="BL1207" s="16" t="s">
        <v>137</v>
      </c>
      <c r="BM1207" s="146" t="s">
        <v>2187</v>
      </c>
    </row>
    <row r="1208" spans="2:47" s="1" customFormat="1" ht="19.5">
      <c r="B1208" s="31"/>
      <c r="D1208" s="148" t="s">
        <v>136</v>
      </c>
      <c r="F1208" s="149" t="s">
        <v>2188</v>
      </c>
      <c r="I1208" s="150"/>
      <c r="J1208" s="150"/>
      <c r="M1208" s="31"/>
      <c r="N1208" s="151"/>
      <c r="X1208" s="53"/>
      <c r="AT1208" s="16" t="s">
        <v>136</v>
      </c>
      <c r="AU1208" s="16" t="s">
        <v>87</v>
      </c>
    </row>
    <row r="1209" spans="2:51" s="12" customFormat="1" ht="12">
      <c r="B1209" s="155"/>
      <c r="D1209" s="148" t="s">
        <v>230</v>
      </c>
      <c r="E1209" s="156" t="s">
        <v>1</v>
      </c>
      <c r="F1209" s="157" t="s">
        <v>2189</v>
      </c>
      <c r="H1209" s="158">
        <v>93</v>
      </c>
      <c r="I1209" s="159"/>
      <c r="J1209" s="159"/>
      <c r="M1209" s="155"/>
      <c r="N1209" s="160"/>
      <c r="X1209" s="161"/>
      <c r="AT1209" s="156" t="s">
        <v>230</v>
      </c>
      <c r="AU1209" s="156" t="s">
        <v>87</v>
      </c>
      <c r="AV1209" s="12" t="s">
        <v>87</v>
      </c>
      <c r="AW1209" s="12" t="s">
        <v>5</v>
      </c>
      <c r="AX1209" s="12" t="s">
        <v>77</v>
      </c>
      <c r="AY1209" s="156" t="s">
        <v>128</v>
      </c>
    </row>
    <row r="1210" spans="2:51" s="12" customFormat="1" ht="12">
      <c r="B1210" s="155"/>
      <c r="D1210" s="148" t="s">
        <v>230</v>
      </c>
      <c r="E1210" s="156" t="s">
        <v>1</v>
      </c>
      <c r="F1210" s="157" t="s">
        <v>2190</v>
      </c>
      <c r="H1210" s="158">
        <v>62.4</v>
      </c>
      <c r="I1210" s="159"/>
      <c r="J1210" s="159"/>
      <c r="M1210" s="155"/>
      <c r="N1210" s="160"/>
      <c r="X1210" s="161"/>
      <c r="AT1210" s="156" t="s">
        <v>230</v>
      </c>
      <c r="AU1210" s="156" t="s">
        <v>87</v>
      </c>
      <c r="AV1210" s="12" t="s">
        <v>87</v>
      </c>
      <c r="AW1210" s="12" t="s">
        <v>5</v>
      </c>
      <c r="AX1210" s="12" t="s">
        <v>77</v>
      </c>
      <c r="AY1210" s="156" t="s">
        <v>128</v>
      </c>
    </row>
    <row r="1211" spans="2:51" s="12" customFormat="1" ht="12">
      <c r="B1211" s="155"/>
      <c r="D1211" s="148" t="s">
        <v>230</v>
      </c>
      <c r="E1211" s="156" t="s">
        <v>1</v>
      </c>
      <c r="F1211" s="157" t="s">
        <v>2191</v>
      </c>
      <c r="H1211" s="158">
        <v>73.5</v>
      </c>
      <c r="I1211" s="159"/>
      <c r="J1211" s="159"/>
      <c r="M1211" s="155"/>
      <c r="N1211" s="160"/>
      <c r="X1211" s="161"/>
      <c r="AT1211" s="156" t="s">
        <v>230</v>
      </c>
      <c r="AU1211" s="156" t="s">
        <v>87</v>
      </c>
      <c r="AV1211" s="12" t="s">
        <v>87</v>
      </c>
      <c r="AW1211" s="12" t="s">
        <v>5</v>
      </c>
      <c r="AX1211" s="12" t="s">
        <v>77</v>
      </c>
      <c r="AY1211" s="156" t="s">
        <v>128</v>
      </c>
    </row>
    <row r="1212" spans="2:51" s="13" customFormat="1" ht="12">
      <c r="B1212" s="162"/>
      <c r="D1212" s="148" t="s">
        <v>230</v>
      </c>
      <c r="E1212" s="163" t="s">
        <v>1</v>
      </c>
      <c r="F1212" s="164" t="s">
        <v>265</v>
      </c>
      <c r="H1212" s="165">
        <v>228.9</v>
      </c>
      <c r="I1212" s="166"/>
      <c r="J1212" s="166"/>
      <c r="M1212" s="162"/>
      <c r="N1212" s="167"/>
      <c r="X1212" s="168"/>
      <c r="AT1212" s="163" t="s">
        <v>230</v>
      </c>
      <c r="AU1212" s="163" t="s">
        <v>87</v>
      </c>
      <c r="AV1212" s="13" t="s">
        <v>137</v>
      </c>
      <c r="AW1212" s="13" t="s">
        <v>5</v>
      </c>
      <c r="AX1212" s="13" t="s">
        <v>85</v>
      </c>
      <c r="AY1212" s="163" t="s">
        <v>128</v>
      </c>
    </row>
    <row r="1213" spans="2:65" s="1" customFormat="1" ht="33" customHeight="1">
      <c r="B1213" s="31"/>
      <c r="C1213" s="134" t="s">
        <v>87</v>
      </c>
      <c r="D1213" s="134" t="s">
        <v>132</v>
      </c>
      <c r="E1213" s="135" t="s">
        <v>2192</v>
      </c>
      <c r="F1213" s="136" t="s">
        <v>2193</v>
      </c>
      <c r="G1213" s="137" t="s">
        <v>2186</v>
      </c>
      <c r="H1213" s="138">
        <v>395</v>
      </c>
      <c r="I1213" s="139"/>
      <c r="J1213" s="139"/>
      <c r="K1213" s="140">
        <f>ROUND(P1213*H1213,2)</f>
        <v>0</v>
      </c>
      <c r="L1213" s="136" t="s">
        <v>134</v>
      </c>
      <c r="M1213" s="31"/>
      <c r="N1213" s="141" t="s">
        <v>1</v>
      </c>
      <c r="O1213" s="142" t="s">
        <v>40</v>
      </c>
      <c r="P1213" s="143">
        <f>I1213+J1213</f>
        <v>0</v>
      </c>
      <c r="Q1213" s="143">
        <f>ROUND(I1213*H1213,2)</f>
        <v>0</v>
      </c>
      <c r="R1213" s="143">
        <f>ROUND(J1213*H1213,2)</f>
        <v>0</v>
      </c>
      <c r="T1213" s="144">
        <f>S1213*H1213</f>
        <v>0</v>
      </c>
      <c r="U1213" s="144">
        <v>0</v>
      </c>
      <c r="V1213" s="144">
        <f>U1213*H1213</f>
        <v>0</v>
      </c>
      <c r="W1213" s="144">
        <v>0.001</v>
      </c>
      <c r="X1213" s="145">
        <f>W1213*H1213</f>
        <v>0.395</v>
      </c>
      <c r="AR1213" s="146" t="s">
        <v>319</v>
      </c>
      <c r="AT1213" s="146" t="s">
        <v>132</v>
      </c>
      <c r="AU1213" s="146" t="s">
        <v>87</v>
      </c>
      <c r="AY1213" s="16" t="s">
        <v>128</v>
      </c>
      <c r="BE1213" s="147">
        <f>IF(O1213="základní",K1213,0)</f>
        <v>0</v>
      </c>
      <c r="BF1213" s="147">
        <f>IF(O1213="snížená",K1213,0)</f>
        <v>0</v>
      </c>
      <c r="BG1213" s="147">
        <f>IF(O1213="zákl. přenesená",K1213,0)</f>
        <v>0</v>
      </c>
      <c r="BH1213" s="147">
        <f>IF(O1213="sníž. přenesená",K1213,0)</f>
        <v>0</v>
      </c>
      <c r="BI1213" s="147">
        <f>IF(O1213="nulová",K1213,0)</f>
        <v>0</v>
      </c>
      <c r="BJ1213" s="16" t="s">
        <v>85</v>
      </c>
      <c r="BK1213" s="147">
        <f>ROUND(P1213*H1213,2)</f>
        <v>0</v>
      </c>
      <c r="BL1213" s="16" t="s">
        <v>319</v>
      </c>
      <c r="BM1213" s="146" t="s">
        <v>2194</v>
      </c>
    </row>
    <row r="1214" spans="2:47" s="1" customFormat="1" ht="19.5">
      <c r="B1214" s="31"/>
      <c r="D1214" s="148" t="s">
        <v>136</v>
      </c>
      <c r="F1214" s="149" t="s">
        <v>2195</v>
      </c>
      <c r="I1214" s="150"/>
      <c r="J1214" s="150"/>
      <c r="M1214" s="31"/>
      <c r="N1214" s="151"/>
      <c r="X1214" s="53"/>
      <c r="AT1214" s="16" t="s">
        <v>136</v>
      </c>
      <c r="AU1214" s="16" t="s">
        <v>87</v>
      </c>
    </row>
    <row r="1215" spans="2:51" s="12" customFormat="1" ht="12">
      <c r="B1215" s="155"/>
      <c r="D1215" s="148" t="s">
        <v>230</v>
      </c>
      <c r="E1215" s="156" t="s">
        <v>1</v>
      </c>
      <c r="F1215" s="157" t="s">
        <v>2196</v>
      </c>
      <c r="H1215" s="158">
        <v>395</v>
      </c>
      <c r="I1215" s="159"/>
      <c r="J1215" s="159"/>
      <c r="M1215" s="155"/>
      <c r="N1215" s="160"/>
      <c r="X1215" s="161"/>
      <c r="AT1215" s="156" t="s">
        <v>230</v>
      </c>
      <c r="AU1215" s="156" t="s">
        <v>87</v>
      </c>
      <c r="AV1215" s="12" t="s">
        <v>87</v>
      </c>
      <c r="AW1215" s="12" t="s">
        <v>5</v>
      </c>
      <c r="AX1215" s="12" t="s">
        <v>85</v>
      </c>
      <c r="AY1215" s="156" t="s">
        <v>128</v>
      </c>
    </row>
    <row r="1216" spans="2:65" s="1" customFormat="1" ht="24.2" customHeight="1">
      <c r="B1216" s="31"/>
      <c r="C1216" s="134" t="s">
        <v>2197</v>
      </c>
      <c r="D1216" s="134" t="s">
        <v>132</v>
      </c>
      <c r="E1216" s="135" t="s">
        <v>2198</v>
      </c>
      <c r="F1216" s="136" t="s">
        <v>2199</v>
      </c>
      <c r="G1216" s="137" t="s">
        <v>313</v>
      </c>
      <c r="H1216" s="138">
        <v>0.918</v>
      </c>
      <c r="I1216" s="139"/>
      <c r="J1216" s="139"/>
      <c r="K1216" s="140">
        <f>ROUND(P1216*H1216,2)</f>
        <v>0</v>
      </c>
      <c r="L1216" s="136" t="s">
        <v>134</v>
      </c>
      <c r="M1216" s="31"/>
      <c r="N1216" s="141" t="s">
        <v>1</v>
      </c>
      <c r="O1216" s="142" t="s">
        <v>40</v>
      </c>
      <c r="P1216" s="143">
        <f>I1216+J1216</f>
        <v>0</v>
      </c>
      <c r="Q1216" s="143">
        <f>ROUND(I1216*H1216,2)</f>
        <v>0</v>
      </c>
      <c r="R1216" s="143">
        <f>ROUND(J1216*H1216,2)</f>
        <v>0</v>
      </c>
      <c r="T1216" s="144">
        <f>S1216*H1216</f>
        <v>0</v>
      </c>
      <c r="U1216" s="144">
        <v>0</v>
      </c>
      <c r="V1216" s="144">
        <f>U1216*H1216</f>
        <v>0</v>
      </c>
      <c r="W1216" s="144">
        <v>0</v>
      </c>
      <c r="X1216" s="145">
        <f>W1216*H1216</f>
        <v>0</v>
      </c>
      <c r="AR1216" s="146" t="s">
        <v>319</v>
      </c>
      <c r="AT1216" s="146" t="s">
        <v>132</v>
      </c>
      <c r="AU1216" s="146" t="s">
        <v>87</v>
      </c>
      <c r="AY1216" s="16" t="s">
        <v>128</v>
      </c>
      <c r="BE1216" s="147">
        <f>IF(O1216="základní",K1216,0)</f>
        <v>0</v>
      </c>
      <c r="BF1216" s="147">
        <f>IF(O1216="snížená",K1216,0)</f>
        <v>0</v>
      </c>
      <c r="BG1216" s="147">
        <f>IF(O1216="zákl. přenesená",K1216,0)</f>
        <v>0</v>
      </c>
      <c r="BH1216" s="147">
        <f>IF(O1216="sníž. přenesená",K1216,0)</f>
        <v>0</v>
      </c>
      <c r="BI1216" s="147">
        <f>IF(O1216="nulová",K1216,0)</f>
        <v>0</v>
      </c>
      <c r="BJ1216" s="16" t="s">
        <v>85</v>
      </c>
      <c r="BK1216" s="147">
        <f>ROUND(P1216*H1216,2)</f>
        <v>0</v>
      </c>
      <c r="BL1216" s="16" t="s">
        <v>319</v>
      </c>
      <c r="BM1216" s="146" t="s">
        <v>2200</v>
      </c>
    </row>
    <row r="1217" spans="2:47" s="1" customFormat="1" ht="29.25">
      <c r="B1217" s="31"/>
      <c r="D1217" s="148" t="s">
        <v>136</v>
      </c>
      <c r="F1217" s="149" t="s">
        <v>2201</v>
      </c>
      <c r="I1217" s="150"/>
      <c r="J1217" s="150"/>
      <c r="M1217" s="31"/>
      <c r="N1217" s="151"/>
      <c r="X1217" s="53"/>
      <c r="AT1217" s="16" t="s">
        <v>136</v>
      </c>
      <c r="AU1217" s="16" t="s">
        <v>87</v>
      </c>
    </row>
    <row r="1218" spans="2:65" s="1" customFormat="1" ht="24.2" customHeight="1">
      <c r="B1218" s="31"/>
      <c r="C1218" s="134" t="s">
        <v>2202</v>
      </c>
      <c r="D1218" s="134" t="s">
        <v>132</v>
      </c>
      <c r="E1218" s="135" t="s">
        <v>2203</v>
      </c>
      <c r="F1218" s="136" t="s">
        <v>2204</v>
      </c>
      <c r="G1218" s="137" t="s">
        <v>313</v>
      </c>
      <c r="H1218" s="138">
        <v>0.918</v>
      </c>
      <c r="I1218" s="139"/>
      <c r="J1218" s="139"/>
      <c r="K1218" s="140">
        <f>ROUND(P1218*H1218,2)</f>
        <v>0</v>
      </c>
      <c r="L1218" s="136" t="s">
        <v>134</v>
      </c>
      <c r="M1218" s="31"/>
      <c r="N1218" s="141" t="s">
        <v>1</v>
      </c>
      <c r="O1218" s="142" t="s">
        <v>40</v>
      </c>
      <c r="P1218" s="143">
        <f>I1218+J1218</f>
        <v>0</v>
      </c>
      <c r="Q1218" s="143">
        <f>ROUND(I1218*H1218,2)</f>
        <v>0</v>
      </c>
      <c r="R1218" s="143">
        <f>ROUND(J1218*H1218,2)</f>
        <v>0</v>
      </c>
      <c r="T1218" s="144">
        <f>S1218*H1218</f>
        <v>0</v>
      </c>
      <c r="U1218" s="144">
        <v>0</v>
      </c>
      <c r="V1218" s="144">
        <f>U1218*H1218</f>
        <v>0</v>
      </c>
      <c r="W1218" s="144">
        <v>0</v>
      </c>
      <c r="X1218" s="145">
        <f>W1218*H1218</f>
        <v>0</v>
      </c>
      <c r="AR1218" s="146" t="s">
        <v>319</v>
      </c>
      <c r="AT1218" s="146" t="s">
        <v>132</v>
      </c>
      <c r="AU1218" s="146" t="s">
        <v>87</v>
      </c>
      <c r="AY1218" s="16" t="s">
        <v>128</v>
      </c>
      <c r="BE1218" s="147">
        <f>IF(O1218="základní",K1218,0)</f>
        <v>0</v>
      </c>
      <c r="BF1218" s="147">
        <f>IF(O1218="snížená",K1218,0)</f>
        <v>0</v>
      </c>
      <c r="BG1218" s="147">
        <f>IF(O1218="zákl. přenesená",K1218,0)</f>
        <v>0</v>
      </c>
      <c r="BH1218" s="147">
        <f>IF(O1218="sníž. přenesená",K1218,0)</f>
        <v>0</v>
      </c>
      <c r="BI1218" s="147">
        <f>IF(O1218="nulová",K1218,0)</f>
        <v>0</v>
      </c>
      <c r="BJ1218" s="16" t="s">
        <v>85</v>
      </c>
      <c r="BK1218" s="147">
        <f>ROUND(P1218*H1218,2)</f>
        <v>0</v>
      </c>
      <c r="BL1218" s="16" t="s">
        <v>319</v>
      </c>
      <c r="BM1218" s="146" t="s">
        <v>2205</v>
      </c>
    </row>
    <row r="1219" spans="2:47" s="1" customFormat="1" ht="29.25">
      <c r="B1219" s="31"/>
      <c r="D1219" s="148" t="s">
        <v>136</v>
      </c>
      <c r="F1219" s="149" t="s">
        <v>2206</v>
      </c>
      <c r="I1219" s="150"/>
      <c r="J1219" s="150"/>
      <c r="M1219" s="31"/>
      <c r="N1219" s="151"/>
      <c r="X1219" s="53"/>
      <c r="AT1219" s="16" t="s">
        <v>136</v>
      </c>
      <c r="AU1219" s="16" t="s">
        <v>87</v>
      </c>
    </row>
    <row r="1220" spans="2:65" s="1" customFormat="1" ht="24.2" customHeight="1">
      <c r="B1220" s="31"/>
      <c r="C1220" s="134" t="s">
        <v>2207</v>
      </c>
      <c r="D1220" s="134" t="s">
        <v>132</v>
      </c>
      <c r="E1220" s="135" t="s">
        <v>2208</v>
      </c>
      <c r="F1220" s="136" t="s">
        <v>2209</v>
      </c>
      <c r="G1220" s="137" t="s">
        <v>313</v>
      </c>
      <c r="H1220" s="138">
        <v>0.918</v>
      </c>
      <c r="I1220" s="139"/>
      <c r="J1220" s="139"/>
      <c r="K1220" s="140">
        <f>ROUND(P1220*H1220,2)</f>
        <v>0</v>
      </c>
      <c r="L1220" s="136" t="s">
        <v>134</v>
      </c>
      <c r="M1220" s="31"/>
      <c r="N1220" s="141" t="s">
        <v>1</v>
      </c>
      <c r="O1220" s="142" t="s">
        <v>40</v>
      </c>
      <c r="P1220" s="143">
        <f>I1220+J1220</f>
        <v>0</v>
      </c>
      <c r="Q1220" s="143">
        <f>ROUND(I1220*H1220,2)</f>
        <v>0</v>
      </c>
      <c r="R1220" s="143">
        <f>ROUND(J1220*H1220,2)</f>
        <v>0</v>
      </c>
      <c r="T1220" s="144">
        <f>S1220*H1220</f>
        <v>0</v>
      </c>
      <c r="U1220" s="144">
        <v>0</v>
      </c>
      <c r="V1220" s="144">
        <f>U1220*H1220</f>
        <v>0</v>
      </c>
      <c r="W1220" s="144">
        <v>0</v>
      </c>
      <c r="X1220" s="145">
        <f>W1220*H1220</f>
        <v>0</v>
      </c>
      <c r="AR1220" s="146" t="s">
        <v>319</v>
      </c>
      <c r="AT1220" s="146" t="s">
        <v>132</v>
      </c>
      <c r="AU1220" s="146" t="s">
        <v>87</v>
      </c>
      <c r="AY1220" s="16" t="s">
        <v>128</v>
      </c>
      <c r="BE1220" s="147">
        <f>IF(O1220="základní",K1220,0)</f>
        <v>0</v>
      </c>
      <c r="BF1220" s="147">
        <f>IF(O1220="snížená",K1220,0)</f>
        <v>0</v>
      </c>
      <c r="BG1220" s="147">
        <f>IF(O1220="zákl. přenesená",K1220,0)</f>
        <v>0</v>
      </c>
      <c r="BH1220" s="147">
        <f>IF(O1220="sníž. přenesená",K1220,0)</f>
        <v>0</v>
      </c>
      <c r="BI1220" s="147">
        <f>IF(O1220="nulová",K1220,0)</f>
        <v>0</v>
      </c>
      <c r="BJ1220" s="16" t="s">
        <v>85</v>
      </c>
      <c r="BK1220" s="147">
        <f>ROUND(P1220*H1220,2)</f>
        <v>0</v>
      </c>
      <c r="BL1220" s="16" t="s">
        <v>319</v>
      </c>
      <c r="BM1220" s="146" t="s">
        <v>2210</v>
      </c>
    </row>
    <row r="1221" spans="2:47" s="1" customFormat="1" ht="29.25">
      <c r="B1221" s="31"/>
      <c r="D1221" s="148" t="s">
        <v>136</v>
      </c>
      <c r="F1221" s="149" t="s">
        <v>2211</v>
      </c>
      <c r="I1221" s="150"/>
      <c r="J1221" s="150"/>
      <c r="M1221" s="31"/>
      <c r="N1221" s="151"/>
      <c r="X1221" s="53"/>
      <c r="AT1221" s="16" t="s">
        <v>136</v>
      </c>
      <c r="AU1221" s="16" t="s">
        <v>87</v>
      </c>
    </row>
    <row r="1222" spans="2:63" s="11" customFormat="1" ht="22.9" customHeight="1">
      <c r="B1222" s="121"/>
      <c r="D1222" s="122" t="s">
        <v>76</v>
      </c>
      <c r="E1222" s="132" t="s">
        <v>2212</v>
      </c>
      <c r="F1222" s="132" t="s">
        <v>2213</v>
      </c>
      <c r="I1222" s="124"/>
      <c r="J1222" s="124"/>
      <c r="K1222" s="133">
        <f>BK1222</f>
        <v>0</v>
      </c>
      <c r="M1222" s="121"/>
      <c r="N1222" s="126"/>
      <c r="Q1222" s="127">
        <f>SUM(Q1223:Q1270)</f>
        <v>0</v>
      </c>
      <c r="R1222" s="127">
        <f>SUM(R1223:R1270)</f>
        <v>0</v>
      </c>
      <c r="T1222" s="128">
        <f>SUM(T1223:T1270)</f>
        <v>0</v>
      </c>
      <c r="V1222" s="128">
        <f>SUM(V1223:V1270)</f>
        <v>0.9234545</v>
      </c>
      <c r="X1222" s="129">
        <f>SUM(X1223:X1270)</f>
        <v>3.8782171</v>
      </c>
      <c r="AR1222" s="122" t="s">
        <v>87</v>
      </c>
      <c r="AT1222" s="130" t="s">
        <v>76</v>
      </c>
      <c r="AU1222" s="130" t="s">
        <v>85</v>
      </c>
      <c r="AY1222" s="122" t="s">
        <v>128</v>
      </c>
      <c r="BK1222" s="131">
        <f>SUM(BK1223:BK1270)</f>
        <v>0</v>
      </c>
    </row>
    <row r="1223" spans="2:65" s="1" customFormat="1" ht="24.2" customHeight="1">
      <c r="B1223" s="31"/>
      <c r="C1223" s="134" t="s">
        <v>2214</v>
      </c>
      <c r="D1223" s="134" t="s">
        <v>132</v>
      </c>
      <c r="E1223" s="135" t="s">
        <v>2215</v>
      </c>
      <c r="F1223" s="136" t="s">
        <v>2216</v>
      </c>
      <c r="G1223" s="137" t="s">
        <v>222</v>
      </c>
      <c r="H1223" s="138">
        <v>20.35</v>
      </c>
      <c r="I1223" s="139"/>
      <c r="J1223" s="139"/>
      <c r="K1223" s="140">
        <f>ROUND(P1223*H1223,2)</f>
        <v>0</v>
      </c>
      <c r="L1223" s="136" t="s">
        <v>134</v>
      </c>
      <c r="M1223" s="31"/>
      <c r="N1223" s="141" t="s">
        <v>1</v>
      </c>
      <c r="O1223" s="142" t="s">
        <v>40</v>
      </c>
      <c r="P1223" s="143">
        <f>I1223+J1223</f>
        <v>0</v>
      </c>
      <c r="Q1223" s="143">
        <f>ROUND(I1223*H1223,2)</f>
        <v>0</v>
      </c>
      <c r="R1223" s="143">
        <f>ROUND(J1223*H1223,2)</f>
        <v>0</v>
      </c>
      <c r="T1223" s="144">
        <f>S1223*H1223</f>
        <v>0</v>
      </c>
      <c r="U1223" s="144">
        <v>0</v>
      </c>
      <c r="V1223" s="144">
        <f>U1223*H1223</f>
        <v>0</v>
      </c>
      <c r="W1223" s="144">
        <v>0</v>
      </c>
      <c r="X1223" s="145">
        <f>W1223*H1223</f>
        <v>0</v>
      </c>
      <c r="AR1223" s="146" t="s">
        <v>319</v>
      </c>
      <c r="AT1223" s="146" t="s">
        <v>132</v>
      </c>
      <c r="AU1223" s="146" t="s">
        <v>87</v>
      </c>
      <c r="AY1223" s="16" t="s">
        <v>128</v>
      </c>
      <c r="BE1223" s="147">
        <f>IF(O1223="základní",K1223,0)</f>
        <v>0</v>
      </c>
      <c r="BF1223" s="147">
        <f>IF(O1223="snížená",K1223,0)</f>
        <v>0</v>
      </c>
      <c r="BG1223" s="147">
        <f>IF(O1223="zákl. přenesená",K1223,0)</f>
        <v>0</v>
      </c>
      <c r="BH1223" s="147">
        <f>IF(O1223="sníž. přenesená",K1223,0)</f>
        <v>0</v>
      </c>
      <c r="BI1223" s="147">
        <f>IF(O1223="nulová",K1223,0)</f>
        <v>0</v>
      </c>
      <c r="BJ1223" s="16" t="s">
        <v>85</v>
      </c>
      <c r="BK1223" s="147">
        <f>ROUND(P1223*H1223,2)</f>
        <v>0</v>
      </c>
      <c r="BL1223" s="16" t="s">
        <v>319</v>
      </c>
      <c r="BM1223" s="146" t="s">
        <v>2217</v>
      </c>
    </row>
    <row r="1224" spans="2:47" s="1" customFormat="1" ht="12">
      <c r="B1224" s="31"/>
      <c r="D1224" s="148" t="s">
        <v>136</v>
      </c>
      <c r="F1224" s="149" t="s">
        <v>2218</v>
      </c>
      <c r="I1224" s="150"/>
      <c r="J1224" s="150"/>
      <c r="M1224" s="31"/>
      <c r="N1224" s="151"/>
      <c r="X1224" s="53"/>
      <c r="AT1224" s="16" t="s">
        <v>136</v>
      </c>
      <c r="AU1224" s="16" t="s">
        <v>87</v>
      </c>
    </row>
    <row r="1225" spans="2:51" s="12" customFormat="1" ht="12">
      <c r="B1225" s="155"/>
      <c r="D1225" s="148" t="s">
        <v>230</v>
      </c>
      <c r="E1225" s="156" t="s">
        <v>1</v>
      </c>
      <c r="F1225" s="157" t="s">
        <v>2219</v>
      </c>
      <c r="H1225" s="158">
        <v>2.15</v>
      </c>
      <c r="I1225" s="159"/>
      <c r="J1225" s="159"/>
      <c r="M1225" s="155"/>
      <c r="N1225" s="160"/>
      <c r="X1225" s="161"/>
      <c r="AT1225" s="156" t="s">
        <v>230</v>
      </c>
      <c r="AU1225" s="156" t="s">
        <v>87</v>
      </c>
      <c r="AV1225" s="12" t="s">
        <v>87</v>
      </c>
      <c r="AW1225" s="12" t="s">
        <v>5</v>
      </c>
      <c r="AX1225" s="12" t="s">
        <v>77</v>
      </c>
      <c r="AY1225" s="156" t="s">
        <v>128</v>
      </c>
    </row>
    <row r="1226" spans="2:51" s="12" customFormat="1" ht="12">
      <c r="B1226" s="155"/>
      <c r="D1226" s="148" t="s">
        <v>230</v>
      </c>
      <c r="E1226" s="156" t="s">
        <v>1</v>
      </c>
      <c r="F1226" s="157" t="s">
        <v>2220</v>
      </c>
      <c r="H1226" s="158">
        <v>1.8</v>
      </c>
      <c r="I1226" s="159"/>
      <c r="J1226" s="159"/>
      <c r="M1226" s="155"/>
      <c r="N1226" s="160"/>
      <c r="X1226" s="161"/>
      <c r="AT1226" s="156" t="s">
        <v>230</v>
      </c>
      <c r="AU1226" s="156" t="s">
        <v>87</v>
      </c>
      <c r="AV1226" s="12" t="s">
        <v>87</v>
      </c>
      <c r="AW1226" s="12" t="s">
        <v>5</v>
      </c>
      <c r="AX1226" s="12" t="s">
        <v>77</v>
      </c>
      <c r="AY1226" s="156" t="s">
        <v>128</v>
      </c>
    </row>
    <row r="1227" spans="2:51" s="12" customFormat="1" ht="12">
      <c r="B1227" s="155"/>
      <c r="D1227" s="148" t="s">
        <v>230</v>
      </c>
      <c r="E1227" s="156" t="s">
        <v>1</v>
      </c>
      <c r="F1227" s="157" t="s">
        <v>2221</v>
      </c>
      <c r="H1227" s="158">
        <v>1.1</v>
      </c>
      <c r="I1227" s="159"/>
      <c r="J1227" s="159"/>
      <c r="M1227" s="155"/>
      <c r="N1227" s="160"/>
      <c r="X1227" s="161"/>
      <c r="AT1227" s="156" t="s">
        <v>230</v>
      </c>
      <c r="AU1227" s="156" t="s">
        <v>87</v>
      </c>
      <c r="AV1227" s="12" t="s">
        <v>87</v>
      </c>
      <c r="AW1227" s="12" t="s">
        <v>5</v>
      </c>
      <c r="AX1227" s="12" t="s">
        <v>77</v>
      </c>
      <c r="AY1227" s="156" t="s">
        <v>128</v>
      </c>
    </row>
    <row r="1228" spans="2:51" s="12" customFormat="1" ht="12">
      <c r="B1228" s="155"/>
      <c r="D1228" s="148" t="s">
        <v>230</v>
      </c>
      <c r="E1228" s="156" t="s">
        <v>1</v>
      </c>
      <c r="F1228" s="157" t="s">
        <v>2222</v>
      </c>
      <c r="H1228" s="158">
        <v>1.5</v>
      </c>
      <c r="I1228" s="159"/>
      <c r="J1228" s="159"/>
      <c r="M1228" s="155"/>
      <c r="N1228" s="160"/>
      <c r="X1228" s="161"/>
      <c r="AT1228" s="156" t="s">
        <v>230</v>
      </c>
      <c r="AU1228" s="156" t="s">
        <v>87</v>
      </c>
      <c r="AV1228" s="12" t="s">
        <v>87</v>
      </c>
      <c r="AW1228" s="12" t="s">
        <v>5</v>
      </c>
      <c r="AX1228" s="12" t="s">
        <v>77</v>
      </c>
      <c r="AY1228" s="156" t="s">
        <v>128</v>
      </c>
    </row>
    <row r="1229" spans="2:51" s="12" customFormat="1" ht="12">
      <c r="B1229" s="155"/>
      <c r="D1229" s="148" t="s">
        <v>230</v>
      </c>
      <c r="E1229" s="156" t="s">
        <v>1</v>
      </c>
      <c r="F1229" s="157" t="s">
        <v>2223</v>
      </c>
      <c r="H1229" s="158">
        <v>1.5</v>
      </c>
      <c r="I1229" s="159"/>
      <c r="J1229" s="159"/>
      <c r="M1229" s="155"/>
      <c r="N1229" s="160"/>
      <c r="X1229" s="161"/>
      <c r="AT1229" s="156" t="s">
        <v>230</v>
      </c>
      <c r="AU1229" s="156" t="s">
        <v>87</v>
      </c>
      <c r="AV1229" s="12" t="s">
        <v>87</v>
      </c>
      <c r="AW1229" s="12" t="s">
        <v>5</v>
      </c>
      <c r="AX1229" s="12" t="s">
        <v>77</v>
      </c>
      <c r="AY1229" s="156" t="s">
        <v>128</v>
      </c>
    </row>
    <row r="1230" spans="2:51" s="12" customFormat="1" ht="12">
      <c r="B1230" s="155"/>
      <c r="D1230" s="148" t="s">
        <v>230</v>
      </c>
      <c r="E1230" s="156" t="s">
        <v>1</v>
      </c>
      <c r="F1230" s="157" t="s">
        <v>2224</v>
      </c>
      <c r="H1230" s="158">
        <v>1.5</v>
      </c>
      <c r="I1230" s="159"/>
      <c r="J1230" s="159"/>
      <c r="M1230" s="155"/>
      <c r="N1230" s="160"/>
      <c r="X1230" s="161"/>
      <c r="AT1230" s="156" t="s">
        <v>230</v>
      </c>
      <c r="AU1230" s="156" t="s">
        <v>87</v>
      </c>
      <c r="AV1230" s="12" t="s">
        <v>87</v>
      </c>
      <c r="AW1230" s="12" t="s">
        <v>5</v>
      </c>
      <c r="AX1230" s="12" t="s">
        <v>77</v>
      </c>
      <c r="AY1230" s="156" t="s">
        <v>128</v>
      </c>
    </row>
    <row r="1231" spans="2:51" s="12" customFormat="1" ht="12">
      <c r="B1231" s="155"/>
      <c r="D1231" s="148" t="s">
        <v>230</v>
      </c>
      <c r="E1231" s="156" t="s">
        <v>1</v>
      </c>
      <c r="F1231" s="157" t="s">
        <v>2225</v>
      </c>
      <c r="H1231" s="158">
        <v>2.3</v>
      </c>
      <c r="I1231" s="159"/>
      <c r="J1231" s="159"/>
      <c r="M1231" s="155"/>
      <c r="N1231" s="160"/>
      <c r="X1231" s="161"/>
      <c r="AT1231" s="156" t="s">
        <v>230</v>
      </c>
      <c r="AU1231" s="156" t="s">
        <v>87</v>
      </c>
      <c r="AV1231" s="12" t="s">
        <v>87</v>
      </c>
      <c r="AW1231" s="12" t="s">
        <v>5</v>
      </c>
      <c r="AX1231" s="12" t="s">
        <v>77</v>
      </c>
      <c r="AY1231" s="156" t="s">
        <v>128</v>
      </c>
    </row>
    <row r="1232" spans="2:51" s="12" customFormat="1" ht="12">
      <c r="B1232" s="155"/>
      <c r="D1232" s="148" t="s">
        <v>230</v>
      </c>
      <c r="E1232" s="156" t="s">
        <v>1</v>
      </c>
      <c r="F1232" s="157" t="s">
        <v>2226</v>
      </c>
      <c r="H1232" s="158">
        <v>8.5</v>
      </c>
      <c r="I1232" s="159"/>
      <c r="J1232" s="159"/>
      <c r="M1232" s="155"/>
      <c r="N1232" s="160"/>
      <c r="X1232" s="161"/>
      <c r="AT1232" s="156" t="s">
        <v>230</v>
      </c>
      <c r="AU1232" s="156" t="s">
        <v>87</v>
      </c>
      <c r="AV1232" s="12" t="s">
        <v>87</v>
      </c>
      <c r="AW1232" s="12" t="s">
        <v>5</v>
      </c>
      <c r="AX1232" s="12" t="s">
        <v>77</v>
      </c>
      <c r="AY1232" s="156" t="s">
        <v>128</v>
      </c>
    </row>
    <row r="1233" spans="2:51" s="13" customFormat="1" ht="12">
      <c r="B1233" s="162"/>
      <c r="D1233" s="148" t="s">
        <v>230</v>
      </c>
      <c r="E1233" s="163" t="s">
        <v>1</v>
      </c>
      <c r="F1233" s="164" t="s">
        <v>265</v>
      </c>
      <c r="H1233" s="165">
        <v>20.35</v>
      </c>
      <c r="I1233" s="166"/>
      <c r="J1233" s="166"/>
      <c r="M1233" s="162"/>
      <c r="N1233" s="167"/>
      <c r="X1233" s="168"/>
      <c r="AT1233" s="163" t="s">
        <v>230</v>
      </c>
      <c r="AU1233" s="163" t="s">
        <v>87</v>
      </c>
      <c r="AV1233" s="13" t="s">
        <v>137</v>
      </c>
      <c r="AW1233" s="13" t="s">
        <v>5</v>
      </c>
      <c r="AX1233" s="13" t="s">
        <v>85</v>
      </c>
      <c r="AY1233" s="163" t="s">
        <v>128</v>
      </c>
    </row>
    <row r="1234" spans="2:65" s="1" customFormat="1" ht="24.2" customHeight="1">
      <c r="B1234" s="31"/>
      <c r="C1234" s="134" t="s">
        <v>2227</v>
      </c>
      <c r="D1234" s="134" t="s">
        <v>132</v>
      </c>
      <c r="E1234" s="135" t="s">
        <v>2228</v>
      </c>
      <c r="F1234" s="136" t="s">
        <v>2229</v>
      </c>
      <c r="G1234" s="137" t="s">
        <v>222</v>
      </c>
      <c r="H1234" s="138">
        <v>20.35</v>
      </c>
      <c r="I1234" s="139"/>
      <c r="J1234" s="139"/>
      <c r="K1234" s="140">
        <f>ROUND(P1234*H1234,2)</f>
        <v>0</v>
      </c>
      <c r="L1234" s="136" t="s">
        <v>134</v>
      </c>
      <c r="M1234" s="31"/>
      <c r="N1234" s="141" t="s">
        <v>1</v>
      </c>
      <c r="O1234" s="142" t="s">
        <v>40</v>
      </c>
      <c r="P1234" s="143">
        <f>I1234+J1234</f>
        <v>0</v>
      </c>
      <c r="Q1234" s="143">
        <f>ROUND(I1234*H1234,2)</f>
        <v>0</v>
      </c>
      <c r="R1234" s="143">
        <f>ROUND(J1234*H1234,2)</f>
        <v>0</v>
      </c>
      <c r="T1234" s="144">
        <f>S1234*H1234</f>
        <v>0</v>
      </c>
      <c r="U1234" s="144">
        <v>0.0003</v>
      </c>
      <c r="V1234" s="144">
        <f>U1234*H1234</f>
        <v>0.006105</v>
      </c>
      <c r="W1234" s="144">
        <v>0</v>
      </c>
      <c r="X1234" s="145">
        <f>W1234*H1234</f>
        <v>0</v>
      </c>
      <c r="AR1234" s="146" t="s">
        <v>319</v>
      </c>
      <c r="AT1234" s="146" t="s">
        <v>132</v>
      </c>
      <c r="AU1234" s="146" t="s">
        <v>87</v>
      </c>
      <c r="AY1234" s="16" t="s">
        <v>128</v>
      </c>
      <c r="BE1234" s="147">
        <f>IF(O1234="základní",K1234,0)</f>
        <v>0</v>
      </c>
      <c r="BF1234" s="147">
        <f>IF(O1234="snížená",K1234,0)</f>
        <v>0</v>
      </c>
      <c r="BG1234" s="147">
        <f>IF(O1234="zákl. přenesená",K1234,0)</f>
        <v>0</v>
      </c>
      <c r="BH1234" s="147">
        <f>IF(O1234="sníž. přenesená",K1234,0)</f>
        <v>0</v>
      </c>
      <c r="BI1234" s="147">
        <f>IF(O1234="nulová",K1234,0)</f>
        <v>0</v>
      </c>
      <c r="BJ1234" s="16" t="s">
        <v>85</v>
      </c>
      <c r="BK1234" s="147">
        <f>ROUND(P1234*H1234,2)</f>
        <v>0</v>
      </c>
      <c r="BL1234" s="16" t="s">
        <v>319</v>
      </c>
      <c r="BM1234" s="146" t="s">
        <v>2230</v>
      </c>
    </row>
    <row r="1235" spans="2:47" s="1" customFormat="1" ht="19.5">
      <c r="B1235" s="31"/>
      <c r="D1235" s="148" t="s">
        <v>136</v>
      </c>
      <c r="F1235" s="149" t="s">
        <v>2231</v>
      </c>
      <c r="I1235" s="150"/>
      <c r="J1235" s="150"/>
      <c r="M1235" s="31"/>
      <c r="N1235" s="151"/>
      <c r="X1235" s="53"/>
      <c r="AT1235" s="16" t="s">
        <v>136</v>
      </c>
      <c r="AU1235" s="16" t="s">
        <v>87</v>
      </c>
    </row>
    <row r="1236" spans="2:65" s="1" customFormat="1" ht="24.2" customHeight="1">
      <c r="B1236" s="31"/>
      <c r="C1236" s="134" t="s">
        <v>2232</v>
      </c>
      <c r="D1236" s="134" t="s">
        <v>132</v>
      </c>
      <c r="E1236" s="135" t="s">
        <v>2233</v>
      </c>
      <c r="F1236" s="136" t="s">
        <v>2234</v>
      </c>
      <c r="G1236" s="137" t="s">
        <v>222</v>
      </c>
      <c r="H1236" s="138">
        <v>20.35</v>
      </c>
      <c r="I1236" s="139"/>
      <c r="J1236" s="139"/>
      <c r="K1236" s="140">
        <f>ROUND(P1236*H1236,2)</f>
        <v>0</v>
      </c>
      <c r="L1236" s="136" t="s">
        <v>134</v>
      </c>
      <c r="M1236" s="31"/>
      <c r="N1236" s="141" t="s">
        <v>1</v>
      </c>
      <c r="O1236" s="142" t="s">
        <v>40</v>
      </c>
      <c r="P1236" s="143">
        <f>I1236+J1236</f>
        <v>0</v>
      </c>
      <c r="Q1236" s="143">
        <f>ROUND(I1236*H1236,2)</f>
        <v>0</v>
      </c>
      <c r="R1236" s="143">
        <f>ROUND(J1236*H1236,2)</f>
        <v>0</v>
      </c>
      <c r="T1236" s="144">
        <f>S1236*H1236</f>
        <v>0</v>
      </c>
      <c r="U1236" s="144">
        <v>0.015</v>
      </c>
      <c r="V1236" s="144">
        <f>U1236*H1236</f>
        <v>0.30525</v>
      </c>
      <c r="W1236" s="144">
        <v>0</v>
      </c>
      <c r="X1236" s="145">
        <f>W1236*H1236</f>
        <v>0</v>
      </c>
      <c r="AR1236" s="146" t="s">
        <v>319</v>
      </c>
      <c r="AT1236" s="146" t="s">
        <v>132</v>
      </c>
      <c r="AU1236" s="146" t="s">
        <v>87</v>
      </c>
      <c r="AY1236" s="16" t="s">
        <v>128</v>
      </c>
      <c r="BE1236" s="147">
        <f>IF(O1236="základní",K1236,0)</f>
        <v>0</v>
      </c>
      <c r="BF1236" s="147">
        <f>IF(O1236="snížená",K1236,0)</f>
        <v>0</v>
      </c>
      <c r="BG1236" s="147">
        <f>IF(O1236="zákl. přenesená",K1236,0)</f>
        <v>0</v>
      </c>
      <c r="BH1236" s="147">
        <f>IF(O1236="sníž. přenesená",K1236,0)</f>
        <v>0</v>
      </c>
      <c r="BI1236" s="147">
        <f>IF(O1236="nulová",K1236,0)</f>
        <v>0</v>
      </c>
      <c r="BJ1236" s="16" t="s">
        <v>85</v>
      </c>
      <c r="BK1236" s="147">
        <f>ROUND(P1236*H1236,2)</f>
        <v>0</v>
      </c>
      <c r="BL1236" s="16" t="s">
        <v>319</v>
      </c>
      <c r="BM1236" s="146" t="s">
        <v>2235</v>
      </c>
    </row>
    <row r="1237" spans="2:47" s="1" customFormat="1" ht="19.5">
      <c r="B1237" s="31"/>
      <c r="D1237" s="148" t="s">
        <v>136</v>
      </c>
      <c r="F1237" s="149" t="s">
        <v>2236</v>
      </c>
      <c r="I1237" s="150"/>
      <c r="J1237" s="150"/>
      <c r="M1237" s="31"/>
      <c r="N1237" s="151"/>
      <c r="X1237" s="53"/>
      <c r="AT1237" s="16" t="s">
        <v>136</v>
      </c>
      <c r="AU1237" s="16" t="s">
        <v>87</v>
      </c>
    </row>
    <row r="1238" spans="2:51" s="12" customFormat="1" ht="12">
      <c r="B1238" s="155"/>
      <c r="D1238" s="148" t="s">
        <v>230</v>
      </c>
      <c r="E1238" s="156" t="s">
        <v>1</v>
      </c>
      <c r="F1238" s="157" t="s">
        <v>2237</v>
      </c>
      <c r="H1238" s="158">
        <v>20.35</v>
      </c>
      <c r="I1238" s="159"/>
      <c r="J1238" s="159"/>
      <c r="M1238" s="155"/>
      <c r="N1238" s="160"/>
      <c r="X1238" s="161"/>
      <c r="AT1238" s="156" t="s">
        <v>230</v>
      </c>
      <c r="AU1238" s="156" t="s">
        <v>87</v>
      </c>
      <c r="AV1238" s="12" t="s">
        <v>87</v>
      </c>
      <c r="AW1238" s="12" t="s">
        <v>5</v>
      </c>
      <c r="AX1238" s="12" t="s">
        <v>85</v>
      </c>
      <c r="AY1238" s="156" t="s">
        <v>128</v>
      </c>
    </row>
    <row r="1239" spans="2:65" s="1" customFormat="1" ht="24.2" customHeight="1">
      <c r="B1239" s="31"/>
      <c r="C1239" s="134" t="s">
        <v>2238</v>
      </c>
      <c r="D1239" s="134" t="s">
        <v>132</v>
      </c>
      <c r="E1239" s="135" t="s">
        <v>2239</v>
      </c>
      <c r="F1239" s="136" t="s">
        <v>2240</v>
      </c>
      <c r="G1239" s="137" t="s">
        <v>402</v>
      </c>
      <c r="H1239" s="138">
        <v>65.6</v>
      </c>
      <c r="I1239" s="139"/>
      <c r="J1239" s="139"/>
      <c r="K1239" s="140">
        <f>ROUND(P1239*H1239,2)</f>
        <v>0</v>
      </c>
      <c r="L1239" s="136" t="s">
        <v>134</v>
      </c>
      <c r="M1239" s="31"/>
      <c r="N1239" s="141" t="s">
        <v>1</v>
      </c>
      <c r="O1239" s="142" t="s">
        <v>40</v>
      </c>
      <c r="P1239" s="143">
        <f>I1239+J1239</f>
        <v>0</v>
      </c>
      <c r="Q1239" s="143">
        <f>ROUND(I1239*H1239,2)</f>
        <v>0</v>
      </c>
      <c r="R1239" s="143">
        <f>ROUND(J1239*H1239,2)</f>
        <v>0</v>
      </c>
      <c r="T1239" s="144">
        <f>S1239*H1239</f>
        <v>0</v>
      </c>
      <c r="U1239" s="144">
        <v>0</v>
      </c>
      <c r="V1239" s="144">
        <f>U1239*H1239</f>
        <v>0</v>
      </c>
      <c r="W1239" s="144">
        <v>0</v>
      </c>
      <c r="X1239" s="145">
        <f>W1239*H1239</f>
        <v>0</v>
      </c>
      <c r="AR1239" s="146" t="s">
        <v>319</v>
      </c>
      <c r="AT1239" s="146" t="s">
        <v>132</v>
      </c>
      <c r="AU1239" s="146" t="s">
        <v>87</v>
      </c>
      <c r="AY1239" s="16" t="s">
        <v>128</v>
      </c>
      <c r="BE1239" s="147">
        <f>IF(O1239="základní",K1239,0)</f>
        <v>0</v>
      </c>
      <c r="BF1239" s="147">
        <f>IF(O1239="snížená",K1239,0)</f>
        <v>0</v>
      </c>
      <c r="BG1239" s="147">
        <f>IF(O1239="zákl. přenesená",K1239,0)</f>
        <v>0</v>
      </c>
      <c r="BH1239" s="147">
        <f>IF(O1239="sníž. přenesená",K1239,0)</f>
        <v>0</v>
      </c>
      <c r="BI1239" s="147">
        <f>IF(O1239="nulová",K1239,0)</f>
        <v>0</v>
      </c>
      <c r="BJ1239" s="16" t="s">
        <v>85</v>
      </c>
      <c r="BK1239" s="147">
        <f>ROUND(P1239*H1239,2)</f>
        <v>0</v>
      </c>
      <c r="BL1239" s="16" t="s">
        <v>319</v>
      </c>
      <c r="BM1239" s="146" t="s">
        <v>2241</v>
      </c>
    </row>
    <row r="1240" spans="2:47" s="1" customFormat="1" ht="19.5">
      <c r="B1240" s="31"/>
      <c r="D1240" s="148" t="s">
        <v>136</v>
      </c>
      <c r="F1240" s="149" t="s">
        <v>2242</v>
      </c>
      <c r="I1240" s="150"/>
      <c r="J1240" s="150"/>
      <c r="M1240" s="31"/>
      <c r="N1240" s="151"/>
      <c r="X1240" s="53"/>
      <c r="AT1240" s="16" t="s">
        <v>136</v>
      </c>
      <c r="AU1240" s="16" t="s">
        <v>87</v>
      </c>
    </row>
    <row r="1241" spans="2:51" s="12" customFormat="1" ht="12">
      <c r="B1241" s="155"/>
      <c r="D1241" s="148" t="s">
        <v>230</v>
      </c>
      <c r="E1241" s="156" t="s">
        <v>1</v>
      </c>
      <c r="F1241" s="157" t="s">
        <v>2243</v>
      </c>
      <c r="H1241" s="158">
        <v>65.6</v>
      </c>
      <c r="I1241" s="159"/>
      <c r="J1241" s="159"/>
      <c r="M1241" s="155"/>
      <c r="N1241" s="160"/>
      <c r="X1241" s="161"/>
      <c r="AT1241" s="156" t="s">
        <v>230</v>
      </c>
      <c r="AU1241" s="156" t="s">
        <v>87</v>
      </c>
      <c r="AV1241" s="12" t="s">
        <v>87</v>
      </c>
      <c r="AW1241" s="12" t="s">
        <v>5</v>
      </c>
      <c r="AX1241" s="12" t="s">
        <v>85</v>
      </c>
      <c r="AY1241" s="156" t="s">
        <v>128</v>
      </c>
    </row>
    <row r="1242" spans="2:65" s="1" customFormat="1" ht="24.2" customHeight="1">
      <c r="B1242" s="31"/>
      <c r="C1242" s="169" t="s">
        <v>2244</v>
      </c>
      <c r="D1242" s="169" t="s">
        <v>356</v>
      </c>
      <c r="E1242" s="170" t="s">
        <v>2245</v>
      </c>
      <c r="F1242" s="171" t="s">
        <v>2246</v>
      </c>
      <c r="G1242" s="172" t="s">
        <v>402</v>
      </c>
      <c r="H1242" s="173">
        <v>72.16</v>
      </c>
      <c r="I1242" s="174"/>
      <c r="J1242" s="175"/>
      <c r="K1242" s="176">
        <f>ROUND(P1242*H1242,2)</f>
        <v>0</v>
      </c>
      <c r="L1242" s="171" t="s">
        <v>134</v>
      </c>
      <c r="M1242" s="177"/>
      <c r="N1242" s="178" t="s">
        <v>1</v>
      </c>
      <c r="O1242" s="142" t="s">
        <v>40</v>
      </c>
      <c r="P1242" s="143">
        <f>I1242+J1242</f>
        <v>0</v>
      </c>
      <c r="Q1242" s="143">
        <f>ROUND(I1242*H1242,2)</f>
        <v>0</v>
      </c>
      <c r="R1242" s="143">
        <f>ROUND(J1242*H1242,2)</f>
        <v>0</v>
      </c>
      <c r="T1242" s="144">
        <f>S1242*H1242</f>
        <v>0</v>
      </c>
      <c r="U1242" s="144">
        <v>0.00015</v>
      </c>
      <c r="V1242" s="144">
        <f>U1242*H1242</f>
        <v>0.010823999999999999</v>
      </c>
      <c r="W1242" s="144">
        <v>0</v>
      </c>
      <c r="X1242" s="145">
        <f>W1242*H1242</f>
        <v>0</v>
      </c>
      <c r="AR1242" s="146" t="s">
        <v>399</v>
      </c>
      <c r="AT1242" s="146" t="s">
        <v>356</v>
      </c>
      <c r="AU1242" s="146" t="s">
        <v>87</v>
      </c>
      <c r="AY1242" s="16" t="s">
        <v>128</v>
      </c>
      <c r="BE1242" s="147">
        <f>IF(O1242="základní",K1242,0)</f>
        <v>0</v>
      </c>
      <c r="BF1242" s="147">
        <f>IF(O1242="snížená",K1242,0)</f>
        <v>0</v>
      </c>
      <c r="BG1242" s="147">
        <f>IF(O1242="zákl. přenesená",K1242,0)</f>
        <v>0</v>
      </c>
      <c r="BH1242" s="147">
        <f>IF(O1242="sníž. přenesená",K1242,0)</f>
        <v>0</v>
      </c>
      <c r="BI1242" s="147">
        <f>IF(O1242="nulová",K1242,0)</f>
        <v>0</v>
      </c>
      <c r="BJ1242" s="16" t="s">
        <v>85</v>
      </c>
      <c r="BK1242" s="147">
        <f>ROUND(P1242*H1242,2)</f>
        <v>0</v>
      </c>
      <c r="BL1242" s="16" t="s">
        <v>319</v>
      </c>
      <c r="BM1242" s="146" t="s">
        <v>2247</v>
      </c>
    </row>
    <row r="1243" spans="2:47" s="1" customFormat="1" ht="19.5">
      <c r="B1243" s="31"/>
      <c r="D1243" s="148" t="s">
        <v>136</v>
      </c>
      <c r="F1243" s="149" t="s">
        <v>2246</v>
      </c>
      <c r="I1243" s="150"/>
      <c r="J1243" s="150"/>
      <c r="M1243" s="31"/>
      <c r="N1243" s="151"/>
      <c r="X1243" s="53"/>
      <c r="AT1243" s="16" t="s">
        <v>136</v>
      </c>
      <c r="AU1243" s="16" t="s">
        <v>87</v>
      </c>
    </row>
    <row r="1244" spans="2:51" s="12" customFormat="1" ht="12">
      <c r="B1244" s="155"/>
      <c r="D1244" s="148" t="s">
        <v>230</v>
      </c>
      <c r="F1244" s="157" t="s">
        <v>2248</v>
      </c>
      <c r="H1244" s="158">
        <v>72.16</v>
      </c>
      <c r="I1244" s="159"/>
      <c r="J1244" s="159"/>
      <c r="M1244" s="155"/>
      <c r="N1244" s="160"/>
      <c r="X1244" s="161"/>
      <c r="AT1244" s="156" t="s">
        <v>230</v>
      </c>
      <c r="AU1244" s="156" t="s">
        <v>87</v>
      </c>
      <c r="AV1244" s="12" t="s">
        <v>87</v>
      </c>
      <c r="AW1244" s="12" t="s">
        <v>4</v>
      </c>
      <c r="AX1244" s="12" t="s">
        <v>85</v>
      </c>
      <c r="AY1244" s="156" t="s">
        <v>128</v>
      </c>
    </row>
    <row r="1245" spans="2:65" s="1" customFormat="1" ht="24.2" customHeight="1">
      <c r="B1245" s="31"/>
      <c r="C1245" s="134" t="s">
        <v>2249</v>
      </c>
      <c r="D1245" s="134" t="s">
        <v>132</v>
      </c>
      <c r="E1245" s="135" t="s">
        <v>2250</v>
      </c>
      <c r="F1245" s="136" t="s">
        <v>2251</v>
      </c>
      <c r="G1245" s="137" t="s">
        <v>222</v>
      </c>
      <c r="H1245" s="138">
        <v>46.63</v>
      </c>
      <c r="I1245" s="139"/>
      <c r="J1245" s="139"/>
      <c r="K1245" s="140">
        <f>ROUND(P1245*H1245,2)</f>
        <v>0</v>
      </c>
      <c r="L1245" s="136" t="s">
        <v>134</v>
      </c>
      <c r="M1245" s="31"/>
      <c r="N1245" s="141" t="s">
        <v>1</v>
      </c>
      <c r="O1245" s="142" t="s">
        <v>40</v>
      </c>
      <c r="P1245" s="143">
        <f>I1245+J1245</f>
        <v>0</v>
      </c>
      <c r="Q1245" s="143">
        <f>ROUND(I1245*H1245,2)</f>
        <v>0</v>
      </c>
      <c r="R1245" s="143">
        <f>ROUND(J1245*H1245,2)</f>
        <v>0</v>
      </c>
      <c r="T1245" s="144">
        <f>S1245*H1245</f>
        <v>0</v>
      </c>
      <c r="U1245" s="144">
        <v>0</v>
      </c>
      <c r="V1245" s="144">
        <f>U1245*H1245</f>
        <v>0</v>
      </c>
      <c r="W1245" s="144">
        <v>0.08317</v>
      </c>
      <c r="X1245" s="145">
        <f>W1245*H1245</f>
        <v>3.8782171</v>
      </c>
      <c r="AR1245" s="146" t="s">
        <v>319</v>
      </c>
      <c r="AT1245" s="146" t="s">
        <v>132</v>
      </c>
      <c r="AU1245" s="146" t="s">
        <v>87</v>
      </c>
      <c r="AY1245" s="16" t="s">
        <v>128</v>
      </c>
      <c r="BE1245" s="147">
        <f>IF(O1245="základní",K1245,0)</f>
        <v>0</v>
      </c>
      <c r="BF1245" s="147">
        <f>IF(O1245="snížená",K1245,0)</f>
        <v>0</v>
      </c>
      <c r="BG1245" s="147">
        <f>IF(O1245="zákl. přenesená",K1245,0)</f>
        <v>0</v>
      </c>
      <c r="BH1245" s="147">
        <f>IF(O1245="sníž. přenesená",K1245,0)</f>
        <v>0</v>
      </c>
      <c r="BI1245" s="147">
        <f>IF(O1245="nulová",K1245,0)</f>
        <v>0</v>
      </c>
      <c r="BJ1245" s="16" t="s">
        <v>85</v>
      </c>
      <c r="BK1245" s="147">
        <f>ROUND(P1245*H1245,2)</f>
        <v>0</v>
      </c>
      <c r="BL1245" s="16" t="s">
        <v>319</v>
      </c>
      <c r="BM1245" s="146" t="s">
        <v>2252</v>
      </c>
    </row>
    <row r="1246" spans="2:47" s="1" customFormat="1" ht="12">
      <c r="B1246" s="31"/>
      <c r="D1246" s="148" t="s">
        <v>136</v>
      </c>
      <c r="F1246" s="149" t="s">
        <v>2251</v>
      </c>
      <c r="I1246" s="150"/>
      <c r="J1246" s="150"/>
      <c r="M1246" s="31"/>
      <c r="N1246" s="151"/>
      <c r="X1246" s="53"/>
      <c r="AT1246" s="16" t="s">
        <v>136</v>
      </c>
      <c r="AU1246" s="16" t="s">
        <v>87</v>
      </c>
    </row>
    <row r="1247" spans="2:51" s="12" customFormat="1" ht="12">
      <c r="B1247" s="155"/>
      <c r="D1247" s="148" t="s">
        <v>230</v>
      </c>
      <c r="E1247" s="156" t="s">
        <v>1</v>
      </c>
      <c r="F1247" s="157" t="s">
        <v>2226</v>
      </c>
      <c r="H1247" s="158">
        <v>8.5</v>
      </c>
      <c r="I1247" s="159"/>
      <c r="J1247" s="159"/>
      <c r="M1247" s="155"/>
      <c r="N1247" s="160"/>
      <c r="X1247" s="161"/>
      <c r="AT1247" s="156" t="s">
        <v>230</v>
      </c>
      <c r="AU1247" s="156" t="s">
        <v>87</v>
      </c>
      <c r="AV1247" s="12" t="s">
        <v>87</v>
      </c>
      <c r="AW1247" s="12" t="s">
        <v>5</v>
      </c>
      <c r="AX1247" s="12" t="s">
        <v>77</v>
      </c>
      <c r="AY1247" s="156" t="s">
        <v>128</v>
      </c>
    </row>
    <row r="1248" spans="2:51" s="12" customFormat="1" ht="12">
      <c r="B1248" s="155"/>
      <c r="D1248" s="148" t="s">
        <v>230</v>
      </c>
      <c r="E1248" s="156" t="s">
        <v>1</v>
      </c>
      <c r="F1248" s="157" t="s">
        <v>2253</v>
      </c>
      <c r="H1248" s="158">
        <v>38.13</v>
      </c>
      <c r="I1248" s="159"/>
      <c r="J1248" s="159"/>
      <c r="M1248" s="155"/>
      <c r="N1248" s="160"/>
      <c r="X1248" s="161"/>
      <c r="AT1248" s="156" t="s">
        <v>230</v>
      </c>
      <c r="AU1248" s="156" t="s">
        <v>87</v>
      </c>
      <c r="AV1248" s="12" t="s">
        <v>87</v>
      </c>
      <c r="AW1248" s="12" t="s">
        <v>5</v>
      </c>
      <c r="AX1248" s="12" t="s">
        <v>77</v>
      </c>
      <c r="AY1248" s="156" t="s">
        <v>128</v>
      </c>
    </row>
    <row r="1249" spans="2:51" s="13" customFormat="1" ht="12">
      <c r="B1249" s="162"/>
      <c r="D1249" s="148" t="s">
        <v>230</v>
      </c>
      <c r="E1249" s="163" t="s">
        <v>1</v>
      </c>
      <c r="F1249" s="164" t="s">
        <v>265</v>
      </c>
      <c r="H1249" s="165">
        <v>46.63</v>
      </c>
      <c r="I1249" s="166"/>
      <c r="J1249" s="166"/>
      <c r="M1249" s="162"/>
      <c r="N1249" s="167"/>
      <c r="X1249" s="168"/>
      <c r="AT1249" s="163" t="s">
        <v>230</v>
      </c>
      <c r="AU1249" s="163" t="s">
        <v>87</v>
      </c>
      <c r="AV1249" s="13" t="s">
        <v>137</v>
      </c>
      <c r="AW1249" s="13" t="s">
        <v>5</v>
      </c>
      <c r="AX1249" s="13" t="s">
        <v>85</v>
      </c>
      <c r="AY1249" s="163" t="s">
        <v>128</v>
      </c>
    </row>
    <row r="1250" spans="2:65" s="1" customFormat="1" ht="33" customHeight="1">
      <c r="B1250" s="31"/>
      <c r="C1250" s="134" t="s">
        <v>2254</v>
      </c>
      <c r="D1250" s="134" t="s">
        <v>132</v>
      </c>
      <c r="E1250" s="135" t="s">
        <v>2255</v>
      </c>
      <c r="F1250" s="136" t="s">
        <v>2256</v>
      </c>
      <c r="G1250" s="137" t="s">
        <v>222</v>
      </c>
      <c r="H1250" s="138">
        <v>20.35</v>
      </c>
      <c r="I1250" s="139"/>
      <c r="J1250" s="139"/>
      <c r="K1250" s="140">
        <f>ROUND(P1250*H1250,2)</f>
        <v>0</v>
      </c>
      <c r="L1250" s="136" t="s">
        <v>134</v>
      </c>
      <c r="M1250" s="31"/>
      <c r="N1250" s="141" t="s">
        <v>1</v>
      </c>
      <c r="O1250" s="142" t="s">
        <v>40</v>
      </c>
      <c r="P1250" s="143">
        <f>I1250+J1250</f>
        <v>0</v>
      </c>
      <c r="Q1250" s="143">
        <f>ROUND(I1250*H1250,2)</f>
        <v>0</v>
      </c>
      <c r="R1250" s="143">
        <f>ROUND(J1250*H1250,2)</f>
        <v>0</v>
      </c>
      <c r="T1250" s="144">
        <f>S1250*H1250</f>
        <v>0</v>
      </c>
      <c r="U1250" s="144">
        <v>0.0052</v>
      </c>
      <c r="V1250" s="144">
        <f>U1250*H1250</f>
        <v>0.10582</v>
      </c>
      <c r="W1250" s="144">
        <v>0</v>
      </c>
      <c r="X1250" s="145">
        <f>W1250*H1250</f>
        <v>0</v>
      </c>
      <c r="AR1250" s="146" t="s">
        <v>319</v>
      </c>
      <c r="AT1250" s="146" t="s">
        <v>132</v>
      </c>
      <c r="AU1250" s="146" t="s">
        <v>87</v>
      </c>
      <c r="AY1250" s="16" t="s">
        <v>128</v>
      </c>
      <c r="BE1250" s="147">
        <f>IF(O1250="základní",K1250,0)</f>
        <v>0</v>
      </c>
      <c r="BF1250" s="147">
        <f>IF(O1250="snížená",K1250,0)</f>
        <v>0</v>
      </c>
      <c r="BG1250" s="147">
        <f>IF(O1250="zákl. přenesená",K1250,0)</f>
        <v>0</v>
      </c>
      <c r="BH1250" s="147">
        <f>IF(O1250="sníž. přenesená",K1250,0)</f>
        <v>0</v>
      </c>
      <c r="BI1250" s="147">
        <f>IF(O1250="nulová",K1250,0)</f>
        <v>0</v>
      </c>
      <c r="BJ1250" s="16" t="s">
        <v>85</v>
      </c>
      <c r="BK1250" s="147">
        <f>ROUND(P1250*H1250,2)</f>
        <v>0</v>
      </c>
      <c r="BL1250" s="16" t="s">
        <v>319</v>
      </c>
      <c r="BM1250" s="146" t="s">
        <v>2257</v>
      </c>
    </row>
    <row r="1251" spans="2:47" s="1" customFormat="1" ht="19.5">
      <c r="B1251" s="31"/>
      <c r="D1251" s="148" t="s">
        <v>136</v>
      </c>
      <c r="F1251" s="149" t="s">
        <v>2258</v>
      </c>
      <c r="I1251" s="150"/>
      <c r="J1251" s="150"/>
      <c r="M1251" s="31"/>
      <c r="N1251" s="151"/>
      <c r="X1251" s="53"/>
      <c r="AT1251" s="16" t="s">
        <v>136</v>
      </c>
      <c r="AU1251" s="16" t="s">
        <v>87</v>
      </c>
    </row>
    <row r="1252" spans="2:51" s="12" customFormat="1" ht="12">
      <c r="B1252" s="155"/>
      <c r="D1252" s="148" t="s">
        <v>230</v>
      </c>
      <c r="E1252" s="156" t="s">
        <v>1</v>
      </c>
      <c r="F1252" s="157" t="s">
        <v>2259</v>
      </c>
      <c r="H1252" s="158">
        <v>20.35</v>
      </c>
      <c r="I1252" s="159"/>
      <c r="J1252" s="159"/>
      <c r="M1252" s="155"/>
      <c r="N1252" s="160"/>
      <c r="X1252" s="161"/>
      <c r="AT1252" s="156" t="s">
        <v>230</v>
      </c>
      <c r="AU1252" s="156" t="s">
        <v>87</v>
      </c>
      <c r="AV1252" s="12" t="s">
        <v>87</v>
      </c>
      <c r="AW1252" s="12" t="s">
        <v>5</v>
      </c>
      <c r="AX1252" s="12" t="s">
        <v>85</v>
      </c>
      <c r="AY1252" s="156" t="s">
        <v>128</v>
      </c>
    </row>
    <row r="1253" spans="2:65" s="1" customFormat="1" ht="37.9" customHeight="1">
      <c r="B1253" s="31"/>
      <c r="C1253" s="169" t="s">
        <v>1769</v>
      </c>
      <c r="D1253" s="169" t="s">
        <v>356</v>
      </c>
      <c r="E1253" s="170" t="s">
        <v>2260</v>
      </c>
      <c r="F1253" s="171" t="s">
        <v>2261</v>
      </c>
      <c r="G1253" s="172" t="s">
        <v>222</v>
      </c>
      <c r="H1253" s="173">
        <v>22.385</v>
      </c>
      <c r="I1253" s="174"/>
      <c r="J1253" s="175"/>
      <c r="K1253" s="176">
        <f>ROUND(P1253*H1253,2)</f>
        <v>0</v>
      </c>
      <c r="L1253" s="171" t="s">
        <v>134</v>
      </c>
      <c r="M1253" s="177"/>
      <c r="N1253" s="178" t="s">
        <v>1</v>
      </c>
      <c r="O1253" s="142" t="s">
        <v>40</v>
      </c>
      <c r="P1253" s="143">
        <f>I1253+J1253</f>
        <v>0</v>
      </c>
      <c r="Q1253" s="143">
        <f>ROUND(I1253*H1253,2)</f>
        <v>0</v>
      </c>
      <c r="R1253" s="143">
        <f>ROUND(J1253*H1253,2)</f>
        <v>0</v>
      </c>
      <c r="T1253" s="144">
        <f>S1253*H1253</f>
        <v>0</v>
      </c>
      <c r="U1253" s="144">
        <v>0.022</v>
      </c>
      <c r="V1253" s="144">
        <f>U1253*H1253</f>
        <v>0.49247</v>
      </c>
      <c r="W1253" s="144">
        <v>0</v>
      </c>
      <c r="X1253" s="145">
        <f>W1253*H1253</f>
        <v>0</v>
      </c>
      <c r="AR1253" s="146" t="s">
        <v>399</v>
      </c>
      <c r="AT1253" s="146" t="s">
        <v>356</v>
      </c>
      <c r="AU1253" s="146" t="s">
        <v>87</v>
      </c>
      <c r="AY1253" s="16" t="s">
        <v>128</v>
      </c>
      <c r="BE1253" s="147">
        <f>IF(O1253="základní",K1253,0)</f>
        <v>0</v>
      </c>
      <c r="BF1253" s="147">
        <f>IF(O1253="snížená",K1253,0)</f>
        <v>0</v>
      </c>
      <c r="BG1253" s="147">
        <f>IF(O1253="zákl. přenesená",K1253,0)</f>
        <v>0</v>
      </c>
      <c r="BH1253" s="147">
        <f>IF(O1253="sníž. přenesená",K1253,0)</f>
        <v>0</v>
      </c>
      <c r="BI1253" s="147">
        <f>IF(O1253="nulová",K1253,0)</f>
        <v>0</v>
      </c>
      <c r="BJ1253" s="16" t="s">
        <v>85</v>
      </c>
      <c r="BK1253" s="147">
        <f>ROUND(P1253*H1253,2)</f>
        <v>0</v>
      </c>
      <c r="BL1253" s="16" t="s">
        <v>319</v>
      </c>
      <c r="BM1253" s="146" t="s">
        <v>2262</v>
      </c>
    </row>
    <row r="1254" spans="2:47" s="1" customFormat="1" ht="19.5">
      <c r="B1254" s="31"/>
      <c r="D1254" s="148" t="s">
        <v>136</v>
      </c>
      <c r="F1254" s="149" t="s">
        <v>2261</v>
      </c>
      <c r="I1254" s="150"/>
      <c r="J1254" s="150"/>
      <c r="M1254" s="31"/>
      <c r="N1254" s="151"/>
      <c r="X1254" s="53"/>
      <c r="AT1254" s="16" t="s">
        <v>136</v>
      </c>
      <c r="AU1254" s="16" t="s">
        <v>87</v>
      </c>
    </row>
    <row r="1255" spans="2:51" s="12" customFormat="1" ht="12">
      <c r="B1255" s="155"/>
      <c r="D1255" s="148" t="s">
        <v>230</v>
      </c>
      <c r="F1255" s="157" t="s">
        <v>2263</v>
      </c>
      <c r="H1255" s="158">
        <v>22.385</v>
      </c>
      <c r="I1255" s="159"/>
      <c r="J1255" s="159"/>
      <c r="M1255" s="155"/>
      <c r="N1255" s="160"/>
      <c r="X1255" s="161"/>
      <c r="AT1255" s="156" t="s">
        <v>230</v>
      </c>
      <c r="AU1255" s="156" t="s">
        <v>87</v>
      </c>
      <c r="AV1255" s="12" t="s">
        <v>87</v>
      </c>
      <c r="AW1255" s="12" t="s">
        <v>4</v>
      </c>
      <c r="AX1255" s="12" t="s">
        <v>85</v>
      </c>
      <c r="AY1255" s="156" t="s">
        <v>128</v>
      </c>
    </row>
    <row r="1256" spans="2:65" s="1" customFormat="1" ht="24.2" customHeight="1">
      <c r="B1256" s="31"/>
      <c r="C1256" s="134" t="s">
        <v>2264</v>
      </c>
      <c r="D1256" s="134" t="s">
        <v>132</v>
      </c>
      <c r="E1256" s="135" t="s">
        <v>2265</v>
      </c>
      <c r="F1256" s="136" t="s">
        <v>2266</v>
      </c>
      <c r="G1256" s="137" t="s">
        <v>402</v>
      </c>
      <c r="H1256" s="138">
        <v>65.6</v>
      </c>
      <c r="I1256" s="139"/>
      <c r="J1256" s="139"/>
      <c r="K1256" s="140">
        <f>ROUND(P1256*H1256,2)</f>
        <v>0</v>
      </c>
      <c r="L1256" s="136" t="s">
        <v>134</v>
      </c>
      <c r="M1256" s="31"/>
      <c r="N1256" s="141" t="s">
        <v>1</v>
      </c>
      <c r="O1256" s="142" t="s">
        <v>40</v>
      </c>
      <c r="P1256" s="143">
        <f>I1256+J1256</f>
        <v>0</v>
      </c>
      <c r="Q1256" s="143">
        <f>ROUND(I1256*H1256,2)</f>
        <v>0</v>
      </c>
      <c r="R1256" s="143">
        <f>ROUND(J1256*H1256,2)</f>
        <v>0</v>
      </c>
      <c r="T1256" s="144">
        <f>S1256*H1256</f>
        <v>0</v>
      </c>
      <c r="U1256" s="144">
        <v>3E-05</v>
      </c>
      <c r="V1256" s="144">
        <f>U1256*H1256</f>
        <v>0.0019679999999999997</v>
      </c>
      <c r="W1256" s="144">
        <v>0</v>
      </c>
      <c r="X1256" s="145">
        <f>W1256*H1256</f>
        <v>0</v>
      </c>
      <c r="AR1256" s="146" t="s">
        <v>319</v>
      </c>
      <c r="AT1256" s="146" t="s">
        <v>132</v>
      </c>
      <c r="AU1256" s="146" t="s">
        <v>87</v>
      </c>
      <c r="AY1256" s="16" t="s">
        <v>128</v>
      </c>
      <c r="BE1256" s="147">
        <f>IF(O1256="základní",K1256,0)</f>
        <v>0</v>
      </c>
      <c r="BF1256" s="147">
        <f>IF(O1256="snížená",K1256,0)</f>
        <v>0</v>
      </c>
      <c r="BG1256" s="147">
        <f>IF(O1256="zákl. přenesená",K1256,0)</f>
        <v>0</v>
      </c>
      <c r="BH1256" s="147">
        <f>IF(O1256="sníž. přenesená",K1256,0)</f>
        <v>0</v>
      </c>
      <c r="BI1256" s="147">
        <f>IF(O1256="nulová",K1256,0)</f>
        <v>0</v>
      </c>
      <c r="BJ1256" s="16" t="s">
        <v>85</v>
      </c>
      <c r="BK1256" s="147">
        <f>ROUND(P1256*H1256,2)</f>
        <v>0</v>
      </c>
      <c r="BL1256" s="16" t="s">
        <v>319</v>
      </c>
      <c r="BM1256" s="146" t="s">
        <v>2267</v>
      </c>
    </row>
    <row r="1257" spans="2:47" s="1" customFormat="1" ht="12">
      <c r="B1257" s="31"/>
      <c r="D1257" s="148" t="s">
        <v>136</v>
      </c>
      <c r="F1257" s="149" t="s">
        <v>2268</v>
      </c>
      <c r="I1257" s="150"/>
      <c r="J1257" s="150"/>
      <c r="M1257" s="31"/>
      <c r="N1257" s="151"/>
      <c r="X1257" s="53"/>
      <c r="AT1257" s="16" t="s">
        <v>136</v>
      </c>
      <c r="AU1257" s="16" t="s">
        <v>87</v>
      </c>
    </row>
    <row r="1258" spans="2:51" s="12" customFormat="1" ht="12">
      <c r="B1258" s="155"/>
      <c r="D1258" s="148" t="s">
        <v>230</v>
      </c>
      <c r="E1258" s="156" t="s">
        <v>1</v>
      </c>
      <c r="F1258" s="157" t="s">
        <v>2243</v>
      </c>
      <c r="H1258" s="158">
        <v>65.6</v>
      </c>
      <c r="I1258" s="159"/>
      <c r="J1258" s="159"/>
      <c r="M1258" s="155"/>
      <c r="N1258" s="160"/>
      <c r="X1258" s="161"/>
      <c r="AT1258" s="156" t="s">
        <v>230</v>
      </c>
      <c r="AU1258" s="156" t="s">
        <v>87</v>
      </c>
      <c r="AV1258" s="12" t="s">
        <v>87</v>
      </c>
      <c r="AW1258" s="12" t="s">
        <v>5</v>
      </c>
      <c r="AX1258" s="12" t="s">
        <v>85</v>
      </c>
      <c r="AY1258" s="156" t="s">
        <v>128</v>
      </c>
    </row>
    <row r="1259" spans="2:65" s="1" customFormat="1" ht="24">
      <c r="B1259" s="31"/>
      <c r="C1259" s="134" t="s">
        <v>2269</v>
      </c>
      <c r="D1259" s="134" t="s">
        <v>132</v>
      </c>
      <c r="E1259" s="135" t="s">
        <v>2270</v>
      </c>
      <c r="F1259" s="136" t="s">
        <v>2271</v>
      </c>
      <c r="G1259" s="137" t="s">
        <v>222</v>
      </c>
      <c r="H1259" s="138">
        <v>20.35</v>
      </c>
      <c r="I1259" s="139"/>
      <c r="J1259" s="139"/>
      <c r="K1259" s="140">
        <f>ROUND(P1259*H1259,2)</f>
        <v>0</v>
      </c>
      <c r="L1259" s="136" t="s">
        <v>134</v>
      </c>
      <c r="M1259" s="31"/>
      <c r="N1259" s="141" t="s">
        <v>1</v>
      </c>
      <c r="O1259" s="142" t="s">
        <v>40</v>
      </c>
      <c r="P1259" s="143">
        <f>I1259+J1259</f>
        <v>0</v>
      </c>
      <c r="Q1259" s="143">
        <f>ROUND(I1259*H1259,2)</f>
        <v>0</v>
      </c>
      <c r="R1259" s="143">
        <f>ROUND(J1259*H1259,2)</f>
        <v>0</v>
      </c>
      <c r="T1259" s="144">
        <f>S1259*H1259</f>
        <v>0</v>
      </c>
      <c r="U1259" s="144">
        <v>0</v>
      </c>
      <c r="V1259" s="144">
        <f>U1259*H1259</f>
        <v>0</v>
      </c>
      <c r="W1259" s="144">
        <v>0</v>
      </c>
      <c r="X1259" s="145">
        <f>W1259*H1259</f>
        <v>0</v>
      </c>
      <c r="AR1259" s="146" t="s">
        <v>319</v>
      </c>
      <c r="AT1259" s="146" t="s">
        <v>132</v>
      </c>
      <c r="AU1259" s="146" t="s">
        <v>87</v>
      </c>
      <c r="AY1259" s="16" t="s">
        <v>128</v>
      </c>
      <c r="BE1259" s="147">
        <f>IF(O1259="základní",K1259,0)</f>
        <v>0</v>
      </c>
      <c r="BF1259" s="147">
        <f>IF(O1259="snížená",K1259,0)</f>
        <v>0</v>
      </c>
      <c r="BG1259" s="147">
        <f>IF(O1259="zákl. přenesená",K1259,0)</f>
        <v>0</v>
      </c>
      <c r="BH1259" s="147">
        <f>IF(O1259="sníž. přenesená",K1259,0)</f>
        <v>0</v>
      </c>
      <c r="BI1259" s="147">
        <f>IF(O1259="nulová",K1259,0)</f>
        <v>0</v>
      </c>
      <c r="BJ1259" s="16" t="s">
        <v>85</v>
      </c>
      <c r="BK1259" s="147">
        <f>ROUND(P1259*H1259,2)</f>
        <v>0</v>
      </c>
      <c r="BL1259" s="16" t="s">
        <v>319</v>
      </c>
      <c r="BM1259" s="146" t="s">
        <v>2272</v>
      </c>
    </row>
    <row r="1260" spans="2:47" s="1" customFormat="1" ht="19.5">
      <c r="B1260" s="31"/>
      <c r="D1260" s="148" t="s">
        <v>136</v>
      </c>
      <c r="F1260" s="149" t="s">
        <v>2273</v>
      </c>
      <c r="I1260" s="150"/>
      <c r="J1260" s="150"/>
      <c r="M1260" s="31"/>
      <c r="N1260" s="151"/>
      <c r="X1260" s="53"/>
      <c r="AT1260" s="16" t="s">
        <v>136</v>
      </c>
      <c r="AU1260" s="16" t="s">
        <v>87</v>
      </c>
    </row>
    <row r="1261" spans="2:51" s="12" customFormat="1" ht="12">
      <c r="B1261" s="155"/>
      <c r="D1261" s="148" t="s">
        <v>230</v>
      </c>
      <c r="E1261" s="156" t="s">
        <v>1</v>
      </c>
      <c r="F1261" s="157" t="s">
        <v>2237</v>
      </c>
      <c r="H1261" s="158">
        <v>20.35</v>
      </c>
      <c r="I1261" s="159"/>
      <c r="J1261" s="159"/>
      <c r="M1261" s="155"/>
      <c r="N1261" s="160"/>
      <c r="X1261" s="161"/>
      <c r="AT1261" s="156" t="s">
        <v>230</v>
      </c>
      <c r="AU1261" s="156" t="s">
        <v>87</v>
      </c>
      <c r="AV1261" s="12" t="s">
        <v>87</v>
      </c>
      <c r="AW1261" s="12" t="s">
        <v>5</v>
      </c>
      <c r="AX1261" s="12" t="s">
        <v>85</v>
      </c>
      <c r="AY1261" s="156" t="s">
        <v>128</v>
      </c>
    </row>
    <row r="1262" spans="2:65" s="1" customFormat="1" ht="24.2" customHeight="1">
      <c r="B1262" s="31"/>
      <c r="C1262" s="134" t="s">
        <v>2274</v>
      </c>
      <c r="D1262" s="134" t="s">
        <v>132</v>
      </c>
      <c r="E1262" s="135" t="s">
        <v>2275</v>
      </c>
      <c r="F1262" s="136" t="s">
        <v>2276</v>
      </c>
      <c r="G1262" s="137" t="s">
        <v>222</v>
      </c>
      <c r="H1262" s="138">
        <v>20.35</v>
      </c>
      <c r="I1262" s="139"/>
      <c r="J1262" s="139"/>
      <c r="K1262" s="140">
        <f>ROUND(P1262*H1262,2)</f>
        <v>0</v>
      </c>
      <c r="L1262" s="136" t="s">
        <v>134</v>
      </c>
      <c r="M1262" s="31"/>
      <c r="N1262" s="141" t="s">
        <v>1</v>
      </c>
      <c r="O1262" s="142" t="s">
        <v>40</v>
      </c>
      <c r="P1262" s="143">
        <f>I1262+J1262</f>
        <v>0</v>
      </c>
      <c r="Q1262" s="143">
        <f>ROUND(I1262*H1262,2)</f>
        <v>0</v>
      </c>
      <c r="R1262" s="143">
        <f>ROUND(J1262*H1262,2)</f>
        <v>0</v>
      </c>
      <c r="T1262" s="144">
        <f>S1262*H1262</f>
        <v>0</v>
      </c>
      <c r="U1262" s="144">
        <v>5E-05</v>
      </c>
      <c r="V1262" s="144">
        <f>U1262*H1262</f>
        <v>0.0010175000000000002</v>
      </c>
      <c r="W1262" s="144">
        <v>0</v>
      </c>
      <c r="X1262" s="145">
        <f>W1262*H1262</f>
        <v>0</v>
      </c>
      <c r="AR1262" s="146" t="s">
        <v>319</v>
      </c>
      <c r="AT1262" s="146" t="s">
        <v>132</v>
      </c>
      <c r="AU1262" s="146" t="s">
        <v>87</v>
      </c>
      <c r="AY1262" s="16" t="s">
        <v>128</v>
      </c>
      <c r="BE1262" s="147">
        <f>IF(O1262="základní",K1262,0)</f>
        <v>0</v>
      </c>
      <c r="BF1262" s="147">
        <f>IF(O1262="snížená",K1262,0)</f>
        <v>0</v>
      </c>
      <c r="BG1262" s="147">
        <f>IF(O1262="zákl. přenesená",K1262,0)</f>
        <v>0</v>
      </c>
      <c r="BH1262" s="147">
        <f>IF(O1262="sníž. přenesená",K1262,0)</f>
        <v>0</v>
      </c>
      <c r="BI1262" s="147">
        <f>IF(O1262="nulová",K1262,0)</f>
        <v>0</v>
      </c>
      <c r="BJ1262" s="16" t="s">
        <v>85</v>
      </c>
      <c r="BK1262" s="147">
        <f>ROUND(P1262*H1262,2)</f>
        <v>0</v>
      </c>
      <c r="BL1262" s="16" t="s">
        <v>319</v>
      </c>
      <c r="BM1262" s="146" t="s">
        <v>2277</v>
      </c>
    </row>
    <row r="1263" spans="2:47" s="1" customFormat="1" ht="19.5">
      <c r="B1263" s="31"/>
      <c r="D1263" s="148" t="s">
        <v>136</v>
      </c>
      <c r="F1263" s="149" t="s">
        <v>2278</v>
      </c>
      <c r="I1263" s="150"/>
      <c r="J1263" s="150"/>
      <c r="M1263" s="31"/>
      <c r="N1263" s="151"/>
      <c r="X1263" s="53"/>
      <c r="AT1263" s="16" t="s">
        <v>136</v>
      </c>
      <c r="AU1263" s="16" t="s">
        <v>87</v>
      </c>
    </row>
    <row r="1264" spans="2:51" s="12" customFormat="1" ht="12">
      <c r="B1264" s="155"/>
      <c r="D1264" s="148" t="s">
        <v>230</v>
      </c>
      <c r="E1264" s="156" t="s">
        <v>1</v>
      </c>
      <c r="F1264" s="157" t="s">
        <v>2237</v>
      </c>
      <c r="H1264" s="158">
        <v>20.35</v>
      </c>
      <c r="I1264" s="159"/>
      <c r="J1264" s="159"/>
      <c r="M1264" s="155"/>
      <c r="N1264" s="160"/>
      <c r="X1264" s="161"/>
      <c r="AT1264" s="156" t="s">
        <v>230</v>
      </c>
      <c r="AU1264" s="156" t="s">
        <v>87</v>
      </c>
      <c r="AV1264" s="12" t="s">
        <v>87</v>
      </c>
      <c r="AW1264" s="12" t="s">
        <v>5</v>
      </c>
      <c r="AX1264" s="12" t="s">
        <v>85</v>
      </c>
      <c r="AY1264" s="156" t="s">
        <v>128</v>
      </c>
    </row>
    <row r="1265" spans="2:65" s="1" customFormat="1" ht="24.2" customHeight="1">
      <c r="B1265" s="31"/>
      <c r="C1265" s="134" t="s">
        <v>2279</v>
      </c>
      <c r="D1265" s="134" t="s">
        <v>132</v>
      </c>
      <c r="E1265" s="135" t="s">
        <v>2280</v>
      </c>
      <c r="F1265" s="136" t="s">
        <v>2281</v>
      </c>
      <c r="G1265" s="137" t="s">
        <v>313</v>
      </c>
      <c r="H1265" s="138">
        <v>0.923</v>
      </c>
      <c r="I1265" s="139"/>
      <c r="J1265" s="139"/>
      <c r="K1265" s="140">
        <f>ROUND(P1265*H1265,2)</f>
        <v>0</v>
      </c>
      <c r="L1265" s="136" t="s">
        <v>134</v>
      </c>
      <c r="M1265" s="31"/>
      <c r="N1265" s="141" t="s">
        <v>1</v>
      </c>
      <c r="O1265" s="142" t="s">
        <v>40</v>
      </c>
      <c r="P1265" s="143">
        <f>I1265+J1265</f>
        <v>0</v>
      </c>
      <c r="Q1265" s="143">
        <f>ROUND(I1265*H1265,2)</f>
        <v>0</v>
      </c>
      <c r="R1265" s="143">
        <f>ROUND(J1265*H1265,2)</f>
        <v>0</v>
      </c>
      <c r="T1265" s="144">
        <f>S1265*H1265</f>
        <v>0</v>
      </c>
      <c r="U1265" s="144">
        <v>0</v>
      </c>
      <c r="V1265" s="144">
        <f>U1265*H1265</f>
        <v>0</v>
      </c>
      <c r="W1265" s="144">
        <v>0</v>
      </c>
      <c r="X1265" s="145">
        <f>W1265*H1265</f>
        <v>0</v>
      </c>
      <c r="AR1265" s="146" t="s">
        <v>319</v>
      </c>
      <c r="AT1265" s="146" t="s">
        <v>132</v>
      </c>
      <c r="AU1265" s="146" t="s">
        <v>87</v>
      </c>
      <c r="AY1265" s="16" t="s">
        <v>128</v>
      </c>
      <c r="BE1265" s="147">
        <f>IF(O1265="základní",K1265,0)</f>
        <v>0</v>
      </c>
      <c r="BF1265" s="147">
        <f>IF(O1265="snížená",K1265,0)</f>
        <v>0</v>
      </c>
      <c r="BG1265" s="147">
        <f>IF(O1265="zákl. přenesená",K1265,0)</f>
        <v>0</v>
      </c>
      <c r="BH1265" s="147">
        <f>IF(O1265="sníž. přenesená",K1265,0)</f>
        <v>0</v>
      </c>
      <c r="BI1265" s="147">
        <f>IF(O1265="nulová",K1265,0)</f>
        <v>0</v>
      </c>
      <c r="BJ1265" s="16" t="s">
        <v>85</v>
      </c>
      <c r="BK1265" s="147">
        <f>ROUND(P1265*H1265,2)</f>
        <v>0</v>
      </c>
      <c r="BL1265" s="16" t="s">
        <v>319</v>
      </c>
      <c r="BM1265" s="146" t="s">
        <v>2282</v>
      </c>
    </row>
    <row r="1266" spans="2:47" s="1" customFormat="1" ht="29.25">
      <c r="B1266" s="31"/>
      <c r="D1266" s="148" t="s">
        <v>136</v>
      </c>
      <c r="F1266" s="149" t="s">
        <v>2283</v>
      </c>
      <c r="I1266" s="150"/>
      <c r="J1266" s="150"/>
      <c r="M1266" s="31"/>
      <c r="N1266" s="151"/>
      <c r="X1266" s="53"/>
      <c r="AT1266" s="16" t="s">
        <v>136</v>
      </c>
      <c r="AU1266" s="16" t="s">
        <v>87</v>
      </c>
    </row>
    <row r="1267" spans="2:65" s="1" customFormat="1" ht="24.2" customHeight="1">
      <c r="B1267" s="31"/>
      <c r="C1267" s="134" t="s">
        <v>2284</v>
      </c>
      <c r="D1267" s="134" t="s">
        <v>132</v>
      </c>
      <c r="E1267" s="135" t="s">
        <v>2285</v>
      </c>
      <c r="F1267" s="136" t="s">
        <v>2286</v>
      </c>
      <c r="G1267" s="137" t="s">
        <v>313</v>
      </c>
      <c r="H1267" s="138">
        <v>0.923</v>
      </c>
      <c r="I1267" s="139"/>
      <c r="J1267" s="139"/>
      <c r="K1267" s="140">
        <f>ROUND(P1267*H1267,2)</f>
        <v>0</v>
      </c>
      <c r="L1267" s="136" t="s">
        <v>134</v>
      </c>
      <c r="M1267" s="31"/>
      <c r="N1267" s="141" t="s">
        <v>1</v>
      </c>
      <c r="O1267" s="142" t="s">
        <v>40</v>
      </c>
      <c r="P1267" s="143">
        <f>I1267+J1267</f>
        <v>0</v>
      </c>
      <c r="Q1267" s="143">
        <f>ROUND(I1267*H1267,2)</f>
        <v>0</v>
      </c>
      <c r="R1267" s="143">
        <f>ROUND(J1267*H1267,2)</f>
        <v>0</v>
      </c>
      <c r="T1267" s="144">
        <f>S1267*H1267</f>
        <v>0</v>
      </c>
      <c r="U1267" s="144">
        <v>0</v>
      </c>
      <c r="V1267" s="144">
        <f>U1267*H1267</f>
        <v>0</v>
      </c>
      <c r="W1267" s="144">
        <v>0</v>
      </c>
      <c r="X1267" s="145">
        <f>W1267*H1267</f>
        <v>0</v>
      </c>
      <c r="AR1267" s="146" t="s">
        <v>319</v>
      </c>
      <c r="AT1267" s="146" t="s">
        <v>132</v>
      </c>
      <c r="AU1267" s="146" t="s">
        <v>87</v>
      </c>
      <c r="AY1267" s="16" t="s">
        <v>128</v>
      </c>
      <c r="BE1267" s="147">
        <f>IF(O1267="základní",K1267,0)</f>
        <v>0</v>
      </c>
      <c r="BF1267" s="147">
        <f>IF(O1267="snížená",K1267,0)</f>
        <v>0</v>
      </c>
      <c r="BG1267" s="147">
        <f>IF(O1267="zákl. přenesená",K1267,0)</f>
        <v>0</v>
      </c>
      <c r="BH1267" s="147">
        <f>IF(O1267="sníž. přenesená",K1267,0)</f>
        <v>0</v>
      </c>
      <c r="BI1267" s="147">
        <f>IF(O1267="nulová",K1267,0)</f>
        <v>0</v>
      </c>
      <c r="BJ1267" s="16" t="s">
        <v>85</v>
      </c>
      <c r="BK1267" s="147">
        <f>ROUND(P1267*H1267,2)</f>
        <v>0</v>
      </c>
      <c r="BL1267" s="16" t="s">
        <v>319</v>
      </c>
      <c r="BM1267" s="146" t="s">
        <v>2287</v>
      </c>
    </row>
    <row r="1268" spans="2:47" s="1" customFormat="1" ht="29.25">
      <c r="B1268" s="31"/>
      <c r="D1268" s="148" t="s">
        <v>136</v>
      </c>
      <c r="F1268" s="149" t="s">
        <v>2288</v>
      </c>
      <c r="I1268" s="150"/>
      <c r="J1268" s="150"/>
      <c r="M1268" s="31"/>
      <c r="N1268" s="151"/>
      <c r="X1268" s="53"/>
      <c r="AT1268" s="16" t="s">
        <v>136</v>
      </c>
      <c r="AU1268" s="16" t="s">
        <v>87</v>
      </c>
    </row>
    <row r="1269" spans="2:65" s="1" customFormat="1" ht="24.2" customHeight="1">
      <c r="B1269" s="31"/>
      <c r="C1269" s="134" t="s">
        <v>2289</v>
      </c>
      <c r="D1269" s="134" t="s">
        <v>132</v>
      </c>
      <c r="E1269" s="135" t="s">
        <v>2290</v>
      </c>
      <c r="F1269" s="136" t="s">
        <v>2291</v>
      </c>
      <c r="G1269" s="137" t="s">
        <v>313</v>
      </c>
      <c r="H1269" s="138">
        <v>0.923</v>
      </c>
      <c r="I1269" s="139"/>
      <c r="J1269" s="139"/>
      <c r="K1269" s="140">
        <f>ROUND(P1269*H1269,2)</f>
        <v>0</v>
      </c>
      <c r="L1269" s="136" t="s">
        <v>134</v>
      </c>
      <c r="M1269" s="31"/>
      <c r="N1269" s="141" t="s">
        <v>1</v>
      </c>
      <c r="O1269" s="142" t="s">
        <v>40</v>
      </c>
      <c r="P1269" s="143">
        <f>I1269+J1269</f>
        <v>0</v>
      </c>
      <c r="Q1269" s="143">
        <f>ROUND(I1269*H1269,2)</f>
        <v>0</v>
      </c>
      <c r="R1269" s="143">
        <f>ROUND(J1269*H1269,2)</f>
        <v>0</v>
      </c>
      <c r="T1269" s="144">
        <f>S1269*H1269</f>
        <v>0</v>
      </c>
      <c r="U1269" s="144">
        <v>0</v>
      </c>
      <c r="V1269" s="144">
        <f>U1269*H1269</f>
        <v>0</v>
      </c>
      <c r="W1269" s="144">
        <v>0</v>
      </c>
      <c r="X1269" s="145">
        <f>W1269*H1269</f>
        <v>0</v>
      </c>
      <c r="AR1269" s="146" t="s">
        <v>319</v>
      </c>
      <c r="AT1269" s="146" t="s">
        <v>132</v>
      </c>
      <c r="AU1269" s="146" t="s">
        <v>87</v>
      </c>
      <c r="AY1269" s="16" t="s">
        <v>128</v>
      </c>
      <c r="BE1269" s="147">
        <f>IF(O1269="základní",K1269,0)</f>
        <v>0</v>
      </c>
      <c r="BF1269" s="147">
        <f>IF(O1269="snížená",K1269,0)</f>
        <v>0</v>
      </c>
      <c r="BG1269" s="147">
        <f>IF(O1269="zákl. přenesená",K1269,0)</f>
        <v>0</v>
      </c>
      <c r="BH1269" s="147">
        <f>IF(O1269="sníž. přenesená",K1269,0)</f>
        <v>0</v>
      </c>
      <c r="BI1269" s="147">
        <f>IF(O1269="nulová",K1269,0)</f>
        <v>0</v>
      </c>
      <c r="BJ1269" s="16" t="s">
        <v>85</v>
      </c>
      <c r="BK1269" s="147">
        <f>ROUND(P1269*H1269,2)</f>
        <v>0</v>
      </c>
      <c r="BL1269" s="16" t="s">
        <v>319</v>
      </c>
      <c r="BM1269" s="146" t="s">
        <v>2292</v>
      </c>
    </row>
    <row r="1270" spans="2:47" s="1" customFormat="1" ht="29.25">
      <c r="B1270" s="31"/>
      <c r="D1270" s="148" t="s">
        <v>136</v>
      </c>
      <c r="F1270" s="149" t="s">
        <v>2293</v>
      </c>
      <c r="I1270" s="150"/>
      <c r="J1270" s="150"/>
      <c r="M1270" s="31"/>
      <c r="N1270" s="151"/>
      <c r="X1270" s="53"/>
      <c r="AT1270" s="16" t="s">
        <v>136</v>
      </c>
      <c r="AU1270" s="16" t="s">
        <v>87</v>
      </c>
    </row>
    <row r="1271" spans="2:63" s="11" customFormat="1" ht="22.9" customHeight="1">
      <c r="B1271" s="121"/>
      <c r="D1271" s="122" t="s">
        <v>76</v>
      </c>
      <c r="E1271" s="132" t="s">
        <v>2294</v>
      </c>
      <c r="F1271" s="132" t="s">
        <v>2295</v>
      </c>
      <c r="I1271" s="124"/>
      <c r="J1271" s="124"/>
      <c r="K1271" s="133">
        <f>BK1271</f>
        <v>0</v>
      </c>
      <c r="M1271" s="121"/>
      <c r="N1271" s="126"/>
      <c r="Q1271" s="127">
        <f>SUM(Q1272:Q1284)</f>
        <v>0</v>
      </c>
      <c r="R1271" s="127">
        <f>SUM(R1272:R1284)</f>
        <v>0</v>
      </c>
      <c r="T1271" s="128">
        <f>SUM(T1272:T1284)</f>
        <v>0</v>
      </c>
      <c r="V1271" s="128">
        <f>SUM(V1272:V1284)</f>
        <v>0.46895640000000005</v>
      </c>
      <c r="X1271" s="129">
        <f>SUM(X1272:X1284)</f>
        <v>0</v>
      </c>
      <c r="AR1271" s="122" t="s">
        <v>87</v>
      </c>
      <c r="AT1271" s="130" t="s">
        <v>76</v>
      </c>
      <c r="AU1271" s="130" t="s">
        <v>85</v>
      </c>
      <c r="AY1271" s="122" t="s">
        <v>128</v>
      </c>
      <c r="BK1271" s="131">
        <f>SUM(BK1272:BK1284)</f>
        <v>0</v>
      </c>
    </row>
    <row r="1272" spans="2:65" s="1" customFormat="1" ht="24.2" customHeight="1">
      <c r="B1272" s="31"/>
      <c r="C1272" s="134" t="s">
        <v>2296</v>
      </c>
      <c r="D1272" s="134" t="s">
        <v>132</v>
      </c>
      <c r="E1272" s="135" t="s">
        <v>2297</v>
      </c>
      <c r="F1272" s="136" t="s">
        <v>2298</v>
      </c>
      <c r="G1272" s="137" t="s">
        <v>222</v>
      </c>
      <c r="H1272" s="138">
        <v>1.62</v>
      </c>
      <c r="I1272" s="139"/>
      <c r="J1272" s="139"/>
      <c r="K1272" s="140">
        <f>ROUND(P1272*H1272,2)</f>
        <v>0</v>
      </c>
      <c r="L1272" s="136" t="s">
        <v>134</v>
      </c>
      <c r="M1272" s="31"/>
      <c r="N1272" s="141" t="s">
        <v>1</v>
      </c>
      <c r="O1272" s="142" t="s">
        <v>40</v>
      </c>
      <c r="P1272" s="143">
        <f>I1272+J1272</f>
        <v>0</v>
      </c>
      <c r="Q1272" s="143">
        <f>ROUND(I1272*H1272,2)</f>
        <v>0</v>
      </c>
      <c r="R1272" s="143">
        <f>ROUND(J1272*H1272,2)</f>
        <v>0</v>
      </c>
      <c r="T1272" s="144">
        <f>S1272*H1272</f>
        <v>0</v>
      </c>
      <c r="U1272" s="144">
        <v>0.07559</v>
      </c>
      <c r="V1272" s="144">
        <f>U1272*H1272</f>
        <v>0.12245580000000002</v>
      </c>
      <c r="W1272" s="144">
        <v>0</v>
      </c>
      <c r="X1272" s="145">
        <f>W1272*H1272</f>
        <v>0</v>
      </c>
      <c r="AR1272" s="146" t="s">
        <v>319</v>
      </c>
      <c r="AT1272" s="146" t="s">
        <v>132</v>
      </c>
      <c r="AU1272" s="146" t="s">
        <v>87</v>
      </c>
      <c r="AY1272" s="16" t="s">
        <v>128</v>
      </c>
      <c r="BE1272" s="147">
        <f>IF(O1272="základní",K1272,0)</f>
        <v>0</v>
      </c>
      <c r="BF1272" s="147">
        <f>IF(O1272="snížená",K1272,0)</f>
        <v>0</v>
      </c>
      <c r="BG1272" s="147">
        <f>IF(O1272="zákl. přenesená",K1272,0)</f>
        <v>0</v>
      </c>
      <c r="BH1272" s="147">
        <f>IF(O1272="sníž. přenesená",K1272,0)</f>
        <v>0</v>
      </c>
      <c r="BI1272" s="147">
        <f>IF(O1272="nulová",K1272,0)</f>
        <v>0</v>
      </c>
      <c r="BJ1272" s="16" t="s">
        <v>85</v>
      </c>
      <c r="BK1272" s="147">
        <f>ROUND(P1272*H1272,2)</f>
        <v>0</v>
      </c>
      <c r="BL1272" s="16" t="s">
        <v>319</v>
      </c>
      <c r="BM1272" s="146" t="s">
        <v>2299</v>
      </c>
    </row>
    <row r="1273" spans="2:47" s="1" customFormat="1" ht="19.5">
      <c r="B1273" s="31"/>
      <c r="D1273" s="148" t="s">
        <v>136</v>
      </c>
      <c r="F1273" s="149" t="s">
        <v>2300</v>
      </c>
      <c r="I1273" s="150"/>
      <c r="J1273" s="150"/>
      <c r="M1273" s="31"/>
      <c r="N1273" s="151"/>
      <c r="X1273" s="53"/>
      <c r="AT1273" s="16" t="s">
        <v>136</v>
      </c>
      <c r="AU1273" s="16" t="s">
        <v>87</v>
      </c>
    </row>
    <row r="1274" spans="2:51" s="12" customFormat="1" ht="12">
      <c r="B1274" s="155"/>
      <c r="D1274" s="148" t="s">
        <v>230</v>
      </c>
      <c r="E1274" s="156" t="s">
        <v>1</v>
      </c>
      <c r="F1274" s="157" t="s">
        <v>2301</v>
      </c>
      <c r="H1274" s="158">
        <v>1.62</v>
      </c>
      <c r="I1274" s="159"/>
      <c r="J1274" s="159"/>
      <c r="M1274" s="155"/>
      <c r="N1274" s="160"/>
      <c r="X1274" s="161"/>
      <c r="AT1274" s="156" t="s">
        <v>230</v>
      </c>
      <c r="AU1274" s="156" t="s">
        <v>87</v>
      </c>
      <c r="AV1274" s="12" t="s">
        <v>87</v>
      </c>
      <c r="AW1274" s="12" t="s">
        <v>5</v>
      </c>
      <c r="AX1274" s="12" t="s">
        <v>85</v>
      </c>
      <c r="AY1274" s="156" t="s">
        <v>128</v>
      </c>
    </row>
    <row r="1275" spans="2:65" s="1" customFormat="1" ht="37.9" customHeight="1">
      <c r="B1275" s="31"/>
      <c r="C1275" s="134" t="s">
        <v>2302</v>
      </c>
      <c r="D1275" s="134" t="s">
        <v>132</v>
      </c>
      <c r="E1275" s="135" t="s">
        <v>2303</v>
      </c>
      <c r="F1275" s="136" t="s">
        <v>2304</v>
      </c>
      <c r="G1275" s="137" t="s">
        <v>222</v>
      </c>
      <c r="H1275" s="138">
        <v>4.86</v>
      </c>
      <c r="I1275" s="139"/>
      <c r="J1275" s="139"/>
      <c r="K1275" s="140">
        <f>ROUND(P1275*H1275,2)</f>
        <v>0</v>
      </c>
      <c r="L1275" s="136" t="s">
        <v>134</v>
      </c>
      <c r="M1275" s="31"/>
      <c r="N1275" s="141" t="s">
        <v>1</v>
      </c>
      <c r="O1275" s="142" t="s">
        <v>40</v>
      </c>
      <c r="P1275" s="143">
        <f>I1275+J1275</f>
        <v>0</v>
      </c>
      <c r="Q1275" s="143">
        <f>ROUND(I1275*H1275,2)</f>
        <v>0</v>
      </c>
      <c r="R1275" s="143">
        <f>ROUND(J1275*H1275,2)</f>
        <v>0</v>
      </c>
      <c r="T1275" s="144">
        <f>S1275*H1275</f>
        <v>0</v>
      </c>
      <c r="U1275" s="144">
        <v>0.01746</v>
      </c>
      <c r="V1275" s="144">
        <f>U1275*H1275</f>
        <v>0.0848556</v>
      </c>
      <c r="W1275" s="144">
        <v>0</v>
      </c>
      <c r="X1275" s="145">
        <f>W1275*H1275</f>
        <v>0</v>
      </c>
      <c r="AR1275" s="146" t="s">
        <v>319</v>
      </c>
      <c r="AT1275" s="146" t="s">
        <v>132</v>
      </c>
      <c r="AU1275" s="146" t="s">
        <v>87</v>
      </c>
      <c r="AY1275" s="16" t="s">
        <v>128</v>
      </c>
      <c r="BE1275" s="147">
        <f>IF(O1275="základní",K1275,0)</f>
        <v>0</v>
      </c>
      <c r="BF1275" s="147">
        <f>IF(O1275="snížená",K1275,0)</f>
        <v>0</v>
      </c>
      <c r="BG1275" s="147">
        <f>IF(O1275="zákl. přenesená",K1275,0)</f>
        <v>0</v>
      </c>
      <c r="BH1275" s="147">
        <f>IF(O1275="sníž. přenesená",K1275,0)</f>
        <v>0</v>
      </c>
      <c r="BI1275" s="147">
        <f>IF(O1275="nulová",K1275,0)</f>
        <v>0</v>
      </c>
      <c r="BJ1275" s="16" t="s">
        <v>85</v>
      </c>
      <c r="BK1275" s="147">
        <f>ROUND(P1275*H1275,2)</f>
        <v>0</v>
      </c>
      <c r="BL1275" s="16" t="s">
        <v>319</v>
      </c>
      <c r="BM1275" s="146" t="s">
        <v>2305</v>
      </c>
    </row>
    <row r="1276" spans="2:47" s="1" customFormat="1" ht="29.25">
      <c r="B1276" s="31"/>
      <c r="D1276" s="148" t="s">
        <v>136</v>
      </c>
      <c r="F1276" s="149" t="s">
        <v>2306</v>
      </c>
      <c r="I1276" s="150"/>
      <c r="J1276" s="150"/>
      <c r="M1276" s="31"/>
      <c r="N1276" s="151"/>
      <c r="X1276" s="53"/>
      <c r="AT1276" s="16" t="s">
        <v>136</v>
      </c>
      <c r="AU1276" s="16" t="s">
        <v>87</v>
      </c>
    </row>
    <row r="1277" spans="2:51" s="12" customFormat="1" ht="12">
      <c r="B1277" s="155"/>
      <c r="D1277" s="148" t="s">
        <v>230</v>
      </c>
      <c r="F1277" s="157" t="s">
        <v>2307</v>
      </c>
      <c r="H1277" s="158">
        <v>4.86</v>
      </c>
      <c r="I1277" s="159"/>
      <c r="J1277" s="159"/>
      <c r="M1277" s="155"/>
      <c r="N1277" s="160"/>
      <c r="X1277" s="161"/>
      <c r="AT1277" s="156" t="s">
        <v>230</v>
      </c>
      <c r="AU1277" s="156" t="s">
        <v>87</v>
      </c>
      <c r="AV1277" s="12" t="s">
        <v>87</v>
      </c>
      <c r="AW1277" s="12" t="s">
        <v>4</v>
      </c>
      <c r="AX1277" s="12" t="s">
        <v>85</v>
      </c>
      <c r="AY1277" s="156" t="s">
        <v>128</v>
      </c>
    </row>
    <row r="1278" spans="2:65" s="1" customFormat="1" ht="24.2" customHeight="1">
      <c r="B1278" s="31"/>
      <c r="C1278" s="134" t="s">
        <v>2308</v>
      </c>
      <c r="D1278" s="134" t="s">
        <v>132</v>
      </c>
      <c r="E1278" s="135" t="s">
        <v>2309</v>
      </c>
      <c r="F1278" s="136" t="s">
        <v>2310</v>
      </c>
      <c r="G1278" s="137" t="s">
        <v>222</v>
      </c>
      <c r="H1278" s="138">
        <v>25.5</v>
      </c>
      <c r="I1278" s="139"/>
      <c r="J1278" s="139"/>
      <c r="K1278" s="140">
        <f>ROUND(P1278*H1278,2)</f>
        <v>0</v>
      </c>
      <c r="L1278" s="136" t="s">
        <v>134</v>
      </c>
      <c r="M1278" s="31"/>
      <c r="N1278" s="141" t="s">
        <v>1</v>
      </c>
      <c r="O1278" s="142" t="s">
        <v>40</v>
      </c>
      <c r="P1278" s="143">
        <f>I1278+J1278</f>
        <v>0</v>
      </c>
      <c r="Q1278" s="143">
        <f>ROUND(I1278*H1278,2)</f>
        <v>0</v>
      </c>
      <c r="R1278" s="143">
        <f>ROUND(J1278*H1278,2)</f>
        <v>0</v>
      </c>
      <c r="T1278" s="144">
        <f>S1278*H1278</f>
        <v>0</v>
      </c>
      <c r="U1278" s="144">
        <v>0.005</v>
      </c>
      <c r="V1278" s="144">
        <f>U1278*H1278</f>
        <v>0.1275</v>
      </c>
      <c r="W1278" s="144">
        <v>0</v>
      </c>
      <c r="X1278" s="145">
        <f>W1278*H1278</f>
        <v>0</v>
      </c>
      <c r="AR1278" s="146" t="s">
        <v>319</v>
      </c>
      <c r="AT1278" s="146" t="s">
        <v>132</v>
      </c>
      <c r="AU1278" s="146" t="s">
        <v>87</v>
      </c>
      <c r="AY1278" s="16" t="s">
        <v>128</v>
      </c>
      <c r="BE1278" s="147">
        <f>IF(O1278="základní",K1278,0)</f>
        <v>0</v>
      </c>
      <c r="BF1278" s="147">
        <f>IF(O1278="snížená",K1278,0)</f>
        <v>0</v>
      </c>
      <c r="BG1278" s="147">
        <f>IF(O1278="zákl. přenesená",K1278,0)</f>
        <v>0</v>
      </c>
      <c r="BH1278" s="147">
        <f>IF(O1278="sníž. přenesená",K1278,0)</f>
        <v>0</v>
      </c>
      <c r="BI1278" s="147">
        <f>IF(O1278="nulová",K1278,0)</f>
        <v>0</v>
      </c>
      <c r="BJ1278" s="16" t="s">
        <v>85</v>
      </c>
      <c r="BK1278" s="147">
        <f>ROUND(P1278*H1278,2)</f>
        <v>0</v>
      </c>
      <c r="BL1278" s="16" t="s">
        <v>319</v>
      </c>
      <c r="BM1278" s="146" t="s">
        <v>2311</v>
      </c>
    </row>
    <row r="1279" spans="2:47" s="1" customFormat="1" ht="12">
      <c r="B1279" s="31"/>
      <c r="D1279" s="148" t="s">
        <v>136</v>
      </c>
      <c r="F1279" s="149" t="s">
        <v>2312</v>
      </c>
      <c r="I1279" s="150"/>
      <c r="J1279" s="150"/>
      <c r="M1279" s="31"/>
      <c r="N1279" s="151"/>
      <c r="X1279" s="53"/>
      <c r="AT1279" s="16" t="s">
        <v>136</v>
      </c>
      <c r="AU1279" s="16" t="s">
        <v>87</v>
      </c>
    </row>
    <row r="1280" spans="2:65" s="1" customFormat="1" ht="24.2" customHeight="1">
      <c r="B1280" s="31"/>
      <c r="C1280" s="134" t="s">
        <v>2313</v>
      </c>
      <c r="D1280" s="134" t="s">
        <v>132</v>
      </c>
      <c r="E1280" s="135" t="s">
        <v>2314</v>
      </c>
      <c r="F1280" s="136" t="s">
        <v>2315</v>
      </c>
      <c r="G1280" s="137" t="s">
        <v>222</v>
      </c>
      <c r="H1280" s="138">
        <v>25.5</v>
      </c>
      <c r="I1280" s="139"/>
      <c r="J1280" s="139"/>
      <c r="K1280" s="140">
        <f>ROUND(P1280*H1280,2)</f>
        <v>0</v>
      </c>
      <c r="L1280" s="136" t="s">
        <v>134</v>
      </c>
      <c r="M1280" s="31"/>
      <c r="N1280" s="141" t="s">
        <v>1</v>
      </c>
      <c r="O1280" s="142" t="s">
        <v>40</v>
      </c>
      <c r="P1280" s="143">
        <f>I1280+J1280</f>
        <v>0</v>
      </c>
      <c r="Q1280" s="143">
        <f>ROUND(I1280*H1280,2)</f>
        <v>0</v>
      </c>
      <c r="R1280" s="143">
        <f>ROUND(J1280*H1280,2)</f>
        <v>0</v>
      </c>
      <c r="T1280" s="144">
        <f>S1280*H1280</f>
        <v>0</v>
      </c>
      <c r="U1280" s="144">
        <v>0.0051</v>
      </c>
      <c r="V1280" s="144">
        <f>U1280*H1280</f>
        <v>0.13005</v>
      </c>
      <c r="W1280" s="144">
        <v>0</v>
      </c>
      <c r="X1280" s="145">
        <f>W1280*H1280</f>
        <v>0</v>
      </c>
      <c r="AR1280" s="146" t="s">
        <v>319</v>
      </c>
      <c r="AT1280" s="146" t="s">
        <v>132</v>
      </c>
      <c r="AU1280" s="146" t="s">
        <v>87</v>
      </c>
      <c r="AY1280" s="16" t="s">
        <v>128</v>
      </c>
      <c r="BE1280" s="147">
        <f>IF(O1280="základní",K1280,0)</f>
        <v>0</v>
      </c>
      <c r="BF1280" s="147">
        <f>IF(O1280="snížená",K1280,0)</f>
        <v>0</v>
      </c>
      <c r="BG1280" s="147">
        <f>IF(O1280="zákl. přenesená",K1280,0)</f>
        <v>0</v>
      </c>
      <c r="BH1280" s="147">
        <f>IF(O1280="sníž. přenesená",K1280,0)</f>
        <v>0</v>
      </c>
      <c r="BI1280" s="147">
        <f>IF(O1280="nulová",K1280,0)</f>
        <v>0</v>
      </c>
      <c r="BJ1280" s="16" t="s">
        <v>85</v>
      </c>
      <c r="BK1280" s="147">
        <f>ROUND(P1280*H1280,2)</f>
        <v>0</v>
      </c>
      <c r="BL1280" s="16" t="s">
        <v>319</v>
      </c>
      <c r="BM1280" s="146" t="s">
        <v>2316</v>
      </c>
    </row>
    <row r="1281" spans="2:47" s="1" customFormat="1" ht="12">
      <c r="B1281" s="31"/>
      <c r="D1281" s="148" t="s">
        <v>136</v>
      </c>
      <c r="F1281" s="149" t="s">
        <v>2317</v>
      </c>
      <c r="I1281" s="150"/>
      <c r="J1281" s="150"/>
      <c r="M1281" s="31"/>
      <c r="N1281" s="151"/>
      <c r="X1281" s="53"/>
      <c r="AT1281" s="16" t="s">
        <v>136</v>
      </c>
      <c r="AU1281" s="16" t="s">
        <v>87</v>
      </c>
    </row>
    <row r="1282" spans="2:65" s="1" customFormat="1" ht="24.2" customHeight="1">
      <c r="B1282" s="31"/>
      <c r="C1282" s="134" t="s">
        <v>2318</v>
      </c>
      <c r="D1282" s="134" t="s">
        <v>132</v>
      </c>
      <c r="E1282" s="135" t="s">
        <v>2319</v>
      </c>
      <c r="F1282" s="136" t="s">
        <v>2320</v>
      </c>
      <c r="G1282" s="137" t="s">
        <v>222</v>
      </c>
      <c r="H1282" s="138">
        <v>27.3</v>
      </c>
      <c r="I1282" s="139"/>
      <c r="J1282" s="139"/>
      <c r="K1282" s="140">
        <f>ROUND(P1282*H1282,2)</f>
        <v>0</v>
      </c>
      <c r="L1282" s="136" t="s">
        <v>134</v>
      </c>
      <c r="M1282" s="31"/>
      <c r="N1282" s="141" t="s">
        <v>1</v>
      </c>
      <c r="O1282" s="142" t="s">
        <v>40</v>
      </c>
      <c r="P1282" s="143">
        <f>I1282+J1282</f>
        <v>0</v>
      </c>
      <c r="Q1282" s="143">
        <f>ROUND(I1282*H1282,2)</f>
        <v>0</v>
      </c>
      <c r="R1282" s="143">
        <f>ROUND(J1282*H1282,2)</f>
        <v>0</v>
      </c>
      <c r="T1282" s="144">
        <f>S1282*H1282</f>
        <v>0</v>
      </c>
      <c r="U1282" s="144">
        <v>0.00015</v>
      </c>
      <c r="V1282" s="144">
        <f>U1282*H1282</f>
        <v>0.004095</v>
      </c>
      <c r="W1282" s="144">
        <v>0</v>
      </c>
      <c r="X1282" s="145">
        <f>W1282*H1282</f>
        <v>0</v>
      </c>
      <c r="AR1282" s="146" t="s">
        <v>319</v>
      </c>
      <c r="AT1282" s="146" t="s">
        <v>132</v>
      </c>
      <c r="AU1282" s="146" t="s">
        <v>87</v>
      </c>
      <c r="AY1282" s="16" t="s">
        <v>128</v>
      </c>
      <c r="BE1282" s="147">
        <f>IF(O1282="základní",K1282,0)</f>
        <v>0</v>
      </c>
      <c r="BF1282" s="147">
        <f>IF(O1282="snížená",K1282,0)</f>
        <v>0</v>
      </c>
      <c r="BG1282" s="147">
        <f>IF(O1282="zákl. přenesená",K1282,0)</f>
        <v>0</v>
      </c>
      <c r="BH1282" s="147">
        <f>IF(O1282="sníž. přenesená",K1282,0)</f>
        <v>0</v>
      </c>
      <c r="BI1282" s="147">
        <f>IF(O1282="nulová",K1282,0)</f>
        <v>0</v>
      </c>
      <c r="BJ1282" s="16" t="s">
        <v>85</v>
      </c>
      <c r="BK1282" s="147">
        <f>ROUND(P1282*H1282,2)</f>
        <v>0</v>
      </c>
      <c r="BL1282" s="16" t="s">
        <v>319</v>
      </c>
      <c r="BM1282" s="146" t="s">
        <v>2321</v>
      </c>
    </row>
    <row r="1283" spans="2:47" s="1" customFormat="1" ht="12">
      <c r="B1283" s="31"/>
      <c r="D1283" s="148" t="s">
        <v>136</v>
      </c>
      <c r="F1283" s="149" t="s">
        <v>2322</v>
      </c>
      <c r="I1283" s="150"/>
      <c r="J1283" s="150"/>
      <c r="M1283" s="31"/>
      <c r="N1283" s="151"/>
      <c r="X1283" s="53"/>
      <c r="AT1283" s="16" t="s">
        <v>136</v>
      </c>
      <c r="AU1283" s="16" t="s">
        <v>87</v>
      </c>
    </row>
    <row r="1284" spans="2:51" s="12" customFormat="1" ht="12">
      <c r="B1284" s="155"/>
      <c r="D1284" s="148" t="s">
        <v>230</v>
      </c>
      <c r="E1284" s="156" t="s">
        <v>1</v>
      </c>
      <c r="F1284" s="157" t="s">
        <v>2323</v>
      </c>
      <c r="H1284" s="158">
        <v>27.3</v>
      </c>
      <c r="I1284" s="159"/>
      <c r="J1284" s="159"/>
      <c r="M1284" s="155"/>
      <c r="N1284" s="160"/>
      <c r="X1284" s="161"/>
      <c r="AT1284" s="156" t="s">
        <v>230</v>
      </c>
      <c r="AU1284" s="156" t="s">
        <v>87</v>
      </c>
      <c r="AV1284" s="12" t="s">
        <v>87</v>
      </c>
      <c r="AW1284" s="12" t="s">
        <v>5</v>
      </c>
      <c r="AX1284" s="12" t="s">
        <v>85</v>
      </c>
      <c r="AY1284" s="156" t="s">
        <v>128</v>
      </c>
    </row>
    <row r="1285" spans="2:63" s="11" customFormat="1" ht="22.9" customHeight="1">
      <c r="B1285" s="121"/>
      <c r="D1285" s="122" t="s">
        <v>76</v>
      </c>
      <c r="E1285" s="132" t="s">
        <v>2324</v>
      </c>
      <c r="F1285" s="132" t="s">
        <v>2325</v>
      </c>
      <c r="I1285" s="124"/>
      <c r="J1285" s="124"/>
      <c r="K1285" s="133">
        <f>BK1285</f>
        <v>0</v>
      </c>
      <c r="M1285" s="121"/>
      <c r="N1285" s="126"/>
      <c r="Q1285" s="127">
        <f>SUM(Q1286:Q1384)</f>
        <v>0</v>
      </c>
      <c r="R1285" s="127">
        <f>SUM(R1286:R1384)</f>
        <v>0</v>
      </c>
      <c r="T1285" s="128">
        <f>SUM(T1286:T1384)</f>
        <v>0</v>
      </c>
      <c r="V1285" s="128">
        <f>SUM(V1286:V1384)</f>
        <v>3.6585186500000004</v>
      </c>
      <c r="X1285" s="129">
        <f>SUM(X1286:X1384)</f>
        <v>0.44428</v>
      </c>
      <c r="AR1285" s="122" t="s">
        <v>87</v>
      </c>
      <c r="AT1285" s="130" t="s">
        <v>76</v>
      </c>
      <c r="AU1285" s="130" t="s">
        <v>85</v>
      </c>
      <c r="AY1285" s="122" t="s">
        <v>128</v>
      </c>
      <c r="BK1285" s="131">
        <f>SUM(BK1286:BK1384)</f>
        <v>0</v>
      </c>
    </row>
    <row r="1286" spans="2:65" s="1" customFormat="1" ht="24.2" customHeight="1">
      <c r="B1286" s="31"/>
      <c r="C1286" s="134" t="s">
        <v>2326</v>
      </c>
      <c r="D1286" s="134" t="s">
        <v>132</v>
      </c>
      <c r="E1286" s="135" t="s">
        <v>2327</v>
      </c>
      <c r="F1286" s="136" t="s">
        <v>2328</v>
      </c>
      <c r="G1286" s="137" t="s">
        <v>222</v>
      </c>
      <c r="H1286" s="138">
        <v>144.19</v>
      </c>
      <c r="I1286" s="139"/>
      <c r="J1286" s="139"/>
      <c r="K1286" s="140">
        <f>ROUND(P1286*H1286,2)</f>
        <v>0</v>
      </c>
      <c r="L1286" s="136" t="s">
        <v>134</v>
      </c>
      <c r="M1286" s="31"/>
      <c r="N1286" s="141" t="s">
        <v>1</v>
      </c>
      <c r="O1286" s="142" t="s">
        <v>40</v>
      </c>
      <c r="P1286" s="143">
        <f>I1286+J1286</f>
        <v>0</v>
      </c>
      <c r="Q1286" s="143">
        <f>ROUND(I1286*H1286,2)</f>
        <v>0</v>
      </c>
      <c r="R1286" s="143">
        <f>ROUND(J1286*H1286,2)</f>
        <v>0</v>
      </c>
      <c r="T1286" s="144">
        <f>S1286*H1286</f>
        <v>0</v>
      </c>
      <c r="U1286" s="144">
        <v>0</v>
      </c>
      <c r="V1286" s="144">
        <f>U1286*H1286</f>
        <v>0</v>
      </c>
      <c r="W1286" s="144">
        <v>0</v>
      </c>
      <c r="X1286" s="145">
        <f>W1286*H1286</f>
        <v>0</v>
      </c>
      <c r="AR1286" s="146" t="s">
        <v>319</v>
      </c>
      <c r="AT1286" s="146" t="s">
        <v>132</v>
      </c>
      <c r="AU1286" s="146" t="s">
        <v>87</v>
      </c>
      <c r="AY1286" s="16" t="s">
        <v>128</v>
      </c>
      <c r="BE1286" s="147">
        <f>IF(O1286="základní",K1286,0)</f>
        <v>0</v>
      </c>
      <c r="BF1286" s="147">
        <f>IF(O1286="snížená",K1286,0)</f>
        <v>0</v>
      </c>
      <c r="BG1286" s="147">
        <f>IF(O1286="zákl. přenesená",K1286,0)</f>
        <v>0</v>
      </c>
      <c r="BH1286" s="147">
        <f>IF(O1286="sníž. přenesená",K1286,0)</f>
        <v>0</v>
      </c>
      <c r="BI1286" s="147">
        <f>IF(O1286="nulová",K1286,0)</f>
        <v>0</v>
      </c>
      <c r="BJ1286" s="16" t="s">
        <v>85</v>
      </c>
      <c r="BK1286" s="147">
        <f>ROUND(P1286*H1286,2)</f>
        <v>0</v>
      </c>
      <c r="BL1286" s="16" t="s">
        <v>319</v>
      </c>
      <c r="BM1286" s="146" t="s">
        <v>2329</v>
      </c>
    </row>
    <row r="1287" spans="2:47" s="1" customFormat="1" ht="19.5">
      <c r="B1287" s="31"/>
      <c r="D1287" s="148" t="s">
        <v>136</v>
      </c>
      <c r="F1287" s="149" t="s">
        <v>2330</v>
      </c>
      <c r="I1287" s="150"/>
      <c r="J1287" s="150"/>
      <c r="M1287" s="31"/>
      <c r="N1287" s="151"/>
      <c r="X1287" s="53"/>
      <c r="AT1287" s="16" t="s">
        <v>136</v>
      </c>
      <c r="AU1287" s="16" t="s">
        <v>87</v>
      </c>
    </row>
    <row r="1288" spans="2:51" s="12" customFormat="1" ht="12">
      <c r="B1288" s="155"/>
      <c r="D1288" s="148" t="s">
        <v>230</v>
      </c>
      <c r="E1288" s="156" t="s">
        <v>1</v>
      </c>
      <c r="F1288" s="157" t="s">
        <v>2331</v>
      </c>
      <c r="H1288" s="158">
        <v>21.09</v>
      </c>
      <c r="I1288" s="159"/>
      <c r="J1288" s="159"/>
      <c r="M1288" s="155"/>
      <c r="N1288" s="160"/>
      <c r="X1288" s="161"/>
      <c r="AT1288" s="156" t="s">
        <v>230</v>
      </c>
      <c r="AU1288" s="156" t="s">
        <v>87</v>
      </c>
      <c r="AV1288" s="12" t="s">
        <v>87</v>
      </c>
      <c r="AW1288" s="12" t="s">
        <v>5</v>
      </c>
      <c r="AX1288" s="12" t="s">
        <v>77</v>
      </c>
      <c r="AY1288" s="156" t="s">
        <v>128</v>
      </c>
    </row>
    <row r="1289" spans="2:51" s="12" customFormat="1" ht="12">
      <c r="B1289" s="155"/>
      <c r="D1289" s="148" t="s">
        <v>230</v>
      </c>
      <c r="E1289" s="156" t="s">
        <v>1</v>
      </c>
      <c r="F1289" s="157" t="s">
        <v>2332</v>
      </c>
      <c r="H1289" s="158">
        <v>6</v>
      </c>
      <c r="I1289" s="159"/>
      <c r="J1289" s="159"/>
      <c r="M1289" s="155"/>
      <c r="N1289" s="160"/>
      <c r="X1289" s="161"/>
      <c r="AT1289" s="156" t="s">
        <v>230</v>
      </c>
      <c r="AU1289" s="156" t="s">
        <v>87</v>
      </c>
      <c r="AV1289" s="12" t="s">
        <v>87</v>
      </c>
      <c r="AW1289" s="12" t="s">
        <v>5</v>
      </c>
      <c r="AX1289" s="12" t="s">
        <v>77</v>
      </c>
      <c r="AY1289" s="156" t="s">
        <v>128</v>
      </c>
    </row>
    <row r="1290" spans="2:51" s="12" customFormat="1" ht="12">
      <c r="B1290" s="155"/>
      <c r="D1290" s="148" t="s">
        <v>230</v>
      </c>
      <c r="E1290" s="156" t="s">
        <v>1</v>
      </c>
      <c r="F1290" s="157" t="s">
        <v>2333</v>
      </c>
      <c r="H1290" s="158">
        <v>5.28</v>
      </c>
      <c r="I1290" s="159"/>
      <c r="J1290" s="159"/>
      <c r="M1290" s="155"/>
      <c r="N1290" s="160"/>
      <c r="X1290" s="161"/>
      <c r="AT1290" s="156" t="s">
        <v>230</v>
      </c>
      <c r="AU1290" s="156" t="s">
        <v>87</v>
      </c>
      <c r="AV1290" s="12" t="s">
        <v>87</v>
      </c>
      <c r="AW1290" s="12" t="s">
        <v>5</v>
      </c>
      <c r="AX1290" s="12" t="s">
        <v>77</v>
      </c>
      <c r="AY1290" s="156" t="s">
        <v>128</v>
      </c>
    </row>
    <row r="1291" spans="2:51" s="12" customFormat="1" ht="12">
      <c r="B1291" s="155"/>
      <c r="D1291" s="148" t="s">
        <v>230</v>
      </c>
      <c r="E1291" s="156" t="s">
        <v>1</v>
      </c>
      <c r="F1291" s="157" t="s">
        <v>2334</v>
      </c>
      <c r="H1291" s="158">
        <v>17.44</v>
      </c>
      <c r="I1291" s="159"/>
      <c r="J1291" s="159"/>
      <c r="M1291" s="155"/>
      <c r="N1291" s="160"/>
      <c r="X1291" s="161"/>
      <c r="AT1291" s="156" t="s">
        <v>230</v>
      </c>
      <c r="AU1291" s="156" t="s">
        <v>87</v>
      </c>
      <c r="AV1291" s="12" t="s">
        <v>87</v>
      </c>
      <c r="AW1291" s="12" t="s">
        <v>5</v>
      </c>
      <c r="AX1291" s="12" t="s">
        <v>77</v>
      </c>
      <c r="AY1291" s="156" t="s">
        <v>128</v>
      </c>
    </row>
    <row r="1292" spans="2:51" s="12" customFormat="1" ht="12">
      <c r="B1292" s="155"/>
      <c r="D1292" s="148" t="s">
        <v>230</v>
      </c>
      <c r="E1292" s="156" t="s">
        <v>1</v>
      </c>
      <c r="F1292" s="157" t="s">
        <v>2335</v>
      </c>
      <c r="H1292" s="158">
        <v>15.3</v>
      </c>
      <c r="I1292" s="159"/>
      <c r="J1292" s="159"/>
      <c r="M1292" s="155"/>
      <c r="N1292" s="160"/>
      <c r="X1292" s="161"/>
      <c r="AT1292" s="156" t="s">
        <v>230</v>
      </c>
      <c r="AU1292" s="156" t="s">
        <v>87</v>
      </c>
      <c r="AV1292" s="12" t="s">
        <v>87</v>
      </c>
      <c r="AW1292" s="12" t="s">
        <v>5</v>
      </c>
      <c r="AX1292" s="12" t="s">
        <v>77</v>
      </c>
      <c r="AY1292" s="156" t="s">
        <v>128</v>
      </c>
    </row>
    <row r="1293" spans="2:51" s="12" customFormat="1" ht="12">
      <c r="B1293" s="155"/>
      <c r="D1293" s="148" t="s">
        <v>230</v>
      </c>
      <c r="E1293" s="156" t="s">
        <v>1</v>
      </c>
      <c r="F1293" s="157" t="s">
        <v>2336</v>
      </c>
      <c r="H1293" s="158">
        <v>2.7</v>
      </c>
      <c r="I1293" s="159"/>
      <c r="J1293" s="159"/>
      <c r="M1293" s="155"/>
      <c r="N1293" s="160"/>
      <c r="X1293" s="161"/>
      <c r="AT1293" s="156" t="s">
        <v>230</v>
      </c>
      <c r="AU1293" s="156" t="s">
        <v>87</v>
      </c>
      <c r="AV1293" s="12" t="s">
        <v>87</v>
      </c>
      <c r="AW1293" s="12" t="s">
        <v>5</v>
      </c>
      <c r="AX1293" s="12" t="s">
        <v>77</v>
      </c>
      <c r="AY1293" s="156" t="s">
        <v>128</v>
      </c>
    </row>
    <row r="1294" spans="2:51" s="12" customFormat="1" ht="12">
      <c r="B1294" s="155"/>
      <c r="D1294" s="148" t="s">
        <v>230</v>
      </c>
      <c r="E1294" s="156" t="s">
        <v>1</v>
      </c>
      <c r="F1294" s="157" t="s">
        <v>2337</v>
      </c>
      <c r="H1294" s="158">
        <v>6.38</v>
      </c>
      <c r="I1294" s="159"/>
      <c r="J1294" s="159"/>
      <c r="M1294" s="155"/>
      <c r="N1294" s="160"/>
      <c r="X1294" s="161"/>
      <c r="AT1294" s="156" t="s">
        <v>230</v>
      </c>
      <c r="AU1294" s="156" t="s">
        <v>87</v>
      </c>
      <c r="AV1294" s="12" t="s">
        <v>87</v>
      </c>
      <c r="AW1294" s="12" t="s">
        <v>5</v>
      </c>
      <c r="AX1294" s="12" t="s">
        <v>77</v>
      </c>
      <c r="AY1294" s="156" t="s">
        <v>128</v>
      </c>
    </row>
    <row r="1295" spans="2:51" s="12" customFormat="1" ht="12">
      <c r="B1295" s="155"/>
      <c r="D1295" s="148" t="s">
        <v>230</v>
      </c>
      <c r="E1295" s="156" t="s">
        <v>1</v>
      </c>
      <c r="F1295" s="157" t="s">
        <v>2338</v>
      </c>
      <c r="H1295" s="158">
        <v>70</v>
      </c>
      <c r="I1295" s="159"/>
      <c r="J1295" s="159"/>
      <c r="M1295" s="155"/>
      <c r="N1295" s="160"/>
      <c r="X1295" s="161"/>
      <c r="AT1295" s="156" t="s">
        <v>230</v>
      </c>
      <c r="AU1295" s="156" t="s">
        <v>87</v>
      </c>
      <c r="AV1295" s="12" t="s">
        <v>87</v>
      </c>
      <c r="AW1295" s="12" t="s">
        <v>5</v>
      </c>
      <c r="AX1295" s="12" t="s">
        <v>77</v>
      </c>
      <c r="AY1295" s="156" t="s">
        <v>128</v>
      </c>
    </row>
    <row r="1296" spans="2:51" s="13" customFormat="1" ht="12">
      <c r="B1296" s="162"/>
      <c r="D1296" s="148" t="s">
        <v>230</v>
      </c>
      <c r="E1296" s="163" t="s">
        <v>1</v>
      </c>
      <c r="F1296" s="164" t="s">
        <v>265</v>
      </c>
      <c r="H1296" s="165">
        <v>144.19</v>
      </c>
      <c r="I1296" s="166"/>
      <c r="J1296" s="166"/>
      <c r="M1296" s="162"/>
      <c r="N1296" s="167"/>
      <c r="X1296" s="168"/>
      <c r="AT1296" s="163" t="s">
        <v>230</v>
      </c>
      <c r="AU1296" s="163" t="s">
        <v>87</v>
      </c>
      <c r="AV1296" s="13" t="s">
        <v>137</v>
      </c>
      <c r="AW1296" s="13" t="s">
        <v>5</v>
      </c>
      <c r="AX1296" s="13" t="s">
        <v>85</v>
      </c>
      <c r="AY1296" s="163" t="s">
        <v>128</v>
      </c>
    </row>
    <row r="1297" spans="2:65" s="1" customFormat="1" ht="24.2" customHeight="1">
      <c r="B1297" s="31"/>
      <c r="C1297" s="134" t="s">
        <v>2339</v>
      </c>
      <c r="D1297" s="134" t="s">
        <v>132</v>
      </c>
      <c r="E1297" s="135" t="s">
        <v>2340</v>
      </c>
      <c r="F1297" s="136" t="s">
        <v>2341</v>
      </c>
      <c r="G1297" s="137" t="s">
        <v>222</v>
      </c>
      <c r="H1297" s="138">
        <v>17.05</v>
      </c>
      <c r="I1297" s="139"/>
      <c r="J1297" s="139"/>
      <c r="K1297" s="140">
        <f>ROUND(P1297*H1297,2)</f>
        <v>0</v>
      </c>
      <c r="L1297" s="136" t="s">
        <v>134</v>
      </c>
      <c r="M1297" s="31"/>
      <c r="N1297" s="141" t="s">
        <v>1</v>
      </c>
      <c r="O1297" s="142" t="s">
        <v>40</v>
      </c>
      <c r="P1297" s="143">
        <f>I1297+J1297</f>
        <v>0</v>
      </c>
      <c r="Q1297" s="143">
        <f>ROUND(I1297*H1297,2)</f>
        <v>0</v>
      </c>
      <c r="R1297" s="143">
        <f>ROUND(J1297*H1297,2)</f>
        <v>0</v>
      </c>
      <c r="T1297" s="144">
        <f>S1297*H1297</f>
        <v>0</v>
      </c>
      <c r="U1297" s="144">
        <v>0</v>
      </c>
      <c r="V1297" s="144">
        <f>U1297*H1297</f>
        <v>0</v>
      </c>
      <c r="W1297" s="144">
        <v>0</v>
      </c>
      <c r="X1297" s="145">
        <f>W1297*H1297</f>
        <v>0</v>
      </c>
      <c r="AR1297" s="146" t="s">
        <v>319</v>
      </c>
      <c r="AT1297" s="146" t="s">
        <v>132</v>
      </c>
      <c r="AU1297" s="146" t="s">
        <v>87</v>
      </c>
      <c r="AY1297" s="16" t="s">
        <v>128</v>
      </c>
      <c r="BE1297" s="147">
        <f>IF(O1297="základní",K1297,0)</f>
        <v>0</v>
      </c>
      <c r="BF1297" s="147">
        <f>IF(O1297="snížená",K1297,0)</f>
        <v>0</v>
      </c>
      <c r="BG1297" s="147">
        <f>IF(O1297="zákl. přenesená",K1297,0)</f>
        <v>0</v>
      </c>
      <c r="BH1297" s="147">
        <f>IF(O1297="sníž. přenesená",K1297,0)</f>
        <v>0</v>
      </c>
      <c r="BI1297" s="147">
        <f>IF(O1297="nulová",K1297,0)</f>
        <v>0</v>
      </c>
      <c r="BJ1297" s="16" t="s">
        <v>85</v>
      </c>
      <c r="BK1297" s="147">
        <f>ROUND(P1297*H1297,2)</f>
        <v>0</v>
      </c>
      <c r="BL1297" s="16" t="s">
        <v>319</v>
      </c>
      <c r="BM1297" s="146" t="s">
        <v>2342</v>
      </c>
    </row>
    <row r="1298" spans="2:47" s="1" customFormat="1" ht="12">
      <c r="B1298" s="31"/>
      <c r="D1298" s="148" t="s">
        <v>136</v>
      </c>
      <c r="F1298" s="149" t="s">
        <v>2343</v>
      </c>
      <c r="I1298" s="150"/>
      <c r="J1298" s="150"/>
      <c r="M1298" s="31"/>
      <c r="N1298" s="151"/>
      <c r="X1298" s="53"/>
      <c r="AT1298" s="16" t="s">
        <v>136</v>
      </c>
      <c r="AU1298" s="16" t="s">
        <v>87</v>
      </c>
    </row>
    <row r="1299" spans="2:51" s="12" customFormat="1" ht="12">
      <c r="B1299" s="155"/>
      <c r="D1299" s="148" t="s">
        <v>230</v>
      </c>
      <c r="E1299" s="156" t="s">
        <v>1</v>
      </c>
      <c r="F1299" s="157" t="s">
        <v>2344</v>
      </c>
      <c r="H1299" s="158">
        <v>8.25</v>
      </c>
      <c r="I1299" s="159"/>
      <c r="J1299" s="159"/>
      <c r="M1299" s="155"/>
      <c r="N1299" s="160"/>
      <c r="X1299" s="161"/>
      <c r="AT1299" s="156" t="s">
        <v>230</v>
      </c>
      <c r="AU1299" s="156" t="s">
        <v>87</v>
      </c>
      <c r="AV1299" s="12" t="s">
        <v>87</v>
      </c>
      <c r="AW1299" s="12" t="s">
        <v>5</v>
      </c>
      <c r="AX1299" s="12" t="s">
        <v>77</v>
      </c>
      <c r="AY1299" s="156" t="s">
        <v>128</v>
      </c>
    </row>
    <row r="1300" spans="2:51" s="12" customFormat="1" ht="12">
      <c r="B1300" s="155"/>
      <c r="D1300" s="148" t="s">
        <v>230</v>
      </c>
      <c r="E1300" s="156" t="s">
        <v>1</v>
      </c>
      <c r="F1300" s="157" t="s">
        <v>2345</v>
      </c>
      <c r="H1300" s="158">
        <v>5.5</v>
      </c>
      <c r="I1300" s="159"/>
      <c r="J1300" s="159"/>
      <c r="M1300" s="155"/>
      <c r="N1300" s="160"/>
      <c r="X1300" s="161"/>
      <c r="AT1300" s="156" t="s">
        <v>230</v>
      </c>
      <c r="AU1300" s="156" t="s">
        <v>87</v>
      </c>
      <c r="AV1300" s="12" t="s">
        <v>87</v>
      </c>
      <c r="AW1300" s="12" t="s">
        <v>5</v>
      </c>
      <c r="AX1300" s="12" t="s">
        <v>77</v>
      </c>
      <c r="AY1300" s="156" t="s">
        <v>128</v>
      </c>
    </row>
    <row r="1301" spans="2:51" s="12" customFormat="1" ht="12">
      <c r="B1301" s="155"/>
      <c r="D1301" s="148" t="s">
        <v>230</v>
      </c>
      <c r="E1301" s="156" t="s">
        <v>1</v>
      </c>
      <c r="F1301" s="157" t="s">
        <v>2346</v>
      </c>
      <c r="H1301" s="158">
        <v>3.3</v>
      </c>
      <c r="I1301" s="159"/>
      <c r="J1301" s="159"/>
      <c r="M1301" s="155"/>
      <c r="N1301" s="160"/>
      <c r="X1301" s="161"/>
      <c r="AT1301" s="156" t="s">
        <v>230</v>
      </c>
      <c r="AU1301" s="156" t="s">
        <v>87</v>
      </c>
      <c r="AV1301" s="12" t="s">
        <v>87</v>
      </c>
      <c r="AW1301" s="12" t="s">
        <v>5</v>
      </c>
      <c r="AX1301" s="12" t="s">
        <v>77</v>
      </c>
      <c r="AY1301" s="156" t="s">
        <v>128</v>
      </c>
    </row>
    <row r="1302" spans="2:51" s="13" customFormat="1" ht="12">
      <c r="B1302" s="162"/>
      <c r="D1302" s="148" t="s">
        <v>230</v>
      </c>
      <c r="E1302" s="163" t="s">
        <v>1</v>
      </c>
      <c r="F1302" s="164" t="s">
        <v>265</v>
      </c>
      <c r="H1302" s="165">
        <v>17.05</v>
      </c>
      <c r="I1302" s="166"/>
      <c r="J1302" s="166"/>
      <c r="M1302" s="162"/>
      <c r="N1302" s="167"/>
      <c r="X1302" s="168"/>
      <c r="AT1302" s="163" t="s">
        <v>230</v>
      </c>
      <c r="AU1302" s="163" t="s">
        <v>87</v>
      </c>
      <c r="AV1302" s="13" t="s">
        <v>137</v>
      </c>
      <c r="AW1302" s="13" t="s">
        <v>5</v>
      </c>
      <c r="AX1302" s="13" t="s">
        <v>85</v>
      </c>
      <c r="AY1302" s="163" t="s">
        <v>128</v>
      </c>
    </row>
    <row r="1303" spans="2:65" s="1" customFormat="1" ht="24.2" customHeight="1">
      <c r="B1303" s="31"/>
      <c r="C1303" s="134" t="s">
        <v>2347</v>
      </c>
      <c r="D1303" s="134" t="s">
        <v>132</v>
      </c>
      <c r="E1303" s="135" t="s">
        <v>2348</v>
      </c>
      <c r="F1303" s="136" t="s">
        <v>2349</v>
      </c>
      <c r="G1303" s="137" t="s">
        <v>222</v>
      </c>
      <c r="H1303" s="138">
        <v>211.59</v>
      </c>
      <c r="I1303" s="139"/>
      <c r="J1303" s="139"/>
      <c r="K1303" s="140">
        <f>ROUND(P1303*H1303,2)</f>
        <v>0</v>
      </c>
      <c r="L1303" s="136" t="s">
        <v>134</v>
      </c>
      <c r="M1303" s="31"/>
      <c r="N1303" s="141" t="s">
        <v>1</v>
      </c>
      <c r="O1303" s="142" t="s">
        <v>40</v>
      </c>
      <c r="P1303" s="143">
        <f>I1303+J1303</f>
        <v>0</v>
      </c>
      <c r="Q1303" s="143">
        <f>ROUND(I1303*H1303,2)</f>
        <v>0</v>
      </c>
      <c r="R1303" s="143">
        <f>ROUND(J1303*H1303,2)</f>
        <v>0</v>
      </c>
      <c r="T1303" s="144">
        <f>S1303*H1303</f>
        <v>0</v>
      </c>
      <c r="U1303" s="144">
        <v>0.00012</v>
      </c>
      <c r="V1303" s="144">
        <f>U1303*H1303</f>
        <v>0.0253908</v>
      </c>
      <c r="W1303" s="144">
        <v>0</v>
      </c>
      <c r="X1303" s="145">
        <f>W1303*H1303</f>
        <v>0</v>
      </c>
      <c r="AR1303" s="146" t="s">
        <v>319</v>
      </c>
      <c r="AT1303" s="146" t="s">
        <v>132</v>
      </c>
      <c r="AU1303" s="146" t="s">
        <v>87</v>
      </c>
      <c r="AY1303" s="16" t="s">
        <v>128</v>
      </c>
      <c r="BE1303" s="147">
        <f>IF(O1303="základní",K1303,0)</f>
        <v>0</v>
      </c>
      <c r="BF1303" s="147">
        <f>IF(O1303="snížená",K1303,0)</f>
        <v>0</v>
      </c>
      <c r="BG1303" s="147">
        <f>IF(O1303="zákl. přenesená",K1303,0)</f>
        <v>0</v>
      </c>
      <c r="BH1303" s="147">
        <f>IF(O1303="sníž. přenesená",K1303,0)</f>
        <v>0</v>
      </c>
      <c r="BI1303" s="147">
        <f>IF(O1303="nulová",K1303,0)</f>
        <v>0</v>
      </c>
      <c r="BJ1303" s="16" t="s">
        <v>85</v>
      </c>
      <c r="BK1303" s="147">
        <f>ROUND(P1303*H1303,2)</f>
        <v>0</v>
      </c>
      <c r="BL1303" s="16" t="s">
        <v>319</v>
      </c>
      <c r="BM1303" s="146" t="s">
        <v>2350</v>
      </c>
    </row>
    <row r="1304" spans="2:47" s="1" customFormat="1" ht="19.5">
      <c r="B1304" s="31"/>
      <c r="D1304" s="148" t="s">
        <v>136</v>
      </c>
      <c r="F1304" s="149" t="s">
        <v>2351</v>
      </c>
      <c r="I1304" s="150"/>
      <c r="J1304" s="150"/>
      <c r="M1304" s="31"/>
      <c r="N1304" s="151"/>
      <c r="X1304" s="53"/>
      <c r="AT1304" s="16" t="s">
        <v>136</v>
      </c>
      <c r="AU1304" s="16" t="s">
        <v>87</v>
      </c>
    </row>
    <row r="1305" spans="2:51" s="12" customFormat="1" ht="12">
      <c r="B1305" s="155"/>
      <c r="D1305" s="148" t="s">
        <v>230</v>
      </c>
      <c r="E1305" s="156" t="s">
        <v>1</v>
      </c>
      <c r="F1305" s="157" t="s">
        <v>2352</v>
      </c>
      <c r="H1305" s="158">
        <v>211.59</v>
      </c>
      <c r="I1305" s="159"/>
      <c r="J1305" s="159"/>
      <c r="M1305" s="155"/>
      <c r="N1305" s="160"/>
      <c r="X1305" s="161"/>
      <c r="AT1305" s="156" t="s">
        <v>230</v>
      </c>
      <c r="AU1305" s="156" t="s">
        <v>87</v>
      </c>
      <c r="AV1305" s="12" t="s">
        <v>87</v>
      </c>
      <c r="AW1305" s="12" t="s">
        <v>5</v>
      </c>
      <c r="AX1305" s="12" t="s">
        <v>85</v>
      </c>
      <c r="AY1305" s="156" t="s">
        <v>128</v>
      </c>
    </row>
    <row r="1306" spans="2:65" s="1" customFormat="1" ht="33" customHeight="1">
      <c r="B1306" s="31"/>
      <c r="C1306" s="134" t="s">
        <v>2353</v>
      </c>
      <c r="D1306" s="134" t="s">
        <v>132</v>
      </c>
      <c r="E1306" s="135" t="s">
        <v>2354</v>
      </c>
      <c r="F1306" s="136" t="s">
        <v>2842</v>
      </c>
      <c r="G1306" s="137" t="s">
        <v>222</v>
      </c>
      <c r="H1306" s="138">
        <v>211.59</v>
      </c>
      <c r="I1306" s="139"/>
      <c r="J1306" s="139"/>
      <c r="K1306" s="140">
        <f>ROUND(P1306*H1306,2)</f>
        <v>0</v>
      </c>
      <c r="L1306" s="136" t="s">
        <v>134</v>
      </c>
      <c r="M1306" s="31"/>
      <c r="N1306" s="141" t="s">
        <v>1</v>
      </c>
      <c r="O1306" s="142" t="s">
        <v>40</v>
      </c>
      <c r="P1306" s="143">
        <f>I1306+J1306</f>
        <v>0</v>
      </c>
      <c r="Q1306" s="143">
        <f>ROUND(I1306*H1306,2)</f>
        <v>0</v>
      </c>
      <c r="R1306" s="143">
        <f>ROUND(J1306*H1306,2)</f>
        <v>0</v>
      </c>
      <c r="T1306" s="144">
        <f>S1306*H1306</f>
        <v>0</v>
      </c>
      <c r="U1306" s="144">
        <v>0.012</v>
      </c>
      <c r="V1306" s="144">
        <f>U1306*H1306</f>
        <v>2.5390800000000002</v>
      </c>
      <c r="W1306" s="144">
        <v>0</v>
      </c>
      <c r="X1306" s="145">
        <f>W1306*H1306</f>
        <v>0</v>
      </c>
      <c r="AR1306" s="146" t="s">
        <v>319</v>
      </c>
      <c r="AT1306" s="146" t="s">
        <v>132</v>
      </c>
      <c r="AU1306" s="146" t="s">
        <v>87</v>
      </c>
      <c r="AY1306" s="16" t="s">
        <v>128</v>
      </c>
      <c r="BE1306" s="147">
        <f>IF(O1306="základní",K1306,0)</f>
        <v>0</v>
      </c>
      <c r="BF1306" s="147">
        <f>IF(O1306="snížená",K1306,0)</f>
        <v>0</v>
      </c>
      <c r="BG1306" s="147">
        <f>IF(O1306="zákl. přenesená",K1306,0)</f>
        <v>0</v>
      </c>
      <c r="BH1306" s="147">
        <f>IF(O1306="sníž. přenesená",K1306,0)</f>
        <v>0</v>
      </c>
      <c r="BI1306" s="147">
        <f>IF(O1306="nulová",K1306,0)</f>
        <v>0</v>
      </c>
      <c r="BJ1306" s="16" t="s">
        <v>85</v>
      </c>
      <c r="BK1306" s="147">
        <f>ROUND(P1306*H1306,2)</f>
        <v>0</v>
      </c>
      <c r="BL1306" s="16" t="s">
        <v>319</v>
      </c>
      <c r="BM1306" s="146" t="s">
        <v>2355</v>
      </c>
    </row>
    <row r="1307" spans="2:47" s="1" customFormat="1" ht="19.5">
      <c r="B1307" s="31"/>
      <c r="D1307" s="148" t="s">
        <v>136</v>
      </c>
      <c r="F1307" s="149" t="s">
        <v>2843</v>
      </c>
      <c r="I1307" s="150"/>
      <c r="J1307" s="150"/>
      <c r="M1307" s="31"/>
      <c r="N1307" s="151"/>
      <c r="X1307" s="53"/>
      <c r="AT1307" s="16" t="s">
        <v>136</v>
      </c>
      <c r="AU1307" s="16" t="s">
        <v>87</v>
      </c>
    </row>
    <row r="1308" spans="2:65" s="1" customFormat="1" ht="37.9" customHeight="1">
      <c r="B1308" s="31"/>
      <c r="C1308" s="134" t="s">
        <v>2356</v>
      </c>
      <c r="D1308" s="134" t="s">
        <v>132</v>
      </c>
      <c r="E1308" s="135" t="s">
        <v>2357</v>
      </c>
      <c r="F1308" s="136" t="s">
        <v>2358</v>
      </c>
      <c r="G1308" s="137" t="s">
        <v>222</v>
      </c>
      <c r="H1308" s="138">
        <v>17.05</v>
      </c>
      <c r="I1308" s="139"/>
      <c r="J1308" s="139"/>
      <c r="K1308" s="140">
        <f>ROUND(P1308*H1308,2)</f>
        <v>0</v>
      </c>
      <c r="L1308" s="136" t="s">
        <v>134</v>
      </c>
      <c r="M1308" s="31"/>
      <c r="N1308" s="141" t="s">
        <v>1</v>
      </c>
      <c r="O1308" s="142" t="s">
        <v>40</v>
      </c>
      <c r="P1308" s="143">
        <f>I1308+J1308</f>
        <v>0</v>
      </c>
      <c r="Q1308" s="143">
        <f>ROUND(I1308*H1308,2)</f>
        <v>0</v>
      </c>
      <c r="R1308" s="143">
        <f>ROUND(J1308*H1308,2)</f>
        <v>0</v>
      </c>
      <c r="T1308" s="144">
        <f>S1308*H1308</f>
        <v>0</v>
      </c>
      <c r="U1308" s="144">
        <v>0.0132</v>
      </c>
      <c r="V1308" s="144">
        <f>U1308*H1308</f>
        <v>0.22506</v>
      </c>
      <c r="W1308" s="144">
        <v>0</v>
      </c>
      <c r="X1308" s="145">
        <f>W1308*H1308</f>
        <v>0</v>
      </c>
      <c r="AR1308" s="146" t="s">
        <v>319</v>
      </c>
      <c r="AT1308" s="146" t="s">
        <v>132</v>
      </c>
      <c r="AU1308" s="146" t="s">
        <v>87</v>
      </c>
      <c r="AY1308" s="16" t="s">
        <v>128</v>
      </c>
      <c r="BE1308" s="147">
        <f>IF(O1308="základní",K1308,0)</f>
        <v>0</v>
      </c>
      <c r="BF1308" s="147">
        <f>IF(O1308="snížená",K1308,0)</f>
        <v>0</v>
      </c>
      <c r="BG1308" s="147">
        <f>IF(O1308="zákl. přenesená",K1308,0)</f>
        <v>0</v>
      </c>
      <c r="BH1308" s="147">
        <f>IF(O1308="sníž. přenesená",K1308,0)</f>
        <v>0</v>
      </c>
      <c r="BI1308" s="147">
        <f>IF(O1308="nulová",K1308,0)</f>
        <v>0</v>
      </c>
      <c r="BJ1308" s="16" t="s">
        <v>85</v>
      </c>
      <c r="BK1308" s="147">
        <f>ROUND(P1308*H1308,2)</f>
        <v>0</v>
      </c>
      <c r="BL1308" s="16" t="s">
        <v>319</v>
      </c>
      <c r="BM1308" s="146" t="s">
        <v>2359</v>
      </c>
    </row>
    <row r="1309" spans="2:47" s="1" customFormat="1" ht="19.5">
      <c r="B1309" s="31"/>
      <c r="D1309" s="148" t="s">
        <v>136</v>
      </c>
      <c r="F1309" s="149" t="s">
        <v>2360</v>
      </c>
      <c r="I1309" s="150"/>
      <c r="J1309" s="150"/>
      <c r="M1309" s="31"/>
      <c r="N1309" s="151"/>
      <c r="X1309" s="53"/>
      <c r="AT1309" s="16" t="s">
        <v>136</v>
      </c>
      <c r="AU1309" s="16" t="s">
        <v>87</v>
      </c>
    </row>
    <row r="1310" spans="2:51" s="12" customFormat="1" ht="12">
      <c r="B1310" s="155"/>
      <c r="D1310" s="148" t="s">
        <v>230</v>
      </c>
      <c r="E1310" s="156" t="s">
        <v>1</v>
      </c>
      <c r="F1310" s="157" t="s">
        <v>2361</v>
      </c>
      <c r="H1310" s="158">
        <v>17.05</v>
      </c>
      <c r="I1310" s="159"/>
      <c r="J1310" s="159"/>
      <c r="M1310" s="155"/>
      <c r="N1310" s="160"/>
      <c r="X1310" s="161"/>
      <c r="AT1310" s="156" t="s">
        <v>230</v>
      </c>
      <c r="AU1310" s="156" t="s">
        <v>87</v>
      </c>
      <c r="AV1310" s="12" t="s">
        <v>87</v>
      </c>
      <c r="AW1310" s="12" t="s">
        <v>5</v>
      </c>
      <c r="AX1310" s="12" t="s">
        <v>85</v>
      </c>
      <c r="AY1310" s="156" t="s">
        <v>128</v>
      </c>
    </row>
    <row r="1311" spans="2:65" s="1" customFormat="1" ht="24.2" customHeight="1">
      <c r="B1311" s="31"/>
      <c r="C1311" s="134" t="s">
        <v>2362</v>
      </c>
      <c r="D1311" s="134" t="s">
        <v>132</v>
      </c>
      <c r="E1311" s="135" t="s">
        <v>2363</v>
      </c>
      <c r="F1311" s="136" t="s">
        <v>2364</v>
      </c>
      <c r="G1311" s="137" t="s">
        <v>222</v>
      </c>
      <c r="H1311" s="138">
        <v>4.125</v>
      </c>
      <c r="I1311" s="139"/>
      <c r="J1311" s="139"/>
      <c r="K1311" s="140">
        <f>ROUND(P1311*H1311,2)</f>
        <v>0</v>
      </c>
      <c r="L1311" s="136" t="s">
        <v>134</v>
      </c>
      <c r="M1311" s="31"/>
      <c r="N1311" s="141" t="s">
        <v>1</v>
      </c>
      <c r="O1311" s="142" t="s">
        <v>40</v>
      </c>
      <c r="P1311" s="143">
        <f>I1311+J1311</f>
        <v>0</v>
      </c>
      <c r="Q1311" s="143">
        <f>ROUND(I1311*H1311,2)</f>
        <v>0</v>
      </c>
      <c r="R1311" s="143">
        <f>ROUND(J1311*H1311,2)</f>
        <v>0</v>
      </c>
      <c r="T1311" s="144">
        <f>S1311*H1311</f>
        <v>0</v>
      </c>
      <c r="U1311" s="144">
        <v>0.01152</v>
      </c>
      <c r="V1311" s="144">
        <f>U1311*H1311</f>
        <v>0.04752</v>
      </c>
      <c r="W1311" s="144">
        <v>0</v>
      </c>
      <c r="X1311" s="145">
        <f>W1311*H1311</f>
        <v>0</v>
      </c>
      <c r="AR1311" s="146" t="s">
        <v>319</v>
      </c>
      <c r="AT1311" s="146" t="s">
        <v>132</v>
      </c>
      <c r="AU1311" s="146" t="s">
        <v>87</v>
      </c>
      <c r="AY1311" s="16" t="s">
        <v>128</v>
      </c>
      <c r="BE1311" s="147">
        <f>IF(O1311="základní",K1311,0)</f>
        <v>0</v>
      </c>
      <c r="BF1311" s="147">
        <f>IF(O1311="snížená",K1311,0)</f>
        <v>0</v>
      </c>
      <c r="BG1311" s="147">
        <f>IF(O1311="zákl. přenesená",K1311,0)</f>
        <v>0</v>
      </c>
      <c r="BH1311" s="147">
        <f>IF(O1311="sníž. přenesená",K1311,0)</f>
        <v>0</v>
      </c>
      <c r="BI1311" s="147">
        <f>IF(O1311="nulová",K1311,0)</f>
        <v>0</v>
      </c>
      <c r="BJ1311" s="16" t="s">
        <v>85</v>
      </c>
      <c r="BK1311" s="147">
        <f>ROUND(P1311*H1311,2)</f>
        <v>0</v>
      </c>
      <c r="BL1311" s="16" t="s">
        <v>319</v>
      </c>
      <c r="BM1311" s="146" t="s">
        <v>2365</v>
      </c>
    </row>
    <row r="1312" spans="2:47" s="1" customFormat="1" ht="19.5">
      <c r="B1312" s="31"/>
      <c r="D1312" s="148" t="s">
        <v>136</v>
      </c>
      <c r="F1312" s="149" t="s">
        <v>2366</v>
      </c>
      <c r="I1312" s="150"/>
      <c r="J1312" s="150"/>
      <c r="M1312" s="31"/>
      <c r="N1312" s="151"/>
      <c r="X1312" s="53"/>
      <c r="AT1312" s="16" t="s">
        <v>136</v>
      </c>
      <c r="AU1312" s="16" t="s">
        <v>87</v>
      </c>
    </row>
    <row r="1313" spans="2:51" s="12" customFormat="1" ht="12">
      <c r="B1313" s="155"/>
      <c r="D1313" s="148" t="s">
        <v>230</v>
      </c>
      <c r="E1313" s="156" t="s">
        <v>1</v>
      </c>
      <c r="F1313" s="157" t="s">
        <v>2367</v>
      </c>
      <c r="H1313" s="158">
        <v>4.125</v>
      </c>
      <c r="I1313" s="159"/>
      <c r="J1313" s="159"/>
      <c r="M1313" s="155"/>
      <c r="N1313" s="160"/>
      <c r="X1313" s="161"/>
      <c r="AT1313" s="156" t="s">
        <v>230</v>
      </c>
      <c r="AU1313" s="156" t="s">
        <v>87</v>
      </c>
      <c r="AV1313" s="12" t="s">
        <v>87</v>
      </c>
      <c r="AW1313" s="12" t="s">
        <v>5</v>
      </c>
      <c r="AX1313" s="12" t="s">
        <v>85</v>
      </c>
      <c r="AY1313" s="156" t="s">
        <v>128</v>
      </c>
    </row>
    <row r="1314" spans="2:65" s="1" customFormat="1" ht="24.2" customHeight="1">
      <c r="B1314" s="31"/>
      <c r="C1314" s="134" t="s">
        <v>2368</v>
      </c>
      <c r="D1314" s="134" t="s">
        <v>132</v>
      </c>
      <c r="E1314" s="135" t="s">
        <v>2369</v>
      </c>
      <c r="F1314" s="136" t="s">
        <v>2370</v>
      </c>
      <c r="G1314" s="137" t="s">
        <v>402</v>
      </c>
      <c r="H1314" s="138">
        <v>55</v>
      </c>
      <c r="I1314" s="139"/>
      <c r="J1314" s="139"/>
      <c r="K1314" s="140">
        <f>ROUND(P1314*H1314,2)</f>
        <v>0</v>
      </c>
      <c r="L1314" s="136" t="s">
        <v>134</v>
      </c>
      <c r="M1314" s="31"/>
      <c r="N1314" s="141" t="s">
        <v>1</v>
      </c>
      <c r="O1314" s="142" t="s">
        <v>40</v>
      </c>
      <c r="P1314" s="143">
        <f>I1314+J1314</f>
        <v>0</v>
      </c>
      <c r="Q1314" s="143">
        <f>ROUND(I1314*H1314,2)</f>
        <v>0</v>
      </c>
      <c r="R1314" s="143">
        <f>ROUND(J1314*H1314,2)</f>
        <v>0</v>
      </c>
      <c r="T1314" s="144">
        <f>S1314*H1314</f>
        <v>0</v>
      </c>
      <c r="U1314" s="144">
        <v>0.0012</v>
      </c>
      <c r="V1314" s="144">
        <f>U1314*H1314</f>
        <v>0.06599999999999999</v>
      </c>
      <c r="W1314" s="144">
        <v>0</v>
      </c>
      <c r="X1314" s="145">
        <f>W1314*H1314</f>
        <v>0</v>
      </c>
      <c r="AR1314" s="146" t="s">
        <v>319</v>
      </c>
      <c r="AT1314" s="146" t="s">
        <v>132</v>
      </c>
      <c r="AU1314" s="146" t="s">
        <v>87</v>
      </c>
      <c r="AY1314" s="16" t="s">
        <v>128</v>
      </c>
      <c r="BE1314" s="147">
        <f>IF(O1314="základní",K1314,0)</f>
        <v>0</v>
      </c>
      <c r="BF1314" s="147">
        <f>IF(O1314="snížená",K1314,0)</f>
        <v>0</v>
      </c>
      <c r="BG1314" s="147">
        <f>IF(O1314="zákl. přenesená",K1314,0)</f>
        <v>0</v>
      </c>
      <c r="BH1314" s="147">
        <f>IF(O1314="sníž. přenesená",K1314,0)</f>
        <v>0</v>
      </c>
      <c r="BI1314" s="147">
        <f>IF(O1314="nulová",K1314,0)</f>
        <v>0</v>
      </c>
      <c r="BJ1314" s="16" t="s">
        <v>85</v>
      </c>
      <c r="BK1314" s="147">
        <f>ROUND(P1314*H1314,2)</f>
        <v>0</v>
      </c>
      <c r="BL1314" s="16" t="s">
        <v>319</v>
      </c>
      <c r="BM1314" s="146" t="s">
        <v>2371</v>
      </c>
    </row>
    <row r="1315" spans="2:47" s="1" customFormat="1" ht="12">
      <c r="B1315" s="31"/>
      <c r="D1315" s="148" t="s">
        <v>136</v>
      </c>
      <c r="F1315" s="149" t="s">
        <v>2372</v>
      </c>
      <c r="I1315" s="150"/>
      <c r="J1315" s="150"/>
      <c r="M1315" s="31"/>
      <c r="N1315" s="151"/>
      <c r="X1315" s="53"/>
      <c r="AT1315" s="16" t="s">
        <v>136</v>
      </c>
      <c r="AU1315" s="16" t="s">
        <v>87</v>
      </c>
    </row>
    <row r="1316" spans="2:51" s="12" customFormat="1" ht="12">
      <c r="B1316" s="155"/>
      <c r="D1316" s="148" t="s">
        <v>230</v>
      </c>
      <c r="E1316" s="156" t="s">
        <v>1</v>
      </c>
      <c r="F1316" s="157" t="s">
        <v>2373</v>
      </c>
      <c r="H1316" s="158">
        <v>55</v>
      </c>
      <c r="I1316" s="159"/>
      <c r="J1316" s="159"/>
      <c r="M1316" s="155"/>
      <c r="N1316" s="160"/>
      <c r="X1316" s="161"/>
      <c r="AT1316" s="156" t="s">
        <v>230</v>
      </c>
      <c r="AU1316" s="156" t="s">
        <v>87</v>
      </c>
      <c r="AV1316" s="12" t="s">
        <v>87</v>
      </c>
      <c r="AW1316" s="12" t="s">
        <v>5</v>
      </c>
      <c r="AX1316" s="12" t="s">
        <v>85</v>
      </c>
      <c r="AY1316" s="156" t="s">
        <v>128</v>
      </c>
    </row>
    <row r="1317" spans="2:65" s="1" customFormat="1" ht="24.2" customHeight="1">
      <c r="B1317" s="31"/>
      <c r="C1317" s="134" t="s">
        <v>2374</v>
      </c>
      <c r="D1317" s="134" t="s">
        <v>132</v>
      </c>
      <c r="E1317" s="135" t="s">
        <v>2375</v>
      </c>
      <c r="F1317" s="136" t="s">
        <v>2376</v>
      </c>
      <c r="G1317" s="137" t="s">
        <v>222</v>
      </c>
      <c r="H1317" s="138">
        <v>154.9</v>
      </c>
      <c r="I1317" s="139"/>
      <c r="J1317" s="139"/>
      <c r="K1317" s="140">
        <f>ROUND(P1317*H1317,2)</f>
        <v>0</v>
      </c>
      <c r="L1317" s="136" t="s">
        <v>134</v>
      </c>
      <c r="M1317" s="31"/>
      <c r="N1317" s="141" t="s">
        <v>1</v>
      </c>
      <c r="O1317" s="142" t="s">
        <v>40</v>
      </c>
      <c r="P1317" s="143">
        <f>I1317+J1317</f>
        <v>0</v>
      </c>
      <c r="Q1317" s="143">
        <f>ROUND(I1317*H1317,2)</f>
        <v>0</v>
      </c>
      <c r="R1317" s="143">
        <f>ROUND(J1317*H1317,2)</f>
        <v>0</v>
      </c>
      <c r="T1317" s="144">
        <f>S1317*H1317</f>
        <v>0</v>
      </c>
      <c r="U1317" s="144">
        <v>0</v>
      </c>
      <c r="V1317" s="144">
        <f>U1317*H1317</f>
        <v>0</v>
      </c>
      <c r="W1317" s="144">
        <v>0.0025</v>
      </c>
      <c r="X1317" s="145">
        <f>W1317*H1317</f>
        <v>0.38725000000000004</v>
      </c>
      <c r="AR1317" s="146" t="s">
        <v>319</v>
      </c>
      <c r="AT1317" s="146" t="s">
        <v>132</v>
      </c>
      <c r="AU1317" s="146" t="s">
        <v>87</v>
      </c>
      <c r="AY1317" s="16" t="s">
        <v>128</v>
      </c>
      <c r="BE1317" s="147">
        <f>IF(O1317="základní",K1317,0)</f>
        <v>0</v>
      </c>
      <c r="BF1317" s="147">
        <f>IF(O1317="snížená",K1317,0)</f>
        <v>0</v>
      </c>
      <c r="BG1317" s="147">
        <f>IF(O1317="zákl. přenesená",K1317,0)</f>
        <v>0</v>
      </c>
      <c r="BH1317" s="147">
        <f>IF(O1317="sníž. přenesená",K1317,0)</f>
        <v>0</v>
      </c>
      <c r="BI1317" s="147">
        <f>IF(O1317="nulová",K1317,0)</f>
        <v>0</v>
      </c>
      <c r="BJ1317" s="16" t="s">
        <v>85</v>
      </c>
      <c r="BK1317" s="147">
        <f>ROUND(P1317*H1317,2)</f>
        <v>0</v>
      </c>
      <c r="BL1317" s="16" t="s">
        <v>319</v>
      </c>
      <c r="BM1317" s="146" t="s">
        <v>2377</v>
      </c>
    </row>
    <row r="1318" spans="2:47" s="1" customFormat="1" ht="12">
      <c r="B1318" s="31"/>
      <c r="D1318" s="148" t="s">
        <v>136</v>
      </c>
      <c r="F1318" s="149" t="s">
        <v>2378</v>
      </c>
      <c r="I1318" s="150"/>
      <c r="J1318" s="150"/>
      <c r="M1318" s="31"/>
      <c r="N1318" s="151"/>
      <c r="X1318" s="53"/>
      <c r="AT1318" s="16" t="s">
        <v>136</v>
      </c>
      <c r="AU1318" s="16" t="s">
        <v>87</v>
      </c>
    </row>
    <row r="1319" spans="2:51" s="12" customFormat="1" ht="12">
      <c r="B1319" s="155"/>
      <c r="D1319" s="148" t="s">
        <v>230</v>
      </c>
      <c r="E1319" s="156" t="s">
        <v>1</v>
      </c>
      <c r="F1319" s="157" t="s">
        <v>2379</v>
      </c>
      <c r="H1319" s="158">
        <v>69</v>
      </c>
      <c r="I1319" s="159"/>
      <c r="J1319" s="159"/>
      <c r="M1319" s="155"/>
      <c r="N1319" s="160"/>
      <c r="X1319" s="161"/>
      <c r="AT1319" s="156" t="s">
        <v>230</v>
      </c>
      <c r="AU1319" s="156" t="s">
        <v>87</v>
      </c>
      <c r="AV1319" s="12" t="s">
        <v>87</v>
      </c>
      <c r="AW1319" s="12" t="s">
        <v>5</v>
      </c>
      <c r="AX1319" s="12" t="s">
        <v>77</v>
      </c>
      <c r="AY1319" s="156" t="s">
        <v>128</v>
      </c>
    </row>
    <row r="1320" spans="2:51" s="12" customFormat="1" ht="12">
      <c r="B1320" s="155"/>
      <c r="D1320" s="148" t="s">
        <v>230</v>
      </c>
      <c r="E1320" s="156" t="s">
        <v>1</v>
      </c>
      <c r="F1320" s="157" t="s">
        <v>2380</v>
      </c>
      <c r="H1320" s="158">
        <v>85.9</v>
      </c>
      <c r="I1320" s="159"/>
      <c r="J1320" s="159"/>
      <c r="M1320" s="155"/>
      <c r="N1320" s="160"/>
      <c r="X1320" s="161"/>
      <c r="AT1320" s="156" t="s">
        <v>230</v>
      </c>
      <c r="AU1320" s="156" t="s">
        <v>87</v>
      </c>
      <c r="AV1320" s="12" t="s">
        <v>87</v>
      </c>
      <c r="AW1320" s="12" t="s">
        <v>5</v>
      </c>
      <c r="AX1320" s="12" t="s">
        <v>77</v>
      </c>
      <c r="AY1320" s="156" t="s">
        <v>128</v>
      </c>
    </row>
    <row r="1321" spans="2:51" s="13" customFormat="1" ht="12">
      <c r="B1321" s="162"/>
      <c r="D1321" s="148" t="s">
        <v>230</v>
      </c>
      <c r="E1321" s="163" t="s">
        <v>1</v>
      </c>
      <c r="F1321" s="164" t="s">
        <v>265</v>
      </c>
      <c r="H1321" s="165">
        <v>154.9</v>
      </c>
      <c r="I1321" s="166"/>
      <c r="J1321" s="166"/>
      <c r="M1321" s="162"/>
      <c r="N1321" s="167"/>
      <c r="X1321" s="168"/>
      <c r="AT1321" s="163" t="s">
        <v>230</v>
      </c>
      <c r="AU1321" s="163" t="s">
        <v>87</v>
      </c>
      <c r="AV1321" s="13" t="s">
        <v>137</v>
      </c>
      <c r="AW1321" s="13" t="s">
        <v>5</v>
      </c>
      <c r="AX1321" s="13" t="s">
        <v>85</v>
      </c>
      <c r="AY1321" s="163" t="s">
        <v>128</v>
      </c>
    </row>
    <row r="1322" spans="2:65" s="1" customFormat="1" ht="24.2" customHeight="1">
      <c r="B1322" s="31"/>
      <c r="C1322" s="134" t="s">
        <v>2381</v>
      </c>
      <c r="D1322" s="134" t="s">
        <v>132</v>
      </c>
      <c r="E1322" s="135" t="s">
        <v>2382</v>
      </c>
      <c r="F1322" s="136" t="s">
        <v>2383</v>
      </c>
      <c r="G1322" s="137" t="s">
        <v>222</v>
      </c>
      <c r="H1322" s="138">
        <v>144.19</v>
      </c>
      <c r="I1322" s="139"/>
      <c r="J1322" s="139"/>
      <c r="K1322" s="140">
        <f>ROUND(P1322*H1322,2)</f>
        <v>0</v>
      </c>
      <c r="L1322" s="136" t="s">
        <v>134</v>
      </c>
      <c r="M1322" s="31"/>
      <c r="N1322" s="141" t="s">
        <v>1</v>
      </c>
      <c r="O1322" s="142" t="s">
        <v>40</v>
      </c>
      <c r="P1322" s="143">
        <f>I1322+J1322</f>
        <v>0</v>
      </c>
      <c r="Q1322" s="143">
        <f>ROUND(I1322*H1322,2)</f>
        <v>0</v>
      </c>
      <c r="R1322" s="143">
        <f>ROUND(J1322*H1322,2)</f>
        <v>0</v>
      </c>
      <c r="T1322" s="144">
        <f>S1322*H1322</f>
        <v>0</v>
      </c>
      <c r="U1322" s="144">
        <v>0.0003</v>
      </c>
      <c r="V1322" s="144">
        <f>U1322*H1322</f>
        <v>0.043257</v>
      </c>
      <c r="W1322" s="144">
        <v>0</v>
      </c>
      <c r="X1322" s="145">
        <f>W1322*H1322</f>
        <v>0</v>
      </c>
      <c r="AR1322" s="146" t="s">
        <v>319</v>
      </c>
      <c r="AT1322" s="146" t="s">
        <v>132</v>
      </c>
      <c r="AU1322" s="146" t="s">
        <v>87</v>
      </c>
      <c r="AY1322" s="16" t="s">
        <v>128</v>
      </c>
      <c r="BE1322" s="147">
        <f>IF(O1322="základní",K1322,0)</f>
        <v>0</v>
      </c>
      <c r="BF1322" s="147">
        <f>IF(O1322="snížená",K1322,0)</f>
        <v>0</v>
      </c>
      <c r="BG1322" s="147">
        <f>IF(O1322="zákl. přenesená",K1322,0)</f>
        <v>0</v>
      </c>
      <c r="BH1322" s="147">
        <f>IF(O1322="sníž. přenesená",K1322,0)</f>
        <v>0</v>
      </c>
      <c r="BI1322" s="147">
        <f>IF(O1322="nulová",K1322,0)</f>
        <v>0</v>
      </c>
      <c r="BJ1322" s="16" t="s">
        <v>85</v>
      </c>
      <c r="BK1322" s="147">
        <f>ROUND(P1322*H1322,2)</f>
        <v>0</v>
      </c>
      <c r="BL1322" s="16" t="s">
        <v>319</v>
      </c>
      <c r="BM1322" s="146" t="s">
        <v>2384</v>
      </c>
    </row>
    <row r="1323" spans="2:47" s="1" customFormat="1" ht="12">
      <c r="B1323" s="31"/>
      <c r="D1323" s="148" t="s">
        <v>136</v>
      </c>
      <c r="F1323" s="149" t="s">
        <v>2385</v>
      </c>
      <c r="I1323" s="150"/>
      <c r="J1323" s="150"/>
      <c r="M1323" s="31"/>
      <c r="N1323" s="151"/>
      <c r="X1323" s="53"/>
      <c r="AT1323" s="16" t="s">
        <v>136</v>
      </c>
      <c r="AU1323" s="16" t="s">
        <v>87</v>
      </c>
    </row>
    <row r="1324" spans="2:51" s="12" customFormat="1" ht="12">
      <c r="B1324" s="155"/>
      <c r="D1324" s="148" t="s">
        <v>230</v>
      </c>
      <c r="E1324" s="156" t="s">
        <v>1</v>
      </c>
      <c r="F1324" s="157" t="s">
        <v>2331</v>
      </c>
      <c r="H1324" s="158">
        <v>21.09</v>
      </c>
      <c r="I1324" s="159"/>
      <c r="J1324" s="159"/>
      <c r="M1324" s="155"/>
      <c r="N1324" s="160"/>
      <c r="X1324" s="161"/>
      <c r="AT1324" s="156" t="s">
        <v>230</v>
      </c>
      <c r="AU1324" s="156" t="s">
        <v>87</v>
      </c>
      <c r="AV1324" s="12" t="s">
        <v>87</v>
      </c>
      <c r="AW1324" s="12" t="s">
        <v>5</v>
      </c>
      <c r="AX1324" s="12" t="s">
        <v>77</v>
      </c>
      <c r="AY1324" s="156" t="s">
        <v>128</v>
      </c>
    </row>
    <row r="1325" spans="2:51" s="12" customFormat="1" ht="12">
      <c r="B1325" s="155"/>
      <c r="D1325" s="148" t="s">
        <v>230</v>
      </c>
      <c r="E1325" s="156" t="s">
        <v>1</v>
      </c>
      <c r="F1325" s="157" t="s">
        <v>2332</v>
      </c>
      <c r="H1325" s="158">
        <v>6</v>
      </c>
      <c r="I1325" s="159"/>
      <c r="J1325" s="159"/>
      <c r="M1325" s="155"/>
      <c r="N1325" s="160"/>
      <c r="X1325" s="161"/>
      <c r="AT1325" s="156" t="s">
        <v>230</v>
      </c>
      <c r="AU1325" s="156" t="s">
        <v>87</v>
      </c>
      <c r="AV1325" s="12" t="s">
        <v>87</v>
      </c>
      <c r="AW1325" s="12" t="s">
        <v>5</v>
      </c>
      <c r="AX1325" s="12" t="s">
        <v>77</v>
      </c>
      <c r="AY1325" s="156" t="s">
        <v>128</v>
      </c>
    </row>
    <row r="1326" spans="2:51" s="12" customFormat="1" ht="12">
      <c r="B1326" s="155"/>
      <c r="D1326" s="148" t="s">
        <v>230</v>
      </c>
      <c r="E1326" s="156" t="s">
        <v>1</v>
      </c>
      <c r="F1326" s="157" t="s">
        <v>2333</v>
      </c>
      <c r="H1326" s="158">
        <v>5.28</v>
      </c>
      <c r="I1326" s="159"/>
      <c r="J1326" s="159"/>
      <c r="M1326" s="155"/>
      <c r="N1326" s="160"/>
      <c r="X1326" s="161"/>
      <c r="AT1326" s="156" t="s">
        <v>230</v>
      </c>
      <c r="AU1326" s="156" t="s">
        <v>87</v>
      </c>
      <c r="AV1326" s="12" t="s">
        <v>87</v>
      </c>
      <c r="AW1326" s="12" t="s">
        <v>5</v>
      </c>
      <c r="AX1326" s="12" t="s">
        <v>77</v>
      </c>
      <c r="AY1326" s="156" t="s">
        <v>128</v>
      </c>
    </row>
    <row r="1327" spans="2:51" s="12" customFormat="1" ht="12">
      <c r="B1327" s="155"/>
      <c r="D1327" s="148" t="s">
        <v>230</v>
      </c>
      <c r="E1327" s="156" t="s">
        <v>1</v>
      </c>
      <c r="F1327" s="157" t="s">
        <v>2334</v>
      </c>
      <c r="H1327" s="158">
        <v>17.44</v>
      </c>
      <c r="I1327" s="159"/>
      <c r="J1327" s="159"/>
      <c r="M1327" s="155"/>
      <c r="N1327" s="160"/>
      <c r="X1327" s="161"/>
      <c r="AT1327" s="156" t="s">
        <v>230</v>
      </c>
      <c r="AU1327" s="156" t="s">
        <v>87</v>
      </c>
      <c r="AV1327" s="12" t="s">
        <v>87</v>
      </c>
      <c r="AW1327" s="12" t="s">
        <v>5</v>
      </c>
      <c r="AX1327" s="12" t="s">
        <v>77</v>
      </c>
      <c r="AY1327" s="156" t="s">
        <v>128</v>
      </c>
    </row>
    <row r="1328" spans="2:51" s="12" customFormat="1" ht="12">
      <c r="B1328" s="155"/>
      <c r="D1328" s="148" t="s">
        <v>230</v>
      </c>
      <c r="E1328" s="156" t="s">
        <v>1</v>
      </c>
      <c r="F1328" s="157" t="s">
        <v>2335</v>
      </c>
      <c r="H1328" s="158">
        <v>15.3</v>
      </c>
      <c r="I1328" s="159"/>
      <c r="J1328" s="159"/>
      <c r="M1328" s="155"/>
      <c r="N1328" s="160"/>
      <c r="X1328" s="161"/>
      <c r="AT1328" s="156" t="s">
        <v>230</v>
      </c>
      <c r="AU1328" s="156" t="s">
        <v>87</v>
      </c>
      <c r="AV1328" s="12" t="s">
        <v>87</v>
      </c>
      <c r="AW1328" s="12" t="s">
        <v>5</v>
      </c>
      <c r="AX1328" s="12" t="s">
        <v>77</v>
      </c>
      <c r="AY1328" s="156" t="s">
        <v>128</v>
      </c>
    </row>
    <row r="1329" spans="2:51" s="12" customFormat="1" ht="12">
      <c r="B1329" s="155"/>
      <c r="D1329" s="148" t="s">
        <v>230</v>
      </c>
      <c r="E1329" s="156" t="s">
        <v>1</v>
      </c>
      <c r="F1329" s="157" t="s">
        <v>2336</v>
      </c>
      <c r="H1329" s="158">
        <v>2.7</v>
      </c>
      <c r="I1329" s="159"/>
      <c r="J1329" s="159"/>
      <c r="M1329" s="155"/>
      <c r="N1329" s="160"/>
      <c r="X1329" s="161"/>
      <c r="AT1329" s="156" t="s">
        <v>230</v>
      </c>
      <c r="AU1329" s="156" t="s">
        <v>87</v>
      </c>
      <c r="AV1329" s="12" t="s">
        <v>87</v>
      </c>
      <c r="AW1329" s="12" t="s">
        <v>5</v>
      </c>
      <c r="AX1329" s="12" t="s">
        <v>77</v>
      </c>
      <c r="AY1329" s="156" t="s">
        <v>128</v>
      </c>
    </row>
    <row r="1330" spans="2:51" s="12" customFormat="1" ht="12">
      <c r="B1330" s="155"/>
      <c r="D1330" s="148" t="s">
        <v>230</v>
      </c>
      <c r="E1330" s="156" t="s">
        <v>1</v>
      </c>
      <c r="F1330" s="157" t="s">
        <v>2337</v>
      </c>
      <c r="H1330" s="158">
        <v>6.38</v>
      </c>
      <c r="I1330" s="159"/>
      <c r="J1330" s="159"/>
      <c r="M1330" s="155"/>
      <c r="N1330" s="160"/>
      <c r="X1330" s="161"/>
      <c r="AT1330" s="156" t="s">
        <v>230</v>
      </c>
      <c r="AU1330" s="156" t="s">
        <v>87</v>
      </c>
      <c r="AV1330" s="12" t="s">
        <v>87</v>
      </c>
      <c r="AW1330" s="12" t="s">
        <v>5</v>
      </c>
      <c r="AX1330" s="12" t="s">
        <v>77</v>
      </c>
      <c r="AY1330" s="156" t="s">
        <v>128</v>
      </c>
    </row>
    <row r="1331" spans="2:51" s="12" customFormat="1" ht="12">
      <c r="B1331" s="155"/>
      <c r="D1331" s="148" t="s">
        <v>230</v>
      </c>
      <c r="E1331" s="156" t="s">
        <v>1</v>
      </c>
      <c r="F1331" s="157" t="s">
        <v>2338</v>
      </c>
      <c r="H1331" s="158">
        <v>70</v>
      </c>
      <c r="I1331" s="159"/>
      <c r="J1331" s="159"/>
      <c r="M1331" s="155"/>
      <c r="N1331" s="160"/>
      <c r="X1331" s="161"/>
      <c r="AT1331" s="156" t="s">
        <v>230</v>
      </c>
      <c r="AU1331" s="156" t="s">
        <v>87</v>
      </c>
      <c r="AV1331" s="12" t="s">
        <v>87</v>
      </c>
      <c r="AW1331" s="12" t="s">
        <v>5</v>
      </c>
      <c r="AX1331" s="12" t="s">
        <v>77</v>
      </c>
      <c r="AY1331" s="156" t="s">
        <v>128</v>
      </c>
    </row>
    <row r="1332" spans="2:51" s="13" customFormat="1" ht="12">
      <c r="B1332" s="162"/>
      <c r="D1332" s="148" t="s">
        <v>230</v>
      </c>
      <c r="E1332" s="163" t="s">
        <v>1</v>
      </c>
      <c r="F1332" s="164" t="s">
        <v>265</v>
      </c>
      <c r="H1332" s="165">
        <v>144.19</v>
      </c>
      <c r="I1332" s="166"/>
      <c r="J1332" s="166"/>
      <c r="M1332" s="162"/>
      <c r="N1332" s="167"/>
      <c r="X1332" s="168"/>
      <c r="AT1332" s="163" t="s">
        <v>230</v>
      </c>
      <c r="AU1332" s="163" t="s">
        <v>87</v>
      </c>
      <c r="AV1332" s="13" t="s">
        <v>137</v>
      </c>
      <c r="AW1332" s="13" t="s">
        <v>5</v>
      </c>
      <c r="AX1332" s="13" t="s">
        <v>85</v>
      </c>
      <c r="AY1332" s="163" t="s">
        <v>128</v>
      </c>
    </row>
    <row r="1333" spans="2:65" s="1" customFormat="1" ht="37.9" customHeight="1">
      <c r="B1333" s="31"/>
      <c r="C1333" s="169" t="s">
        <v>2386</v>
      </c>
      <c r="D1333" s="169" t="s">
        <v>356</v>
      </c>
      <c r="E1333" s="170" t="s">
        <v>2387</v>
      </c>
      <c r="F1333" s="171" t="s">
        <v>2388</v>
      </c>
      <c r="G1333" s="172" t="s">
        <v>222</v>
      </c>
      <c r="H1333" s="173">
        <v>191.479</v>
      </c>
      <c r="I1333" s="174"/>
      <c r="J1333" s="175"/>
      <c r="K1333" s="176">
        <f>ROUND(P1333*H1333,2)</f>
        <v>0</v>
      </c>
      <c r="L1333" s="171" t="s">
        <v>134</v>
      </c>
      <c r="M1333" s="177"/>
      <c r="N1333" s="178" t="s">
        <v>1</v>
      </c>
      <c r="O1333" s="142" t="s">
        <v>40</v>
      </c>
      <c r="P1333" s="143">
        <f>I1333+J1333</f>
        <v>0</v>
      </c>
      <c r="Q1333" s="143">
        <f>ROUND(I1333*H1333,2)</f>
        <v>0</v>
      </c>
      <c r="R1333" s="143">
        <f>ROUND(J1333*H1333,2)</f>
        <v>0</v>
      </c>
      <c r="T1333" s="144">
        <f>S1333*H1333</f>
        <v>0</v>
      </c>
      <c r="U1333" s="144">
        <v>0.00355</v>
      </c>
      <c r="V1333" s="144">
        <f>U1333*H1333</f>
        <v>0.6797504500000001</v>
      </c>
      <c r="W1333" s="144">
        <v>0</v>
      </c>
      <c r="X1333" s="145">
        <f>W1333*H1333</f>
        <v>0</v>
      </c>
      <c r="AR1333" s="146" t="s">
        <v>399</v>
      </c>
      <c r="AT1333" s="146" t="s">
        <v>356</v>
      </c>
      <c r="AU1333" s="146" t="s">
        <v>87</v>
      </c>
      <c r="AY1333" s="16" t="s">
        <v>128</v>
      </c>
      <c r="BE1333" s="147">
        <f>IF(O1333="základní",K1333,0)</f>
        <v>0</v>
      </c>
      <c r="BF1333" s="147">
        <f>IF(O1333="snížená",K1333,0)</f>
        <v>0</v>
      </c>
      <c r="BG1333" s="147">
        <f>IF(O1333="zákl. přenesená",K1333,0)</f>
        <v>0</v>
      </c>
      <c r="BH1333" s="147">
        <f>IF(O1333="sníž. přenesená",K1333,0)</f>
        <v>0</v>
      </c>
      <c r="BI1333" s="147">
        <f>IF(O1333="nulová",K1333,0)</f>
        <v>0</v>
      </c>
      <c r="BJ1333" s="16" t="s">
        <v>85</v>
      </c>
      <c r="BK1333" s="147">
        <f>ROUND(P1333*H1333,2)</f>
        <v>0</v>
      </c>
      <c r="BL1333" s="16" t="s">
        <v>319</v>
      </c>
      <c r="BM1333" s="146" t="s">
        <v>2389</v>
      </c>
    </row>
    <row r="1334" spans="2:47" s="1" customFormat="1" ht="19.5">
      <c r="B1334" s="31"/>
      <c r="D1334" s="148" t="s">
        <v>136</v>
      </c>
      <c r="F1334" s="149" t="s">
        <v>2388</v>
      </c>
      <c r="I1334" s="150"/>
      <c r="J1334" s="150"/>
      <c r="M1334" s="31"/>
      <c r="N1334" s="151"/>
      <c r="X1334" s="53"/>
      <c r="AT1334" s="16" t="s">
        <v>136</v>
      </c>
      <c r="AU1334" s="16" t="s">
        <v>87</v>
      </c>
    </row>
    <row r="1335" spans="2:51" s="12" customFormat="1" ht="12">
      <c r="B1335" s="155"/>
      <c r="D1335" s="148" t="s">
        <v>230</v>
      </c>
      <c r="F1335" s="157" t="s">
        <v>2390</v>
      </c>
      <c r="H1335" s="158">
        <v>191.479</v>
      </c>
      <c r="I1335" s="159"/>
      <c r="J1335" s="159"/>
      <c r="M1335" s="155"/>
      <c r="N1335" s="160"/>
      <c r="X1335" s="161"/>
      <c r="AT1335" s="156" t="s">
        <v>230</v>
      </c>
      <c r="AU1335" s="156" t="s">
        <v>87</v>
      </c>
      <c r="AV1335" s="12" t="s">
        <v>87</v>
      </c>
      <c r="AW1335" s="12" t="s">
        <v>4</v>
      </c>
      <c r="AX1335" s="12" t="s">
        <v>85</v>
      </c>
      <c r="AY1335" s="156" t="s">
        <v>128</v>
      </c>
    </row>
    <row r="1336" spans="2:65" s="1" customFormat="1" ht="24">
      <c r="B1336" s="31"/>
      <c r="C1336" s="134" t="s">
        <v>2391</v>
      </c>
      <c r="D1336" s="134" t="s">
        <v>132</v>
      </c>
      <c r="E1336" s="135" t="s">
        <v>2392</v>
      </c>
      <c r="F1336" s="136" t="s">
        <v>2393</v>
      </c>
      <c r="G1336" s="137" t="s">
        <v>402</v>
      </c>
      <c r="H1336" s="138">
        <v>27.5</v>
      </c>
      <c r="I1336" s="139"/>
      <c r="J1336" s="139"/>
      <c r="K1336" s="140">
        <f>ROUND(P1336*H1336,2)</f>
        <v>0</v>
      </c>
      <c r="L1336" s="136" t="s">
        <v>134</v>
      </c>
      <c r="M1336" s="31"/>
      <c r="N1336" s="141" t="s">
        <v>1</v>
      </c>
      <c r="O1336" s="142" t="s">
        <v>40</v>
      </c>
      <c r="P1336" s="143">
        <f>I1336+J1336</f>
        <v>0</v>
      </c>
      <c r="Q1336" s="143">
        <f>ROUND(I1336*H1336,2)</f>
        <v>0</v>
      </c>
      <c r="R1336" s="143">
        <f>ROUND(J1336*H1336,2)</f>
        <v>0</v>
      </c>
      <c r="T1336" s="144">
        <f>S1336*H1336</f>
        <v>0</v>
      </c>
      <c r="U1336" s="144">
        <v>0.00012</v>
      </c>
      <c r="V1336" s="144">
        <f>U1336*H1336</f>
        <v>0.0033</v>
      </c>
      <c r="W1336" s="144">
        <v>0</v>
      </c>
      <c r="X1336" s="145">
        <f>W1336*H1336</f>
        <v>0</v>
      </c>
      <c r="AR1336" s="146" t="s">
        <v>319</v>
      </c>
      <c r="AT1336" s="146" t="s">
        <v>132</v>
      </c>
      <c r="AU1336" s="146" t="s">
        <v>87</v>
      </c>
      <c r="AY1336" s="16" t="s">
        <v>128</v>
      </c>
      <c r="BE1336" s="147">
        <f>IF(O1336="základní",K1336,0)</f>
        <v>0</v>
      </c>
      <c r="BF1336" s="147">
        <f>IF(O1336="snížená",K1336,0)</f>
        <v>0</v>
      </c>
      <c r="BG1336" s="147">
        <f>IF(O1336="zákl. přenesená",K1336,0)</f>
        <v>0</v>
      </c>
      <c r="BH1336" s="147">
        <f>IF(O1336="sníž. přenesená",K1336,0)</f>
        <v>0</v>
      </c>
      <c r="BI1336" s="147">
        <f>IF(O1336="nulová",K1336,0)</f>
        <v>0</v>
      </c>
      <c r="BJ1336" s="16" t="s">
        <v>85</v>
      </c>
      <c r="BK1336" s="147">
        <f>ROUND(P1336*H1336,2)</f>
        <v>0</v>
      </c>
      <c r="BL1336" s="16" t="s">
        <v>319</v>
      </c>
      <c r="BM1336" s="146" t="s">
        <v>2394</v>
      </c>
    </row>
    <row r="1337" spans="2:47" s="1" customFormat="1" ht="19.5">
      <c r="B1337" s="31"/>
      <c r="D1337" s="148" t="s">
        <v>136</v>
      </c>
      <c r="F1337" s="149" t="s">
        <v>2395</v>
      </c>
      <c r="I1337" s="150"/>
      <c r="J1337" s="150"/>
      <c r="M1337" s="31"/>
      <c r="N1337" s="151"/>
      <c r="X1337" s="53"/>
      <c r="AT1337" s="16" t="s">
        <v>136</v>
      </c>
      <c r="AU1337" s="16" t="s">
        <v>87</v>
      </c>
    </row>
    <row r="1338" spans="2:51" s="12" customFormat="1" ht="12">
      <c r="B1338" s="155"/>
      <c r="D1338" s="148" t="s">
        <v>230</v>
      </c>
      <c r="E1338" s="156" t="s">
        <v>1</v>
      </c>
      <c r="F1338" s="157" t="s">
        <v>2396</v>
      </c>
      <c r="H1338" s="158">
        <v>27.5</v>
      </c>
      <c r="I1338" s="159"/>
      <c r="J1338" s="159"/>
      <c r="M1338" s="155"/>
      <c r="N1338" s="160"/>
      <c r="X1338" s="161"/>
      <c r="AT1338" s="156" t="s">
        <v>230</v>
      </c>
      <c r="AU1338" s="156" t="s">
        <v>87</v>
      </c>
      <c r="AV1338" s="12" t="s">
        <v>87</v>
      </c>
      <c r="AW1338" s="12" t="s">
        <v>5</v>
      </c>
      <c r="AX1338" s="12" t="s">
        <v>85</v>
      </c>
      <c r="AY1338" s="156" t="s">
        <v>128</v>
      </c>
    </row>
    <row r="1339" spans="2:65" s="1" customFormat="1" ht="55.5" customHeight="1">
      <c r="B1339" s="31"/>
      <c r="C1339" s="169" t="s">
        <v>2397</v>
      </c>
      <c r="D1339" s="169" t="s">
        <v>356</v>
      </c>
      <c r="E1339" s="170" t="s">
        <v>2398</v>
      </c>
      <c r="F1339" s="171" t="s">
        <v>2399</v>
      </c>
      <c r="G1339" s="172" t="s">
        <v>222</v>
      </c>
      <c r="H1339" s="173">
        <v>4.538</v>
      </c>
      <c r="I1339" s="174"/>
      <c r="J1339" s="175"/>
      <c r="K1339" s="176">
        <f>ROUND(P1339*H1339,2)</f>
        <v>0</v>
      </c>
      <c r="L1339" s="171" t="s">
        <v>134</v>
      </c>
      <c r="M1339" s="177"/>
      <c r="N1339" s="178" t="s">
        <v>1</v>
      </c>
      <c r="O1339" s="142" t="s">
        <v>40</v>
      </c>
      <c r="P1339" s="143">
        <f>I1339+J1339</f>
        <v>0</v>
      </c>
      <c r="Q1339" s="143">
        <f>ROUND(I1339*H1339,2)</f>
        <v>0</v>
      </c>
      <c r="R1339" s="143">
        <f>ROUND(J1339*H1339,2)</f>
        <v>0</v>
      </c>
      <c r="T1339" s="144">
        <f>S1339*H1339</f>
        <v>0</v>
      </c>
      <c r="U1339" s="144">
        <v>0.0026</v>
      </c>
      <c r="V1339" s="144">
        <f>U1339*H1339</f>
        <v>0.0117988</v>
      </c>
      <c r="W1339" s="144">
        <v>0</v>
      </c>
      <c r="X1339" s="145">
        <f>W1339*H1339</f>
        <v>0</v>
      </c>
      <c r="AR1339" s="146" t="s">
        <v>399</v>
      </c>
      <c r="AT1339" s="146" t="s">
        <v>356</v>
      </c>
      <c r="AU1339" s="146" t="s">
        <v>87</v>
      </c>
      <c r="AY1339" s="16" t="s">
        <v>128</v>
      </c>
      <c r="BE1339" s="147">
        <f>IF(O1339="základní",K1339,0)</f>
        <v>0</v>
      </c>
      <c r="BF1339" s="147">
        <f>IF(O1339="snížená",K1339,0)</f>
        <v>0</v>
      </c>
      <c r="BG1339" s="147">
        <f>IF(O1339="zákl. přenesená",K1339,0)</f>
        <v>0</v>
      </c>
      <c r="BH1339" s="147">
        <f>IF(O1339="sníž. přenesená",K1339,0)</f>
        <v>0</v>
      </c>
      <c r="BI1339" s="147">
        <f>IF(O1339="nulová",K1339,0)</f>
        <v>0</v>
      </c>
      <c r="BJ1339" s="16" t="s">
        <v>85</v>
      </c>
      <c r="BK1339" s="147">
        <f>ROUND(P1339*H1339,2)</f>
        <v>0</v>
      </c>
      <c r="BL1339" s="16" t="s">
        <v>319</v>
      </c>
      <c r="BM1339" s="146" t="s">
        <v>2400</v>
      </c>
    </row>
    <row r="1340" spans="2:47" s="1" customFormat="1" ht="29.25">
      <c r="B1340" s="31"/>
      <c r="D1340" s="148" t="s">
        <v>136</v>
      </c>
      <c r="F1340" s="149" t="s">
        <v>2399</v>
      </c>
      <c r="I1340" s="150"/>
      <c r="J1340" s="150"/>
      <c r="M1340" s="31"/>
      <c r="N1340" s="151"/>
      <c r="X1340" s="53"/>
      <c r="AT1340" s="16" t="s">
        <v>136</v>
      </c>
      <c r="AU1340" s="16" t="s">
        <v>87</v>
      </c>
    </row>
    <row r="1341" spans="2:51" s="12" customFormat="1" ht="12">
      <c r="B1341" s="155"/>
      <c r="D1341" s="148" t="s">
        <v>230</v>
      </c>
      <c r="E1341" s="156" t="s">
        <v>1</v>
      </c>
      <c r="F1341" s="157" t="s">
        <v>2344</v>
      </c>
      <c r="H1341" s="158">
        <v>8.25</v>
      </c>
      <c r="I1341" s="159"/>
      <c r="J1341" s="159"/>
      <c r="M1341" s="155"/>
      <c r="N1341" s="160"/>
      <c r="X1341" s="161"/>
      <c r="AT1341" s="156" t="s">
        <v>230</v>
      </c>
      <c r="AU1341" s="156" t="s">
        <v>87</v>
      </c>
      <c r="AV1341" s="12" t="s">
        <v>87</v>
      </c>
      <c r="AW1341" s="12" t="s">
        <v>5</v>
      </c>
      <c r="AX1341" s="12" t="s">
        <v>77</v>
      </c>
      <c r="AY1341" s="156" t="s">
        <v>128</v>
      </c>
    </row>
    <row r="1342" spans="2:51" s="12" customFormat="1" ht="12">
      <c r="B1342" s="155"/>
      <c r="D1342" s="148" t="s">
        <v>230</v>
      </c>
      <c r="E1342" s="156" t="s">
        <v>1</v>
      </c>
      <c r="F1342" s="157" t="s">
        <v>2345</v>
      </c>
      <c r="H1342" s="158">
        <v>5.5</v>
      </c>
      <c r="I1342" s="159"/>
      <c r="J1342" s="159"/>
      <c r="M1342" s="155"/>
      <c r="N1342" s="160"/>
      <c r="X1342" s="161"/>
      <c r="AT1342" s="156" t="s">
        <v>230</v>
      </c>
      <c r="AU1342" s="156" t="s">
        <v>87</v>
      </c>
      <c r="AV1342" s="12" t="s">
        <v>87</v>
      </c>
      <c r="AW1342" s="12" t="s">
        <v>5</v>
      </c>
      <c r="AX1342" s="12" t="s">
        <v>77</v>
      </c>
      <c r="AY1342" s="156" t="s">
        <v>128</v>
      </c>
    </row>
    <row r="1343" spans="2:51" s="13" customFormat="1" ht="12">
      <c r="B1343" s="162"/>
      <c r="D1343" s="148" t="s">
        <v>230</v>
      </c>
      <c r="E1343" s="163" t="s">
        <v>1</v>
      </c>
      <c r="F1343" s="164" t="s">
        <v>265</v>
      </c>
      <c r="H1343" s="165">
        <v>13.75</v>
      </c>
      <c r="I1343" s="166"/>
      <c r="J1343" s="166"/>
      <c r="M1343" s="162"/>
      <c r="N1343" s="167"/>
      <c r="X1343" s="168"/>
      <c r="AT1343" s="163" t="s">
        <v>230</v>
      </c>
      <c r="AU1343" s="163" t="s">
        <v>87</v>
      </c>
      <c r="AV1343" s="13" t="s">
        <v>137</v>
      </c>
      <c r="AW1343" s="13" t="s">
        <v>5</v>
      </c>
      <c r="AX1343" s="13" t="s">
        <v>85</v>
      </c>
      <c r="AY1343" s="163" t="s">
        <v>128</v>
      </c>
    </row>
    <row r="1344" spans="2:51" s="12" customFormat="1" ht="12">
      <c r="B1344" s="155"/>
      <c r="D1344" s="148" t="s">
        <v>230</v>
      </c>
      <c r="F1344" s="157" t="s">
        <v>2401</v>
      </c>
      <c r="H1344" s="158">
        <v>4.538</v>
      </c>
      <c r="I1344" s="159"/>
      <c r="J1344" s="159"/>
      <c r="M1344" s="155"/>
      <c r="N1344" s="160"/>
      <c r="X1344" s="161"/>
      <c r="AT1344" s="156" t="s">
        <v>230</v>
      </c>
      <c r="AU1344" s="156" t="s">
        <v>87</v>
      </c>
      <c r="AV1344" s="12" t="s">
        <v>87</v>
      </c>
      <c r="AW1344" s="12" t="s">
        <v>4</v>
      </c>
      <c r="AX1344" s="12" t="s">
        <v>85</v>
      </c>
      <c r="AY1344" s="156" t="s">
        <v>128</v>
      </c>
    </row>
    <row r="1345" spans="2:65" s="1" customFormat="1" ht="24.2" customHeight="1">
      <c r="B1345" s="31"/>
      <c r="C1345" s="134" t="s">
        <v>2402</v>
      </c>
      <c r="D1345" s="134" t="s">
        <v>132</v>
      </c>
      <c r="E1345" s="135" t="s">
        <v>2403</v>
      </c>
      <c r="F1345" s="136" t="s">
        <v>2404</v>
      </c>
      <c r="G1345" s="137" t="s">
        <v>402</v>
      </c>
      <c r="H1345" s="138">
        <v>27.5</v>
      </c>
      <c r="I1345" s="139"/>
      <c r="J1345" s="139"/>
      <c r="K1345" s="140">
        <f>ROUND(P1345*H1345,2)</f>
        <v>0</v>
      </c>
      <c r="L1345" s="136" t="s">
        <v>134</v>
      </c>
      <c r="M1345" s="31"/>
      <c r="N1345" s="141" t="s">
        <v>1</v>
      </c>
      <c r="O1345" s="142" t="s">
        <v>40</v>
      </c>
      <c r="P1345" s="143">
        <f>I1345+J1345</f>
        <v>0</v>
      </c>
      <c r="Q1345" s="143">
        <f>ROUND(I1345*H1345,2)</f>
        <v>0</v>
      </c>
      <c r="R1345" s="143">
        <f>ROUND(J1345*H1345,2)</f>
        <v>0</v>
      </c>
      <c r="T1345" s="144">
        <f>S1345*H1345</f>
        <v>0</v>
      </c>
      <c r="U1345" s="144">
        <v>8E-05</v>
      </c>
      <c r="V1345" s="144">
        <f>U1345*H1345</f>
        <v>0.0022</v>
      </c>
      <c r="W1345" s="144">
        <v>0</v>
      </c>
      <c r="X1345" s="145">
        <f>W1345*H1345</f>
        <v>0</v>
      </c>
      <c r="AR1345" s="146" t="s">
        <v>319</v>
      </c>
      <c r="AT1345" s="146" t="s">
        <v>132</v>
      </c>
      <c r="AU1345" s="146" t="s">
        <v>87</v>
      </c>
      <c r="AY1345" s="16" t="s">
        <v>128</v>
      </c>
      <c r="BE1345" s="147">
        <f>IF(O1345="základní",K1345,0)</f>
        <v>0</v>
      </c>
      <c r="BF1345" s="147">
        <f>IF(O1345="snížená",K1345,0)</f>
        <v>0</v>
      </c>
      <c r="BG1345" s="147">
        <f>IF(O1345="zákl. přenesená",K1345,0)</f>
        <v>0</v>
      </c>
      <c r="BH1345" s="147">
        <f>IF(O1345="sníž. přenesená",K1345,0)</f>
        <v>0</v>
      </c>
      <c r="BI1345" s="147">
        <f>IF(O1345="nulová",K1345,0)</f>
        <v>0</v>
      </c>
      <c r="BJ1345" s="16" t="s">
        <v>85</v>
      </c>
      <c r="BK1345" s="147">
        <f>ROUND(P1345*H1345,2)</f>
        <v>0</v>
      </c>
      <c r="BL1345" s="16" t="s">
        <v>319</v>
      </c>
      <c r="BM1345" s="146" t="s">
        <v>2405</v>
      </c>
    </row>
    <row r="1346" spans="2:47" s="1" customFormat="1" ht="19.5">
      <c r="B1346" s="31"/>
      <c r="D1346" s="148" t="s">
        <v>136</v>
      </c>
      <c r="F1346" s="149" t="s">
        <v>2406</v>
      </c>
      <c r="I1346" s="150"/>
      <c r="J1346" s="150"/>
      <c r="M1346" s="31"/>
      <c r="N1346" s="151"/>
      <c r="X1346" s="53"/>
      <c r="AT1346" s="16" t="s">
        <v>136</v>
      </c>
      <c r="AU1346" s="16" t="s">
        <v>87</v>
      </c>
    </row>
    <row r="1347" spans="2:65" s="1" customFormat="1" ht="24">
      <c r="B1347" s="31"/>
      <c r="C1347" s="134" t="s">
        <v>2407</v>
      </c>
      <c r="D1347" s="134" t="s">
        <v>132</v>
      </c>
      <c r="E1347" s="135" t="s">
        <v>2408</v>
      </c>
      <c r="F1347" s="136" t="s">
        <v>2409</v>
      </c>
      <c r="G1347" s="137" t="s">
        <v>402</v>
      </c>
      <c r="H1347" s="138">
        <v>190.1</v>
      </c>
      <c r="I1347" s="139"/>
      <c r="J1347" s="139"/>
      <c r="K1347" s="140">
        <f>ROUND(P1347*H1347,2)</f>
        <v>0</v>
      </c>
      <c r="L1347" s="136" t="s">
        <v>134</v>
      </c>
      <c r="M1347" s="31"/>
      <c r="N1347" s="141" t="s">
        <v>1</v>
      </c>
      <c r="O1347" s="142" t="s">
        <v>40</v>
      </c>
      <c r="P1347" s="143">
        <f>I1347+J1347</f>
        <v>0</v>
      </c>
      <c r="Q1347" s="143">
        <f>ROUND(I1347*H1347,2)</f>
        <v>0</v>
      </c>
      <c r="R1347" s="143">
        <f>ROUND(J1347*H1347,2)</f>
        <v>0</v>
      </c>
      <c r="T1347" s="144">
        <f>S1347*H1347</f>
        <v>0</v>
      </c>
      <c r="U1347" s="144">
        <v>0</v>
      </c>
      <c r="V1347" s="144">
        <f>U1347*H1347</f>
        <v>0</v>
      </c>
      <c r="W1347" s="144">
        <v>0.0003</v>
      </c>
      <c r="X1347" s="145">
        <f>W1347*H1347</f>
        <v>0.05702999999999999</v>
      </c>
      <c r="AR1347" s="146" t="s">
        <v>319</v>
      </c>
      <c r="AT1347" s="146" t="s">
        <v>132</v>
      </c>
      <c r="AU1347" s="146" t="s">
        <v>87</v>
      </c>
      <c r="AY1347" s="16" t="s">
        <v>128</v>
      </c>
      <c r="BE1347" s="147">
        <f>IF(O1347="základní",K1347,0)</f>
        <v>0</v>
      </c>
      <c r="BF1347" s="147">
        <f>IF(O1347="snížená",K1347,0)</f>
        <v>0</v>
      </c>
      <c r="BG1347" s="147">
        <f>IF(O1347="zákl. přenesená",K1347,0)</f>
        <v>0</v>
      </c>
      <c r="BH1347" s="147">
        <f>IF(O1347="sníž. přenesená",K1347,0)</f>
        <v>0</v>
      </c>
      <c r="BI1347" s="147">
        <f>IF(O1347="nulová",K1347,0)</f>
        <v>0</v>
      </c>
      <c r="BJ1347" s="16" t="s">
        <v>85</v>
      </c>
      <c r="BK1347" s="147">
        <f>ROUND(P1347*H1347,2)</f>
        <v>0</v>
      </c>
      <c r="BL1347" s="16" t="s">
        <v>319</v>
      </c>
      <c r="BM1347" s="146" t="s">
        <v>2410</v>
      </c>
    </row>
    <row r="1348" spans="2:47" s="1" customFormat="1" ht="12">
      <c r="B1348" s="31"/>
      <c r="D1348" s="148" t="s">
        <v>136</v>
      </c>
      <c r="F1348" s="149" t="s">
        <v>2411</v>
      </c>
      <c r="I1348" s="150"/>
      <c r="J1348" s="150"/>
      <c r="M1348" s="31"/>
      <c r="N1348" s="151"/>
      <c r="X1348" s="53"/>
      <c r="AT1348" s="16" t="s">
        <v>136</v>
      </c>
      <c r="AU1348" s="16" t="s">
        <v>87</v>
      </c>
    </row>
    <row r="1349" spans="2:51" s="12" customFormat="1" ht="12">
      <c r="B1349" s="155"/>
      <c r="D1349" s="148" t="s">
        <v>230</v>
      </c>
      <c r="E1349" s="156" t="s">
        <v>1</v>
      </c>
      <c r="F1349" s="157" t="s">
        <v>2412</v>
      </c>
      <c r="H1349" s="158">
        <v>87</v>
      </c>
      <c r="I1349" s="159"/>
      <c r="J1349" s="159"/>
      <c r="M1349" s="155"/>
      <c r="N1349" s="160"/>
      <c r="X1349" s="161"/>
      <c r="AT1349" s="156" t="s">
        <v>230</v>
      </c>
      <c r="AU1349" s="156" t="s">
        <v>87</v>
      </c>
      <c r="AV1349" s="12" t="s">
        <v>87</v>
      </c>
      <c r="AW1349" s="12" t="s">
        <v>5</v>
      </c>
      <c r="AX1349" s="12" t="s">
        <v>77</v>
      </c>
      <c r="AY1349" s="156" t="s">
        <v>128</v>
      </c>
    </row>
    <row r="1350" spans="2:51" s="12" customFormat="1" ht="12">
      <c r="B1350" s="155"/>
      <c r="D1350" s="148" t="s">
        <v>230</v>
      </c>
      <c r="E1350" s="156" t="s">
        <v>1</v>
      </c>
      <c r="F1350" s="157" t="s">
        <v>2413</v>
      </c>
      <c r="H1350" s="158">
        <v>103.1</v>
      </c>
      <c r="I1350" s="159"/>
      <c r="J1350" s="159"/>
      <c r="M1350" s="155"/>
      <c r="N1350" s="160"/>
      <c r="X1350" s="161"/>
      <c r="AT1350" s="156" t="s">
        <v>230</v>
      </c>
      <c r="AU1350" s="156" t="s">
        <v>87</v>
      </c>
      <c r="AV1350" s="12" t="s">
        <v>87</v>
      </c>
      <c r="AW1350" s="12" t="s">
        <v>5</v>
      </c>
      <c r="AX1350" s="12" t="s">
        <v>77</v>
      </c>
      <c r="AY1350" s="156" t="s">
        <v>128</v>
      </c>
    </row>
    <row r="1351" spans="2:51" s="13" customFormat="1" ht="12">
      <c r="B1351" s="162"/>
      <c r="D1351" s="148" t="s">
        <v>230</v>
      </c>
      <c r="E1351" s="163" t="s">
        <v>1</v>
      </c>
      <c r="F1351" s="164" t="s">
        <v>265</v>
      </c>
      <c r="H1351" s="165">
        <v>190.1</v>
      </c>
      <c r="I1351" s="166"/>
      <c r="J1351" s="166"/>
      <c r="M1351" s="162"/>
      <c r="N1351" s="167"/>
      <c r="X1351" s="168"/>
      <c r="AT1351" s="163" t="s">
        <v>230</v>
      </c>
      <c r="AU1351" s="163" t="s">
        <v>87</v>
      </c>
      <c r="AV1351" s="13" t="s">
        <v>137</v>
      </c>
      <c r="AW1351" s="13" t="s">
        <v>5</v>
      </c>
      <c r="AX1351" s="13" t="s">
        <v>85</v>
      </c>
      <c r="AY1351" s="163" t="s">
        <v>128</v>
      </c>
    </row>
    <row r="1352" spans="2:65" s="1" customFormat="1" ht="24.2" customHeight="1">
      <c r="B1352" s="31"/>
      <c r="C1352" s="134" t="s">
        <v>2414</v>
      </c>
      <c r="D1352" s="134" t="s">
        <v>132</v>
      </c>
      <c r="E1352" s="135" t="s">
        <v>2415</v>
      </c>
      <c r="F1352" s="136" t="s">
        <v>2416</v>
      </c>
      <c r="G1352" s="137" t="s">
        <v>402</v>
      </c>
      <c r="H1352" s="138">
        <v>189.52</v>
      </c>
      <c r="I1352" s="139"/>
      <c r="J1352" s="139"/>
      <c r="K1352" s="140">
        <f>ROUND(P1352*H1352,2)</f>
        <v>0</v>
      </c>
      <c r="L1352" s="136" t="s">
        <v>134</v>
      </c>
      <c r="M1352" s="31"/>
      <c r="N1352" s="141" t="s">
        <v>1</v>
      </c>
      <c r="O1352" s="142" t="s">
        <v>40</v>
      </c>
      <c r="P1352" s="143">
        <f>I1352+J1352</f>
        <v>0</v>
      </c>
      <c r="Q1352" s="143">
        <f>ROUND(I1352*H1352,2)</f>
        <v>0</v>
      </c>
      <c r="R1352" s="143">
        <f>ROUND(J1352*H1352,2)</f>
        <v>0</v>
      </c>
      <c r="T1352" s="144">
        <f>S1352*H1352</f>
        <v>0</v>
      </c>
      <c r="U1352" s="144">
        <v>5E-05</v>
      </c>
      <c r="V1352" s="144">
        <f>U1352*H1352</f>
        <v>0.009476000000000002</v>
      </c>
      <c r="W1352" s="144">
        <v>0</v>
      </c>
      <c r="X1352" s="145">
        <f>W1352*H1352</f>
        <v>0</v>
      </c>
      <c r="AR1352" s="146" t="s">
        <v>319</v>
      </c>
      <c r="AT1352" s="146" t="s">
        <v>132</v>
      </c>
      <c r="AU1352" s="146" t="s">
        <v>87</v>
      </c>
      <c r="AY1352" s="16" t="s">
        <v>128</v>
      </c>
      <c r="BE1352" s="147">
        <f>IF(O1352="základní",K1352,0)</f>
        <v>0</v>
      </c>
      <c r="BF1352" s="147">
        <f>IF(O1352="snížená",K1352,0)</f>
        <v>0</v>
      </c>
      <c r="BG1352" s="147">
        <f>IF(O1352="zákl. přenesená",K1352,0)</f>
        <v>0</v>
      </c>
      <c r="BH1352" s="147">
        <f>IF(O1352="sníž. přenesená",K1352,0)</f>
        <v>0</v>
      </c>
      <c r="BI1352" s="147">
        <f>IF(O1352="nulová",K1352,0)</f>
        <v>0</v>
      </c>
      <c r="BJ1352" s="16" t="s">
        <v>85</v>
      </c>
      <c r="BK1352" s="147">
        <f>ROUND(P1352*H1352,2)</f>
        <v>0</v>
      </c>
      <c r="BL1352" s="16" t="s">
        <v>319</v>
      </c>
      <c r="BM1352" s="146" t="s">
        <v>2417</v>
      </c>
    </row>
    <row r="1353" spans="2:47" s="1" customFormat="1" ht="19.5">
      <c r="B1353" s="31"/>
      <c r="D1353" s="148" t="s">
        <v>136</v>
      </c>
      <c r="F1353" s="149" t="s">
        <v>2418</v>
      </c>
      <c r="I1353" s="150"/>
      <c r="J1353" s="150"/>
      <c r="M1353" s="31"/>
      <c r="N1353" s="151"/>
      <c r="X1353" s="53"/>
      <c r="AT1353" s="16" t="s">
        <v>136</v>
      </c>
      <c r="AU1353" s="16" t="s">
        <v>87</v>
      </c>
    </row>
    <row r="1354" spans="2:51" s="12" customFormat="1" ht="12">
      <c r="B1354" s="155"/>
      <c r="D1354" s="148" t="s">
        <v>230</v>
      </c>
      <c r="E1354" s="156" t="s">
        <v>1</v>
      </c>
      <c r="F1354" s="157" t="s">
        <v>2419</v>
      </c>
      <c r="H1354" s="158">
        <v>23.2</v>
      </c>
      <c r="I1354" s="159"/>
      <c r="J1354" s="159"/>
      <c r="M1354" s="155"/>
      <c r="N1354" s="160"/>
      <c r="X1354" s="161"/>
      <c r="AT1354" s="156" t="s">
        <v>230</v>
      </c>
      <c r="AU1354" s="156" t="s">
        <v>87</v>
      </c>
      <c r="AV1354" s="12" t="s">
        <v>87</v>
      </c>
      <c r="AW1354" s="12" t="s">
        <v>5</v>
      </c>
      <c r="AX1354" s="12" t="s">
        <v>77</v>
      </c>
      <c r="AY1354" s="156" t="s">
        <v>128</v>
      </c>
    </row>
    <row r="1355" spans="2:51" s="12" customFormat="1" ht="12">
      <c r="B1355" s="155"/>
      <c r="D1355" s="148" t="s">
        <v>230</v>
      </c>
      <c r="E1355" s="156" t="s">
        <v>1</v>
      </c>
      <c r="F1355" s="157" t="s">
        <v>2420</v>
      </c>
      <c r="H1355" s="158">
        <v>13.5</v>
      </c>
      <c r="I1355" s="159"/>
      <c r="J1355" s="159"/>
      <c r="M1355" s="155"/>
      <c r="N1355" s="160"/>
      <c r="X1355" s="161"/>
      <c r="AT1355" s="156" t="s">
        <v>230</v>
      </c>
      <c r="AU1355" s="156" t="s">
        <v>87</v>
      </c>
      <c r="AV1355" s="12" t="s">
        <v>87</v>
      </c>
      <c r="AW1355" s="12" t="s">
        <v>5</v>
      </c>
      <c r="AX1355" s="12" t="s">
        <v>77</v>
      </c>
      <c r="AY1355" s="156" t="s">
        <v>128</v>
      </c>
    </row>
    <row r="1356" spans="2:51" s="12" customFormat="1" ht="12">
      <c r="B1356" s="155"/>
      <c r="D1356" s="148" t="s">
        <v>230</v>
      </c>
      <c r="E1356" s="156" t="s">
        <v>1</v>
      </c>
      <c r="F1356" s="157" t="s">
        <v>2421</v>
      </c>
      <c r="H1356" s="158">
        <v>10</v>
      </c>
      <c r="I1356" s="159"/>
      <c r="J1356" s="159"/>
      <c r="M1356" s="155"/>
      <c r="N1356" s="160"/>
      <c r="X1356" s="161"/>
      <c r="AT1356" s="156" t="s">
        <v>230</v>
      </c>
      <c r="AU1356" s="156" t="s">
        <v>87</v>
      </c>
      <c r="AV1356" s="12" t="s">
        <v>87</v>
      </c>
      <c r="AW1356" s="12" t="s">
        <v>5</v>
      </c>
      <c r="AX1356" s="12" t="s">
        <v>77</v>
      </c>
      <c r="AY1356" s="156" t="s">
        <v>128</v>
      </c>
    </row>
    <row r="1357" spans="2:51" s="12" customFormat="1" ht="12">
      <c r="B1357" s="155"/>
      <c r="D1357" s="148" t="s">
        <v>230</v>
      </c>
      <c r="E1357" s="156" t="s">
        <v>1</v>
      </c>
      <c r="F1357" s="157" t="s">
        <v>2422</v>
      </c>
      <c r="H1357" s="158">
        <v>17.6</v>
      </c>
      <c r="I1357" s="159"/>
      <c r="J1357" s="159"/>
      <c r="M1357" s="155"/>
      <c r="N1357" s="160"/>
      <c r="X1357" s="161"/>
      <c r="AT1357" s="156" t="s">
        <v>230</v>
      </c>
      <c r="AU1357" s="156" t="s">
        <v>87</v>
      </c>
      <c r="AV1357" s="12" t="s">
        <v>87</v>
      </c>
      <c r="AW1357" s="12" t="s">
        <v>5</v>
      </c>
      <c r="AX1357" s="12" t="s">
        <v>77</v>
      </c>
      <c r="AY1357" s="156" t="s">
        <v>128</v>
      </c>
    </row>
    <row r="1358" spans="2:51" s="12" customFormat="1" ht="12">
      <c r="B1358" s="155"/>
      <c r="D1358" s="148" t="s">
        <v>230</v>
      </c>
      <c r="E1358" s="156" t="s">
        <v>1</v>
      </c>
      <c r="F1358" s="157" t="s">
        <v>2423</v>
      </c>
      <c r="H1358" s="158">
        <v>18.5</v>
      </c>
      <c r="I1358" s="159"/>
      <c r="J1358" s="159"/>
      <c r="M1358" s="155"/>
      <c r="N1358" s="160"/>
      <c r="X1358" s="161"/>
      <c r="AT1358" s="156" t="s">
        <v>230</v>
      </c>
      <c r="AU1358" s="156" t="s">
        <v>87</v>
      </c>
      <c r="AV1358" s="12" t="s">
        <v>87</v>
      </c>
      <c r="AW1358" s="12" t="s">
        <v>5</v>
      </c>
      <c r="AX1358" s="12" t="s">
        <v>77</v>
      </c>
      <c r="AY1358" s="156" t="s">
        <v>128</v>
      </c>
    </row>
    <row r="1359" spans="2:51" s="12" customFormat="1" ht="12">
      <c r="B1359" s="155"/>
      <c r="D1359" s="148" t="s">
        <v>230</v>
      </c>
      <c r="E1359" s="156" t="s">
        <v>1</v>
      </c>
      <c r="F1359" s="157" t="s">
        <v>2424</v>
      </c>
      <c r="H1359" s="158">
        <v>6.82</v>
      </c>
      <c r="I1359" s="159"/>
      <c r="J1359" s="159"/>
      <c r="M1359" s="155"/>
      <c r="N1359" s="160"/>
      <c r="X1359" s="161"/>
      <c r="AT1359" s="156" t="s">
        <v>230</v>
      </c>
      <c r="AU1359" s="156" t="s">
        <v>87</v>
      </c>
      <c r="AV1359" s="12" t="s">
        <v>87</v>
      </c>
      <c r="AW1359" s="12" t="s">
        <v>5</v>
      </c>
      <c r="AX1359" s="12" t="s">
        <v>77</v>
      </c>
      <c r="AY1359" s="156" t="s">
        <v>128</v>
      </c>
    </row>
    <row r="1360" spans="2:51" s="12" customFormat="1" ht="12">
      <c r="B1360" s="155"/>
      <c r="D1360" s="148" t="s">
        <v>230</v>
      </c>
      <c r="E1360" s="156" t="s">
        <v>1</v>
      </c>
      <c r="F1360" s="157" t="s">
        <v>2425</v>
      </c>
      <c r="H1360" s="158">
        <v>12.9</v>
      </c>
      <c r="I1360" s="159"/>
      <c r="J1360" s="159"/>
      <c r="M1360" s="155"/>
      <c r="N1360" s="160"/>
      <c r="X1360" s="161"/>
      <c r="AT1360" s="156" t="s">
        <v>230</v>
      </c>
      <c r="AU1360" s="156" t="s">
        <v>87</v>
      </c>
      <c r="AV1360" s="12" t="s">
        <v>87</v>
      </c>
      <c r="AW1360" s="12" t="s">
        <v>5</v>
      </c>
      <c r="AX1360" s="12" t="s">
        <v>77</v>
      </c>
      <c r="AY1360" s="156" t="s">
        <v>128</v>
      </c>
    </row>
    <row r="1361" spans="2:51" s="12" customFormat="1" ht="12">
      <c r="B1361" s="155"/>
      <c r="D1361" s="148" t="s">
        <v>230</v>
      </c>
      <c r="E1361" s="156" t="s">
        <v>1</v>
      </c>
      <c r="F1361" s="157" t="s">
        <v>2412</v>
      </c>
      <c r="H1361" s="158">
        <v>87</v>
      </c>
      <c r="I1361" s="159"/>
      <c r="J1361" s="159"/>
      <c r="M1361" s="155"/>
      <c r="N1361" s="160"/>
      <c r="X1361" s="161"/>
      <c r="AT1361" s="156" t="s">
        <v>230</v>
      </c>
      <c r="AU1361" s="156" t="s">
        <v>87</v>
      </c>
      <c r="AV1361" s="12" t="s">
        <v>87</v>
      </c>
      <c r="AW1361" s="12" t="s">
        <v>5</v>
      </c>
      <c r="AX1361" s="12" t="s">
        <v>77</v>
      </c>
      <c r="AY1361" s="156" t="s">
        <v>128</v>
      </c>
    </row>
    <row r="1362" spans="2:51" s="13" customFormat="1" ht="12">
      <c r="B1362" s="162"/>
      <c r="D1362" s="148" t="s">
        <v>230</v>
      </c>
      <c r="E1362" s="163" t="s">
        <v>1</v>
      </c>
      <c r="F1362" s="164" t="s">
        <v>265</v>
      </c>
      <c r="H1362" s="165">
        <v>189.52</v>
      </c>
      <c r="I1362" s="166"/>
      <c r="J1362" s="166"/>
      <c r="M1362" s="162"/>
      <c r="N1362" s="167"/>
      <c r="X1362" s="168"/>
      <c r="AT1362" s="163" t="s">
        <v>230</v>
      </c>
      <c r="AU1362" s="163" t="s">
        <v>87</v>
      </c>
      <c r="AV1362" s="13" t="s">
        <v>137</v>
      </c>
      <c r="AW1362" s="13" t="s">
        <v>5</v>
      </c>
      <c r="AX1362" s="13" t="s">
        <v>85</v>
      </c>
      <c r="AY1362" s="163" t="s">
        <v>128</v>
      </c>
    </row>
    <row r="1363" spans="2:65" s="1" customFormat="1" ht="24.2" customHeight="1">
      <c r="B1363" s="31"/>
      <c r="C1363" s="134" t="s">
        <v>2426</v>
      </c>
      <c r="D1363" s="134" t="s">
        <v>132</v>
      </c>
      <c r="E1363" s="135" t="s">
        <v>2427</v>
      </c>
      <c r="F1363" s="136" t="s">
        <v>2428</v>
      </c>
      <c r="G1363" s="137" t="s">
        <v>402</v>
      </c>
      <c r="H1363" s="138">
        <v>189.52</v>
      </c>
      <c r="I1363" s="139"/>
      <c r="J1363" s="139"/>
      <c r="K1363" s="140">
        <f>ROUND(P1363*H1363,2)</f>
        <v>0</v>
      </c>
      <c r="L1363" s="136" t="s">
        <v>134</v>
      </c>
      <c r="M1363" s="31"/>
      <c r="N1363" s="141" t="s">
        <v>1</v>
      </c>
      <c r="O1363" s="142" t="s">
        <v>40</v>
      </c>
      <c r="P1363" s="143">
        <f>I1363+J1363</f>
        <v>0</v>
      </c>
      <c r="Q1363" s="143">
        <f>ROUND(I1363*H1363,2)</f>
        <v>0</v>
      </c>
      <c r="R1363" s="143">
        <f>ROUND(J1363*H1363,2)</f>
        <v>0</v>
      </c>
      <c r="T1363" s="144">
        <f>S1363*H1363</f>
        <v>0</v>
      </c>
      <c r="U1363" s="144">
        <v>3E-05</v>
      </c>
      <c r="V1363" s="144">
        <f>U1363*H1363</f>
        <v>0.005685600000000001</v>
      </c>
      <c r="W1363" s="144">
        <v>0</v>
      </c>
      <c r="X1363" s="145">
        <f>W1363*H1363</f>
        <v>0</v>
      </c>
      <c r="AR1363" s="146" t="s">
        <v>319</v>
      </c>
      <c r="AT1363" s="146" t="s">
        <v>132</v>
      </c>
      <c r="AU1363" s="146" t="s">
        <v>87</v>
      </c>
      <c r="AY1363" s="16" t="s">
        <v>128</v>
      </c>
      <c r="BE1363" s="147">
        <f>IF(O1363="základní",K1363,0)</f>
        <v>0</v>
      </c>
      <c r="BF1363" s="147">
        <f>IF(O1363="snížená",K1363,0)</f>
        <v>0</v>
      </c>
      <c r="BG1363" s="147">
        <f>IF(O1363="zákl. přenesená",K1363,0)</f>
        <v>0</v>
      </c>
      <c r="BH1363" s="147">
        <f>IF(O1363="sníž. přenesená",K1363,0)</f>
        <v>0</v>
      </c>
      <c r="BI1363" s="147">
        <f>IF(O1363="nulová",K1363,0)</f>
        <v>0</v>
      </c>
      <c r="BJ1363" s="16" t="s">
        <v>85</v>
      </c>
      <c r="BK1363" s="147">
        <f>ROUND(P1363*H1363,2)</f>
        <v>0</v>
      </c>
      <c r="BL1363" s="16" t="s">
        <v>319</v>
      </c>
      <c r="BM1363" s="146" t="s">
        <v>2429</v>
      </c>
    </row>
    <row r="1364" spans="2:47" s="1" customFormat="1" ht="12">
      <c r="B1364" s="31"/>
      <c r="D1364" s="148" t="s">
        <v>136</v>
      </c>
      <c r="F1364" s="149" t="s">
        <v>2430</v>
      </c>
      <c r="I1364" s="150"/>
      <c r="J1364" s="150"/>
      <c r="M1364" s="31"/>
      <c r="N1364" s="151"/>
      <c r="X1364" s="53"/>
      <c r="AT1364" s="16" t="s">
        <v>136</v>
      </c>
      <c r="AU1364" s="16" t="s">
        <v>87</v>
      </c>
    </row>
    <row r="1365" spans="2:51" s="12" customFormat="1" ht="12">
      <c r="B1365" s="155"/>
      <c r="D1365" s="148" t="s">
        <v>230</v>
      </c>
      <c r="E1365" s="156" t="s">
        <v>1</v>
      </c>
      <c r="F1365" s="157" t="s">
        <v>2431</v>
      </c>
      <c r="H1365" s="158">
        <v>189.52</v>
      </c>
      <c r="I1365" s="159"/>
      <c r="J1365" s="159"/>
      <c r="M1365" s="155"/>
      <c r="N1365" s="160"/>
      <c r="X1365" s="161"/>
      <c r="AT1365" s="156" t="s">
        <v>230</v>
      </c>
      <c r="AU1365" s="156" t="s">
        <v>87</v>
      </c>
      <c r="AV1365" s="12" t="s">
        <v>87</v>
      </c>
      <c r="AW1365" s="12" t="s">
        <v>5</v>
      </c>
      <c r="AX1365" s="12" t="s">
        <v>85</v>
      </c>
      <c r="AY1365" s="156" t="s">
        <v>128</v>
      </c>
    </row>
    <row r="1366" spans="2:65" s="1" customFormat="1" ht="24.2" customHeight="1">
      <c r="B1366" s="31"/>
      <c r="C1366" s="134" t="s">
        <v>2432</v>
      </c>
      <c r="D1366" s="134" t="s">
        <v>132</v>
      </c>
      <c r="E1366" s="135" t="s">
        <v>2433</v>
      </c>
      <c r="F1366" s="136" t="s">
        <v>2434</v>
      </c>
      <c r="G1366" s="137" t="s">
        <v>222</v>
      </c>
      <c r="H1366" s="138">
        <v>157.94</v>
      </c>
      <c r="I1366" s="139"/>
      <c r="J1366" s="139"/>
      <c r="K1366" s="140">
        <f>ROUND(P1366*H1366,2)</f>
        <v>0</v>
      </c>
      <c r="L1366" s="136" t="s">
        <v>134</v>
      </c>
      <c r="M1366" s="31"/>
      <c r="N1366" s="141" t="s">
        <v>1</v>
      </c>
      <c r="O1366" s="142" t="s">
        <v>40</v>
      </c>
      <c r="P1366" s="143">
        <f>I1366+J1366</f>
        <v>0</v>
      </c>
      <c r="Q1366" s="143">
        <f>ROUND(I1366*H1366,2)</f>
        <v>0</v>
      </c>
      <c r="R1366" s="143">
        <f>ROUND(J1366*H1366,2)</f>
        <v>0</v>
      </c>
      <c r="T1366" s="144">
        <f>S1366*H1366</f>
        <v>0</v>
      </c>
      <c r="U1366" s="144">
        <v>0</v>
      </c>
      <c r="V1366" s="144">
        <f>U1366*H1366</f>
        <v>0</v>
      </c>
      <c r="W1366" s="144">
        <v>0</v>
      </c>
      <c r="X1366" s="145">
        <f>W1366*H1366</f>
        <v>0</v>
      </c>
      <c r="AR1366" s="146" t="s">
        <v>319</v>
      </c>
      <c r="AT1366" s="146" t="s">
        <v>132</v>
      </c>
      <c r="AU1366" s="146" t="s">
        <v>87</v>
      </c>
      <c r="AY1366" s="16" t="s">
        <v>128</v>
      </c>
      <c r="BE1366" s="147">
        <f>IF(O1366="základní",K1366,0)</f>
        <v>0</v>
      </c>
      <c r="BF1366" s="147">
        <f>IF(O1366="snížená",K1366,0)</f>
        <v>0</v>
      </c>
      <c r="BG1366" s="147">
        <f>IF(O1366="zákl. přenesená",K1366,0)</f>
        <v>0</v>
      </c>
      <c r="BH1366" s="147">
        <f>IF(O1366="sníž. přenesená",K1366,0)</f>
        <v>0</v>
      </c>
      <c r="BI1366" s="147">
        <f>IF(O1366="nulová",K1366,0)</f>
        <v>0</v>
      </c>
      <c r="BJ1366" s="16" t="s">
        <v>85</v>
      </c>
      <c r="BK1366" s="147">
        <f>ROUND(P1366*H1366,2)</f>
        <v>0</v>
      </c>
      <c r="BL1366" s="16" t="s">
        <v>319</v>
      </c>
      <c r="BM1366" s="146" t="s">
        <v>2435</v>
      </c>
    </row>
    <row r="1367" spans="2:47" s="1" customFormat="1" ht="12">
      <c r="B1367" s="31"/>
      <c r="D1367" s="148" t="s">
        <v>136</v>
      </c>
      <c r="F1367" s="149" t="s">
        <v>2436</v>
      </c>
      <c r="I1367" s="150"/>
      <c r="J1367" s="150"/>
      <c r="M1367" s="31"/>
      <c r="N1367" s="151"/>
      <c r="X1367" s="53"/>
      <c r="AT1367" s="16" t="s">
        <v>136</v>
      </c>
      <c r="AU1367" s="16" t="s">
        <v>87</v>
      </c>
    </row>
    <row r="1368" spans="2:51" s="12" customFormat="1" ht="12">
      <c r="B1368" s="155"/>
      <c r="D1368" s="148" t="s">
        <v>230</v>
      </c>
      <c r="E1368" s="156" t="s">
        <v>1</v>
      </c>
      <c r="F1368" s="157" t="s">
        <v>2331</v>
      </c>
      <c r="H1368" s="158">
        <v>21.09</v>
      </c>
      <c r="I1368" s="159"/>
      <c r="J1368" s="159"/>
      <c r="M1368" s="155"/>
      <c r="N1368" s="160"/>
      <c r="X1368" s="161"/>
      <c r="AT1368" s="156" t="s">
        <v>230</v>
      </c>
      <c r="AU1368" s="156" t="s">
        <v>87</v>
      </c>
      <c r="AV1368" s="12" t="s">
        <v>87</v>
      </c>
      <c r="AW1368" s="12" t="s">
        <v>5</v>
      </c>
      <c r="AX1368" s="12" t="s">
        <v>77</v>
      </c>
      <c r="AY1368" s="156" t="s">
        <v>128</v>
      </c>
    </row>
    <row r="1369" spans="2:51" s="12" customFormat="1" ht="12">
      <c r="B1369" s="155"/>
      <c r="D1369" s="148" t="s">
        <v>230</v>
      </c>
      <c r="E1369" s="156" t="s">
        <v>1</v>
      </c>
      <c r="F1369" s="157" t="s">
        <v>2332</v>
      </c>
      <c r="H1369" s="158">
        <v>6</v>
      </c>
      <c r="I1369" s="159"/>
      <c r="J1369" s="159"/>
      <c r="M1369" s="155"/>
      <c r="N1369" s="160"/>
      <c r="X1369" s="161"/>
      <c r="AT1369" s="156" t="s">
        <v>230</v>
      </c>
      <c r="AU1369" s="156" t="s">
        <v>87</v>
      </c>
      <c r="AV1369" s="12" t="s">
        <v>87</v>
      </c>
      <c r="AW1369" s="12" t="s">
        <v>5</v>
      </c>
      <c r="AX1369" s="12" t="s">
        <v>77</v>
      </c>
      <c r="AY1369" s="156" t="s">
        <v>128</v>
      </c>
    </row>
    <row r="1370" spans="2:51" s="12" customFormat="1" ht="12">
      <c r="B1370" s="155"/>
      <c r="D1370" s="148" t="s">
        <v>230</v>
      </c>
      <c r="E1370" s="156" t="s">
        <v>1</v>
      </c>
      <c r="F1370" s="157" t="s">
        <v>2333</v>
      </c>
      <c r="H1370" s="158">
        <v>5.28</v>
      </c>
      <c r="I1370" s="159"/>
      <c r="J1370" s="159"/>
      <c r="M1370" s="155"/>
      <c r="N1370" s="160"/>
      <c r="X1370" s="161"/>
      <c r="AT1370" s="156" t="s">
        <v>230</v>
      </c>
      <c r="AU1370" s="156" t="s">
        <v>87</v>
      </c>
      <c r="AV1370" s="12" t="s">
        <v>87</v>
      </c>
      <c r="AW1370" s="12" t="s">
        <v>5</v>
      </c>
      <c r="AX1370" s="12" t="s">
        <v>77</v>
      </c>
      <c r="AY1370" s="156" t="s">
        <v>128</v>
      </c>
    </row>
    <row r="1371" spans="2:51" s="12" customFormat="1" ht="12">
      <c r="B1371" s="155"/>
      <c r="D1371" s="148" t="s">
        <v>230</v>
      </c>
      <c r="E1371" s="156" t="s">
        <v>1</v>
      </c>
      <c r="F1371" s="157" t="s">
        <v>2334</v>
      </c>
      <c r="H1371" s="158">
        <v>17.44</v>
      </c>
      <c r="I1371" s="159"/>
      <c r="J1371" s="159"/>
      <c r="M1371" s="155"/>
      <c r="N1371" s="160"/>
      <c r="X1371" s="161"/>
      <c r="AT1371" s="156" t="s">
        <v>230</v>
      </c>
      <c r="AU1371" s="156" t="s">
        <v>87</v>
      </c>
      <c r="AV1371" s="12" t="s">
        <v>87</v>
      </c>
      <c r="AW1371" s="12" t="s">
        <v>5</v>
      </c>
      <c r="AX1371" s="12" t="s">
        <v>77</v>
      </c>
      <c r="AY1371" s="156" t="s">
        <v>128</v>
      </c>
    </row>
    <row r="1372" spans="2:51" s="12" customFormat="1" ht="12">
      <c r="B1372" s="155"/>
      <c r="D1372" s="148" t="s">
        <v>230</v>
      </c>
      <c r="E1372" s="156" t="s">
        <v>1</v>
      </c>
      <c r="F1372" s="157" t="s">
        <v>2335</v>
      </c>
      <c r="H1372" s="158">
        <v>15.3</v>
      </c>
      <c r="I1372" s="159"/>
      <c r="J1372" s="159"/>
      <c r="M1372" s="155"/>
      <c r="N1372" s="160"/>
      <c r="X1372" s="161"/>
      <c r="AT1372" s="156" t="s">
        <v>230</v>
      </c>
      <c r="AU1372" s="156" t="s">
        <v>87</v>
      </c>
      <c r="AV1372" s="12" t="s">
        <v>87</v>
      </c>
      <c r="AW1372" s="12" t="s">
        <v>5</v>
      </c>
      <c r="AX1372" s="12" t="s">
        <v>77</v>
      </c>
      <c r="AY1372" s="156" t="s">
        <v>128</v>
      </c>
    </row>
    <row r="1373" spans="2:51" s="12" customFormat="1" ht="12">
      <c r="B1373" s="155"/>
      <c r="D1373" s="148" t="s">
        <v>230</v>
      </c>
      <c r="E1373" s="156" t="s">
        <v>1</v>
      </c>
      <c r="F1373" s="157" t="s">
        <v>2336</v>
      </c>
      <c r="H1373" s="158">
        <v>2.7</v>
      </c>
      <c r="I1373" s="159"/>
      <c r="J1373" s="159"/>
      <c r="M1373" s="155"/>
      <c r="N1373" s="160"/>
      <c r="X1373" s="161"/>
      <c r="AT1373" s="156" t="s">
        <v>230</v>
      </c>
      <c r="AU1373" s="156" t="s">
        <v>87</v>
      </c>
      <c r="AV1373" s="12" t="s">
        <v>87</v>
      </c>
      <c r="AW1373" s="12" t="s">
        <v>5</v>
      </c>
      <c r="AX1373" s="12" t="s">
        <v>77</v>
      </c>
      <c r="AY1373" s="156" t="s">
        <v>128</v>
      </c>
    </row>
    <row r="1374" spans="2:51" s="12" customFormat="1" ht="12">
      <c r="B1374" s="155"/>
      <c r="D1374" s="148" t="s">
        <v>230</v>
      </c>
      <c r="E1374" s="156" t="s">
        <v>1</v>
      </c>
      <c r="F1374" s="157" t="s">
        <v>2337</v>
      </c>
      <c r="H1374" s="158">
        <v>6.38</v>
      </c>
      <c r="I1374" s="159"/>
      <c r="J1374" s="159"/>
      <c r="M1374" s="155"/>
      <c r="N1374" s="160"/>
      <c r="X1374" s="161"/>
      <c r="AT1374" s="156" t="s">
        <v>230</v>
      </c>
      <c r="AU1374" s="156" t="s">
        <v>87</v>
      </c>
      <c r="AV1374" s="12" t="s">
        <v>87</v>
      </c>
      <c r="AW1374" s="12" t="s">
        <v>5</v>
      </c>
      <c r="AX1374" s="12" t="s">
        <v>77</v>
      </c>
      <c r="AY1374" s="156" t="s">
        <v>128</v>
      </c>
    </row>
    <row r="1375" spans="2:51" s="12" customFormat="1" ht="12">
      <c r="B1375" s="155"/>
      <c r="D1375" s="148" t="s">
        <v>230</v>
      </c>
      <c r="E1375" s="156" t="s">
        <v>1</v>
      </c>
      <c r="F1375" s="157" t="s">
        <v>2344</v>
      </c>
      <c r="H1375" s="158">
        <v>8.25</v>
      </c>
      <c r="I1375" s="159"/>
      <c r="J1375" s="159"/>
      <c r="M1375" s="155"/>
      <c r="N1375" s="160"/>
      <c r="X1375" s="161"/>
      <c r="AT1375" s="156" t="s">
        <v>230</v>
      </c>
      <c r="AU1375" s="156" t="s">
        <v>87</v>
      </c>
      <c r="AV1375" s="12" t="s">
        <v>87</v>
      </c>
      <c r="AW1375" s="12" t="s">
        <v>5</v>
      </c>
      <c r="AX1375" s="12" t="s">
        <v>77</v>
      </c>
      <c r="AY1375" s="156" t="s">
        <v>128</v>
      </c>
    </row>
    <row r="1376" spans="2:51" s="12" customFormat="1" ht="12">
      <c r="B1376" s="155"/>
      <c r="D1376" s="148" t="s">
        <v>230</v>
      </c>
      <c r="E1376" s="156" t="s">
        <v>1</v>
      </c>
      <c r="F1376" s="157" t="s">
        <v>2345</v>
      </c>
      <c r="H1376" s="158">
        <v>5.5</v>
      </c>
      <c r="I1376" s="159"/>
      <c r="J1376" s="159"/>
      <c r="M1376" s="155"/>
      <c r="N1376" s="160"/>
      <c r="X1376" s="161"/>
      <c r="AT1376" s="156" t="s">
        <v>230</v>
      </c>
      <c r="AU1376" s="156" t="s">
        <v>87</v>
      </c>
      <c r="AV1376" s="12" t="s">
        <v>87</v>
      </c>
      <c r="AW1376" s="12" t="s">
        <v>5</v>
      </c>
      <c r="AX1376" s="12" t="s">
        <v>77</v>
      </c>
      <c r="AY1376" s="156" t="s">
        <v>128</v>
      </c>
    </row>
    <row r="1377" spans="2:51" s="12" customFormat="1" ht="12">
      <c r="B1377" s="155"/>
      <c r="D1377" s="148" t="s">
        <v>230</v>
      </c>
      <c r="E1377" s="156" t="s">
        <v>1</v>
      </c>
      <c r="F1377" s="157" t="s">
        <v>2338</v>
      </c>
      <c r="H1377" s="158">
        <v>70</v>
      </c>
      <c r="I1377" s="159"/>
      <c r="J1377" s="159"/>
      <c r="M1377" s="155"/>
      <c r="N1377" s="160"/>
      <c r="X1377" s="161"/>
      <c r="AT1377" s="156" t="s">
        <v>230</v>
      </c>
      <c r="AU1377" s="156" t="s">
        <v>87</v>
      </c>
      <c r="AV1377" s="12" t="s">
        <v>87</v>
      </c>
      <c r="AW1377" s="12" t="s">
        <v>5</v>
      </c>
      <c r="AX1377" s="12" t="s">
        <v>77</v>
      </c>
      <c r="AY1377" s="156" t="s">
        <v>128</v>
      </c>
    </row>
    <row r="1378" spans="2:51" s="13" customFormat="1" ht="12">
      <c r="B1378" s="162"/>
      <c r="D1378" s="148" t="s">
        <v>230</v>
      </c>
      <c r="E1378" s="163" t="s">
        <v>1</v>
      </c>
      <c r="F1378" s="164" t="s">
        <v>265</v>
      </c>
      <c r="H1378" s="165">
        <v>157.94</v>
      </c>
      <c r="I1378" s="166"/>
      <c r="J1378" s="166"/>
      <c r="M1378" s="162"/>
      <c r="N1378" s="167"/>
      <c r="X1378" s="168"/>
      <c r="AT1378" s="163" t="s">
        <v>230</v>
      </c>
      <c r="AU1378" s="163" t="s">
        <v>87</v>
      </c>
      <c r="AV1378" s="13" t="s">
        <v>137</v>
      </c>
      <c r="AW1378" s="13" t="s">
        <v>5</v>
      </c>
      <c r="AX1378" s="13" t="s">
        <v>85</v>
      </c>
      <c r="AY1378" s="163" t="s">
        <v>128</v>
      </c>
    </row>
    <row r="1379" spans="2:65" s="1" customFormat="1" ht="24.2" customHeight="1">
      <c r="B1379" s="31"/>
      <c r="C1379" s="134" t="s">
        <v>2437</v>
      </c>
      <c r="D1379" s="134" t="s">
        <v>132</v>
      </c>
      <c r="E1379" s="135" t="s">
        <v>2438</v>
      </c>
      <c r="F1379" s="136" t="s">
        <v>2439</v>
      </c>
      <c r="G1379" s="137" t="s">
        <v>313</v>
      </c>
      <c r="H1379" s="138">
        <v>3.663</v>
      </c>
      <c r="I1379" s="139"/>
      <c r="J1379" s="139"/>
      <c r="K1379" s="140">
        <f>ROUND(P1379*H1379,2)</f>
        <v>0</v>
      </c>
      <c r="L1379" s="136" t="s">
        <v>134</v>
      </c>
      <c r="M1379" s="31"/>
      <c r="N1379" s="141" t="s">
        <v>1</v>
      </c>
      <c r="O1379" s="142" t="s">
        <v>40</v>
      </c>
      <c r="P1379" s="143">
        <f>I1379+J1379</f>
        <v>0</v>
      </c>
      <c r="Q1379" s="143">
        <f>ROUND(I1379*H1379,2)</f>
        <v>0</v>
      </c>
      <c r="R1379" s="143">
        <f>ROUND(J1379*H1379,2)</f>
        <v>0</v>
      </c>
      <c r="T1379" s="144">
        <f>S1379*H1379</f>
        <v>0</v>
      </c>
      <c r="U1379" s="144">
        <v>0</v>
      </c>
      <c r="V1379" s="144">
        <f>U1379*H1379</f>
        <v>0</v>
      </c>
      <c r="W1379" s="144">
        <v>0</v>
      </c>
      <c r="X1379" s="145">
        <f>W1379*H1379</f>
        <v>0</v>
      </c>
      <c r="AR1379" s="146" t="s">
        <v>319</v>
      </c>
      <c r="AT1379" s="146" t="s">
        <v>132</v>
      </c>
      <c r="AU1379" s="146" t="s">
        <v>87</v>
      </c>
      <c r="AY1379" s="16" t="s">
        <v>128</v>
      </c>
      <c r="BE1379" s="147">
        <f>IF(O1379="základní",K1379,0)</f>
        <v>0</v>
      </c>
      <c r="BF1379" s="147">
        <f>IF(O1379="snížená",K1379,0)</f>
        <v>0</v>
      </c>
      <c r="BG1379" s="147">
        <f>IF(O1379="zákl. přenesená",K1379,0)</f>
        <v>0</v>
      </c>
      <c r="BH1379" s="147">
        <f>IF(O1379="sníž. přenesená",K1379,0)</f>
        <v>0</v>
      </c>
      <c r="BI1379" s="147">
        <f>IF(O1379="nulová",K1379,0)</f>
        <v>0</v>
      </c>
      <c r="BJ1379" s="16" t="s">
        <v>85</v>
      </c>
      <c r="BK1379" s="147">
        <f>ROUND(P1379*H1379,2)</f>
        <v>0</v>
      </c>
      <c r="BL1379" s="16" t="s">
        <v>319</v>
      </c>
      <c r="BM1379" s="146" t="s">
        <v>2440</v>
      </c>
    </row>
    <row r="1380" spans="2:47" s="1" customFormat="1" ht="29.25">
      <c r="B1380" s="31"/>
      <c r="D1380" s="148" t="s">
        <v>136</v>
      </c>
      <c r="F1380" s="149" t="s">
        <v>2441</v>
      </c>
      <c r="I1380" s="150"/>
      <c r="J1380" s="150"/>
      <c r="M1380" s="31"/>
      <c r="N1380" s="151"/>
      <c r="X1380" s="53"/>
      <c r="AT1380" s="16" t="s">
        <v>136</v>
      </c>
      <c r="AU1380" s="16" t="s">
        <v>87</v>
      </c>
    </row>
    <row r="1381" spans="2:65" s="1" customFormat="1" ht="24.2" customHeight="1">
      <c r="B1381" s="31"/>
      <c r="C1381" s="134" t="s">
        <v>2442</v>
      </c>
      <c r="D1381" s="134" t="s">
        <v>132</v>
      </c>
      <c r="E1381" s="135" t="s">
        <v>2443</v>
      </c>
      <c r="F1381" s="136" t="s">
        <v>2444</v>
      </c>
      <c r="G1381" s="137" t="s">
        <v>313</v>
      </c>
      <c r="H1381" s="138">
        <v>3.663</v>
      </c>
      <c r="I1381" s="139"/>
      <c r="J1381" s="139"/>
      <c r="K1381" s="140">
        <f>ROUND(P1381*H1381,2)</f>
        <v>0</v>
      </c>
      <c r="L1381" s="136" t="s">
        <v>134</v>
      </c>
      <c r="M1381" s="31"/>
      <c r="N1381" s="141" t="s">
        <v>1</v>
      </c>
      <c r="O1381" s="142" t="s">
        <v>40</v>
      </c>
      <c r="P1381" s="143">
        <f>I1381+J1381</f>
        <v>0</v>
      </c>
      <c r="Q1381" s="143">
        <f>ROUND(I1381*H1381,2)</f>
        <v>0</v>
      </c>
      <c r="R1381" s="143">
        <f>ROUND(J1381*H1381,2)</f>
        <v>0</v>
      </c>
      <c r="T1381" s="144">
        <f>S1381*H1381</f>
        <v>0</v>
      </c>
      <c r="U1381" s="144">
        <v>0</v>
      </c>
      <c r="V1381" s="144">
        <f>U1381*H1381</f>
        <v>0</v>
      </c>
      <c r="W1381" s="144">
        <v>0</v>
      </c>
      <c r="X1381" s="145">
        <f>W1381*H1381</f>
        <v>0</v>
      </c>
      <c r="AR1381" s="146" t="s">
        <v>319</v>
      </c>
      <c r="AT1381" s="146" t="s">
        <v>132</v>
      </c>
      <c r="AU1381" s="146" t="s">
        <v>87</v>
      </c>
      <c r="AY1381" s="16" t="s">
        <v>128</v>
      </c>
      <c r="BE1381" s="147">
        <f>IF(O1381="základní",K1381,0)</f>
        <v>0</v>
      </c>
      <c r="BF1381" s="147">
        <f>IF(O1381="snížená",K1381,0)</f>
        <v>0</v>
      </c>
      <c r="BG1381" s="147">
        <f>IF(O1381="zákl. přenesená",K1381,0)</f>
        <v>0</v>
      </c>
      <c r="BH1381" s="147">
        <f>IF(O1381="sníž. přenesená",K1381,0)</f>
        <v>0</v>
      </c>
      <c r="BI1381" s="147">
        <f>IF(O1381="nulová",K1381,0)</f>
        <v>0</v>
      </c>
      <c r="BJ1381" s="16" t="s">
        <v>85</v>
      </c>
      <c r="BK1381" s="147">
        <f>ROUND(P1381*H1381,2)</f>
        <v>0</v>
      </c>
      <c r="BL1381" s="16" t="s">
        <v>319</v>
      </c>
      <c r="BM1381" s="146" t="s">
        <v>2445</v>
      </c>
    </row>
    <row r="1382" spans="2:47" s="1" customFormat="1" ht="29.25">
      <c r="B1382" s="31"/>
      <c r="D1382" s="148" t="s">
        <v>136</v>
      </c>
      <c r="F1382" s="149" t="s">
        <v>2446</v>
      </c>
      <c r="I1382" s="150"/>
      <c r="J1382" s="150"/>
      <c r="M1382" s="31"/>
      <c r="N1382" s="151"/>
      <c r="X1382" s="53"/>
      <c r="AT1382" s="16" t="s">
        <v>136</v>
      </c>
      <c r="AU1382" s="16" t="s">
        <v>87</v>
      </c>
    </row>
    <row r="1383" spans="2:65" s="1" customFormat="1" ht="24.2" customHeight="1">
      <c r="B1383" s="31"/>
      <c r="C1383" s="134" t="s">
        <v>2447</v>
      </c>
      <c r="D1383" s="134" t="s">
        <v>132</v>
      </c>
      <c r="E1383" s="135" t="s">
        <v>2448</v>
      </c>
      <c r="F1383" s="136" t="s">
        <v>2449</v>
      </c>
      <c r="G1383" s="137" t="s">
        <v>313</v>
      </c>
      <c r="H1383" s="138">
        <v>3.663</v>
      </c>
      <c r="I1383" s="139"/>
      <c r="J1383" s="139"/>
      <c r="K1383" s="140">
        <f>ROUND(P1383*H1383,2)</f>
        <v>0</v>
      </c>
      <c r="L1383" s="136" t="s">
        <v>134</v>
      </c>
      <c r="M1383" s="31"/>
      <c r="N1383" s="141" t="s">
        <v>1</v>
      </c>
      <c r="O1383" s="142" t="s">
        <v>40</v>
      </c>
      <c r="P1383" s="143">
        <f>I1383+J1383</f>
        <v>0</v>
      </c>
      <c r="Q1383" s="143">
        <f>ROUND(I1383*H1383,2)</f>
        <v>0</v>
      </c>
      <c r="R1383" s="143">
        <f>ROUND(J1383*H1383,2)</f>
        <v>0</v>
      </c>
      <c r="T1383" s="144">
        <f>S1383*H1383</f>
        <v>0</v>
      </c>
      <c r="U1383" s="144">
        <v>0</v>
      </c>
      <c r="V1383" s="144">
        <f>U1383*H1383</f>
        <v>0</v>
      </c>
      <c r="W1383" s="144">
        <v>0</v>
      </c>
      <c r="X1383" s="145">
        <f>W1383*H1383</f>
        <v>0</v>
      </c>
      <c r="AR1383" s="146" t="s">
        <v>319</v>
      </c>
      <c r="AT1383" s="146" t="s">
        <v>132</v>
      </c>
      <c r="AU1383" s="146" t="s">
        <v>87</v>
      </c>
      <c r="AY1383" s="16" t="s">
        <v>128</v>
      </c>
      <c r="BE1383" s="147">
        <f>IF(O1383="základní",K1383,0)</f>
        <v>0</v>
      </c>
      <c r="BF1383" s="147">
        <f>IF(O1383="snížená",K1383,0)</f>
        <v>0</v>
      </c>
      <c r="BG1383" s="147">
        <f>IF(O1383="zákl. přenesená",K1383,0)</f>
        <v>0</v>
      </c>
      <c r="BH1383" s="147">
        <f>IF(O1383="sníž. přenesená",K1383,0)</f>
        <v>0</v>
      </c>
      <c r="BI1383" s="147">
        <f>IF(O1383="nulová",K1383,0)</f>
        <v>0</v>
      </c>
      <c r="BJ1383" s="16" t="s">
        <v>85</v>
      </c>
      <c r="BK1383" s="147">
        <f>ROUND(P1383*H1383,2)</f>
        <v>0</v>
      </c>
      <c r="BL1383" s="16" t="s">
        <v>319</v>
      </c>
      <c r="BM1383" s="146" t="s">
        <v>2450</v>
      </c>
    </row>
    <row r="1384" spans="2:47" s="1" customFormat="1" ht="29.25">
      <c r="B1384" s="31"/>
      <c r="D1384" s="148" t="s">
        <v>136</v>
      </c>
      <c r="F1384" s="149" t="s">
        <v>2451</v>
      </c>
      <c r="I1384" s="150"/>
      <c r="J1384" s="150"/>
      <c r="M1384" s="31"/>
      <c r="N1384" s="151"/>
      <c r="X1384" s="53"/>
      <c r="AT1384" s="16" t="s">
        <v>136</v>
      </c>
      <c r="AU1384" s="16" t="s">
        <v>87</v>
      </c>
    </row>
    <row r="1385" spans="2:63" s="11" customFormat="1" ht="22.9" customHeight="1">
      <c r="B1385" s="121"/>
      <c r="D1385" s="122" t="s">
        <v>76</v>
      </c>
      <c r="E1385" s="132" t="s">
        <v>2452</v>
      </c>
      <c r="F1385" s="132" t="s">
        <v>2844</v>
      </c>
      <c r="I1385" s="124"/>
      <c r="J1385" s="124"/>
      <c r="K1385" s="133">
        <f>BK1385</f>
        <v>0</v>
      </c>
      <c r="M1385" s="121"/>
      <c r="N1385" s="126"/>
      <c r="Q1385" s="127">
        <f>SUM(Q1386:Q1424)</f>
        <v>0</v>
      </c>
      <c r="R1385" s="127">
        <f>SUM(R1386:R1424)</f>
        <v>0</v>
      </c>
      <c r="T1385" s="128">
        <f>SUM(T1386:T1424)</f>
        <v>0</v>
      </c>
      <c r="V1385" s="128">
        <f>SUM(V1386:V1424)</f>
        <v>0.6354899999999999</v>
      </c>
      <c r="X1385" s="129">
        <f>SUM(X1386:X1424)</f>
        <v>0</v>
      </c>
      <c r="AR1385" s="122" t="s">
        <v>87</v>
      </c>
      <c r="AT1385" s="130" t="s">
        <v>76</v>
      </c>
      <c r="AU1385" s="130" t="s">
        <v>85</v>
      </c>
      <c r="AY1385" s="122" t="s">
        <v>128</v>
      </c>
      <c r="BK1385" s="131">
        <f>SUM(BK1386:BK1424)</f>
        <v>0</v>
      </c>
    </row>
    <row r="1386" spans="2:65" s="1" customFormat="1" ht="24.2" customHeight="1">
      <c r="B1386" s="31"/>
      <c r="C1386" s="134" t="s">
        <v>2453</v>
      </c>
      <c r="D1386" s="134" t="s">
        <v>132</v>
      </c>
      <c r="E1386" s="135" t="s">
        <v>2454</v>
      </c>
      <c r="F1386" s="136" t="s">
        <v>2845</v>
      </c>
      <c r="G1386" s="137" t="s">
        <v>222</v>
      </c>
      <c r="H1386" s="138">
        <v>67.4</v>
      </c>
      <c r="I1386" s="139"/>
      <c r="J1386" s="139"/>
      <c r="K1386" s="140">
        <f>ROUND(P1386*H1386,2)</f>
        <v>0</v>
      </c>
      <c r="L1386" s="136" t="s">
        <v>134</v>
      </c>
      <c r="M1386" s="31"/>
      <c r="N1386" s="141" t="s">
        <v>1</v>
      </c>
      <c r="O1386" s="142" t="s">
        <v>40</v>
      </c>
      <c r="P1386" s="143">
        <f>I1386+J1386</f>
        <v>0</v>
      </c>
      <c r="Q1386" s="143">
        <f>ROUND(I1386*H1386,2)</f>
        <v>0</v>
      </c>
      <c r="R1386" s="143">
        <f>ROUND(J1386*H1386,2)</f>
        <v>0</v>
      </c>
      <c r="T1386" s="144">
        <f>S1386*H1386</f>
        <v>0</v>
      </c>
      <c r="U1386" s="144">
        <v>0</v>
      </c>
      <c r="V1386" s="144">
        <f>U1386*H1386</f>
        <v>0</v>
      </c>
      <c r="W1386" s="144">
        <v>0</v>
      </c>
      <c r="X1386" s="145">
        <f>W1386*H1386</f>
        <v>0</v>
      </c>
      <c r="AR1386" s="146" t="s">
        <v>319</v>
      </c>
      <c r="AT1386" s="146" t="s">
        <v>132</v>
      </c>
      <c r="AU1386" s="146" t="s">
        <v>87</v>
      </c>
      <c r="AY1386" s="16" t="s">
        <v>128</v>
      </c>
      <c r="BE1386" s="147">
        <f>IF(O1386="základní",K1386,0)</f>
        <v>0</v>
      </c>
      <c r="BF1386" s="147">
        <f>IF(O1386="snížená",K1386,0)</f>
        <v>0</v>
      </c>
      <c r="BG1386" s="147">
        <f>IF(O1386="zákl. přenesená",K1386,0)</f>
        <v>0</v>
      </c>
      <c r="BH1386" s="147">
        <f>IF(O1386="sníž. přenesená",K1386,0)</f>
        <v>0</v>
      </c>
      <c r="BI1386" s="147">
        <f>IF(O1386="nulová",K1386,0)</f>
        <v>0</v>
      </c>
      <c r="BJ1386" s="16" t="s">
        <v>85</v>
      </c>
      <c r="BK1386" s="147">
        <f>ROUND(P1386*H1386,2)</f>
        <v>0</v>
      </c>
      <c r="BL1386" s="16" t="s">
        <v>319</v>
      </c>
      <c r="BM1386" s="146" t="s">
        <v>2455</v>
      </c>
    </row>
    <row r="1387" spans="2:47" s="1" customFormat="1" ht="12">
      <c r="B1387" s="31"/>
      <c r="D1387" s="148" t="s">
        <v>136</v>
      </c>
      <c r="F1387" s="149"/>
      <c r="I1387" s="150"/>
      <c r="J1387" s="150"/>
      <c r="M1387" s="31"/>
      <c r="N1387" s="151"/>
      <c r="X1387" s="53"/>
      <c r="AT1387" s="16" t="s">
        <v>136</v>
      </c>
      <c r="AU1387" s="16" t="s">
        <v>87</v>
      </c>
    </row>
    <row r="1388" spans="2:51" s="12" customFormat="1" ht="12">
      <c r="B1388" s="155"/>
      <c r="D1388" s="148" t="s">
        <v>230</v>
      </c>
      <c r="E1388" s="156" t="s">
        <v>1</v>
      </c>
      <c r="F1388" s="157" t="s">
        <v>2456</v>
      </c>
      <c r="H1388" s="158">
        <v>5.4</v>
      </c>
      <c r="I1388" s="159"/>
      <c r="J1388" s="159"/>
      <c r="M1388" s="155"/>
      <c r="N1388" s="160"/>
      <c r="X1388" s="161"/>
      <c r="AT1388" s="156" t="s">
        <v>230</v>
      </c>
      <c r="AU1388" s="156" t="s">
        <v>87</v>
      </c>
      <c r="AV1388" s="12" t="s">
        <v>87</v>
      </c>
      <c r="AW1388" s="12" t="s">
        <v>5</v>
      </c>
      <c r="AX1388" s="12" t="s">
        <v>77</v>
      </c>
      <c r="AY1388" s="156" t="s">
        <v>128</v>
      </c>
    </row>
    <row r="1389" spans="2:51" s="12" customFormat="1" ht="12">
      <c r="B1389" s="155"/>
      <c r="D1389" s="148" t="s">
        <v>230</v>
      </c>
      <c r="E1389" s="156" t="s">
        <v>1</v>
      </c>
      <c r="F1389" s="157" t="s">
        <v>2457</v>
      </c>
      <c r="H1389" s="158">
        <v>12.1</v>
      </c>
      <c r="I1389" s="159"/>
      <c r="J1389" s="159"/>
      <c r="M1389" s="155"/>
      <c r="N1389" s="160"/>
      <c r="X1389" s="161"/>
      <c r="AT1389" s="156" t="s">
        <v>230</v>
      </c>
      <c r="AU1389" s="156" t="s">
        <v>87</v>
      </c>
      <c r="AV1389" s="12" t="s">
        <v>87</v>
      </c>
      <c r="AW1389" s="12" t="s">
        <v>5</v>
      </c>
      <c r="AX1389" s="12" t="s">
        <v>77</v>
      </c>
      <c r="AY1389" s="156" t="s">
        <v>128</v>
      </c>
    </row>
    <row r="1390" spans="2:51" s="12" customFormat="1" ht="12">
      <c r="B1390" s="155"/>
      <c r="D1390" s="148" t="s">
        <v>230</v>
      </c>
      <c r="E1390" s="156" t="s">
        <v>1</v>
      </c>
      <c r="F1390" s="157" t="s">
        <v>2458</v>
      </c>
      <c r="H1390" s="158">
        <v>17.5</v>
      </c>
      <c r="I1390" s="159"/>
      <c r="J1390" s="159"/>
      <c r="M1390" s="155"/>
      <c r="N1390" s="160"/>
      <c r="X1390" s="161"/>
      <c r="AT1390" s="156" t="s">
        <v>230</v>
      </c>
      <c r="AU1390" s="156" t="s">
        <v>87</v>
      </c>
      <c r="AV1390" s="12" t="s">
        <v>87</v>
      </c>
      <c r="AW1390" s="12" t="s">
        <v>5</v>
      </c>
      <c r="AX1390" s="12" t="s">
        <v>77</v>
      </c>
      <c r="AY1390" s="156" t="s">
        <v>128</v>
      </c>
    </row>
    <row r="1391" spans="2:51" s="12" customFormat="1" ht="12">
      <c r="B1391" s="155"/>
      <c r="D1391" s="148" t="s">
        <v>230</v>
      </c>
      <c r="E1391" s="156" t="s">
        <v>1</v>
      </c>
      <c r="F1391" s="157" t="s">
        <v>2459</v>
      </c>
      <c r="H1391" s="158">
        <v>8.7</v>
      </c>
      <c r="I1391" s="159"/>
      <c r="J1391" s="159"/>
      <c r="M1391" s="155"/>
      <c r="N1391" s="160"/>
      <c r="X1391" s="161"/>
      <c r="AT1391" s="156" t="s">
        <v>230</v>
      </c>
      <c r="AU1391" s="156" t="s">
        <v>87</v>
      </c>
      <c r="AV1391" s="12" t="s">
        <v>87</v>
      </c>
      <c r="AW1391" s="12" t="s">
        <v>5</v>
      </c>
      <c r="AX1391" s="12" t="s">
        <v>77</v>
      </c>
      <c r="AY1391" s="156" t="s">
        <v>128</v>
      </c>
    </row>
    <row r="1392" spans="2:51" s="12" customFormat="1" ht="12">
      <c r="B1392" s="155"/>
      <c r="D1392" s="148" t="s">
        <v>230</v>
      </c>
      <c r="E1392" s="156" t="s">
        <v>1</v>
      </c>
      <c r="F1392" s="157" t="s">
        <v>2460</v>
      </c>
      <c r="H1392" s="158">
        <v>13.4</v>
      </c>
      <c r="I1392" s="159"/>
      <c r="J1392" s="159"/>
      <c r="M1392" s="155"/>
      <c r="N1392" s="160"/>
      <c r="X1392" s="161"/>
      <c r="AT1392" s="156" t="s">
        <v>230</v>
      </c>
      <c r="AU1392" s="156" t="s">
        <v>87</v>
      </c>
      <c r="AV1392" s="12" t="s">
        <v>87</v>
      </c>
      <c r="AW1392" s="12" t="s">
        <v>5</v>
      </c>
      <c r="AX1392" s="12" t="s">
        <v>77</v>
      </c>
      <c r="AY1392" s="156" t="s">
        <v>128</v>
      </c>
    </row>
    <row r="1393" spans="2:51" s="12" customFormat="1" ht="12">
      <c r="B1393" s="155"/>
      <c r="D1393" s="148" t="s">
        <v>230</v>
      </c>
      <c r="E1393" s="156" t="s">
        <v>1</v>
      </c>
      <c r="F1393" s="157" t="s">
        <v>2461</v>
      </c>
      <c r="H1393" s="158">
        <v>10.3</v>
      </c>
      <c r="I1393" s="159"/>
      <c r="J1393" s="159"/>
      <c r="M1393" s="155"/>
      <c r="N1393" s="160"/>
      <c r="X1393" s="161"/>
      <c r="AT1393" s="156" t="s">
        <v>230</v>
      </c>
      <c r="AU1393" s="156" t="s">
        <v>87</v>
      </c>
      <c r="AV1393" s="12" t="s">
        <v>87</v>
      </c>
      <c r="AW1393" s="12" t="s">
        <v>5</v>
      </c>
      <c r="AX1393" s="12" t="s">
        <v>77</v>
      </c>
      <c r="AY1393" s="156" t="s">
        <v>128</v>
      </c>
    </row>
    <row r="1394" spans="2:51" s="13" customFormat="1" ht="12">
      <c r="B1394" s="162"/>
      <c r="D1394" s="148" t="s">
        <v>230</v>
      </c>
      <c r="E1394" s="163" t="s">
        <v>1</v>
      </c>
      <c r="F1394" s="164" t="s">
        <v>265</v>
      </c>
      <c r="H1394" s="165">
        <v>67.4</v>
      </c>
      <c r="I1394" s="166"/>
      <c r="J1394" s="166"/>
      <c r="M1394" s="162"/>
      <c r="N1394" s="167"/>
      <c r="X1394" s="168"/>
      <c r="AT1394" s="163" t="s">
        <v>230</v>
      </c>
      <c r="AU1394" s="163" t="s">
        <v>87</v>
      </c>
      <c r="AV1394" s="13" t="s">
        <v>137</v>
      </c>
      <c r="AW1394" s="13" t="s">
        <v>5</v>
      </c>
      <c r="AX1394" s="13" t="s">
        <v>85</v>
      </c>
      <c r="AY1394" s="163" t="s">
        <v>128</v>
      </c>
    </row>
    <row r="1395" spans="2:65" s="1" customFormat="1" ht="24.2" customHeight="1">
      <c r="B1395" s="31"/>
      <c r="C1395" s="134" t="s">
        <v>2462</v>
      </c>
      <c r="D1395" s="134" t="s">
        <v>132</v>
      </c>
      <c r="E1395" s="135" t="s">
        <v>2463</v>
      </c>
      <c r="F1395" s="136" t="s">
        <v>2846</v>
      </c>
      <c r="G1395" s="137" t="s">
        <v>222</v>
      </c>
      <c r="H1395" s="138">
        <v>67.4</v>
      </c>
      <c r="I1395" s="139"/>
      <c r="J1395" s="139"/>
      <c r="K1395" s="140">
        <f>ROUND(P1395*H1395,2)</f>
        <v>0</v>
      </c>
      <c r="L1395" s="136" t="s">
        <v>134</v>
      </c>
      <c r="M1395" s="31"/>
      <c r="N1395" s="141" t="s">
        <v>1</v>
      </c>
      <c r="O1395" s="142" t="s">
        <v>40</v>
      </c>
      <c r="P1395" s="143">
        <f>I1395+J1395</f>
        <v>0</v>
      </c>
      <c r="Q1395" s="143">
        <f>ROUND(I1395*H1395,2)</f>
        <v>0</v>
      </c>
      <c r="R1395" s="143">
        <f>ROUND(J1395*H1395,2)</f>
        <v>0</v>
      </c>
      <c r="T1395" s="144">
        <f>S1395*H1395</f>
        <v>0</v>
      </c>
      <c r="U1395" s="144">
        <v>0</v>
      </c>
      <c r="V1395" s="144">
        <f>U1395*H1395</f>
        <v>0</v>
      </c>
      <c r="W1395" s="144">
        <v>0</v>
      </c>
      <c r="X1395" s="145">
        <f>W1395*H1395</f>
        <v>0</v>
      </c>
      <c r="AR1395" s="146" t="s">
        <v>319</v>
      </c>
      <c r="AT1395" s="146" t="s">
        <v>132</v>
      </c>
      <c r="AU1395" s="146" t="s">
        <v>87</v>
      </c>
      <c r="AY1395" s="16" t="s">
        <v>128</v>
      </c>
      <c r="BE1395" s="147">
        <f>IF(O1395="základní",K1395,0)</f>
        <v>0</v>
      </c>
      <c r="BF1395" s="147">
        <f>IF(O1395="snížená",K1395,0)</f>
        <v>0</v>
      </c>
      <c r="BG1395" s="147">
        <f>IF(O1395="zákl. přenesená",K1395,0)</f>
        <v>0</v>
      </c>
      <c r="BH1395" s="147">
        <f>IF(O1395="sníž. přenesená",K1395,0)</f>
        <v>0</v>
      </c>
      <c r="BI1395" s="147">
        <f>IF(O1395="nulová",K1395,0)</f>
        <v>0</v>
      </c>
      <c r="BJ1395" s="16" t="s">
        <v>85</v>
      </c>
      <c r="BK1395" s="147">
        <f>ROUND(P1395*H1395,2)</f>
        <v>0</v>
      </c>
      <c r="BL1395" s="16" t="s">
        <v>319</v>
      </c>
      <c r="BM1395" s="146" t="s">
        <v>2464</v>
      </c>
    </row>
    <row r="1396" spans="2:47" s="1" customFormat="1" ht="12">
      <c r="B1396" s="31"/>
      <c r="D1396" s="148" t="s">
        <v>136</v>
      </c>
      <c r="F1396" s="149"/>
      <c r="I1396" s="150"/>
      <c r="J1396" s="150"/>
      <c r="M1396" s="31"/>
      <c r="N1396" s="151"/>
      <c r="X1396" s="53"/>
      <c r="AT1396" s="16" t="s">
        <v>136</v>
      </c>
      <c r="AU1396" s="16" t="s">
        <v>87</v>
      </c>
    </row>
    <row r="1397" spans="2:65" s="1" customFormat="1" ht="24.2" customHeight="1">
      <c r="B1397" s="31"/>
      <c r="C1397" s="134" t="s">
        <v>2465</v>
      </c>
      <c r="D1397" s="134" t="s">
        <v>132</v>
      </c>
      <c r="E1397" s="135" t="s">
        <v>2466</v>
      </c>
      <c r="F1397" s="136" t="s">
        <v>2847</v>
      </c>
      <c r="G1397" s="137" t="s">
        <v>222</v>
      </c>
      <c r="H1397" s="138">
        <v>67.4</v>
      </c>
      <c r="I1397" s="139"/>
      <c r="J1397" s="139"/>
      <c r="K1397" s="140">
        <f>ROUND(P1397*H1397,2)</f>
        <v>0</v>
      </c>
      <c r="L1397" s="136" t="s">
        <v>134</v>
      </c>
      <c r="M1397" s="31"/>
      <c r="N1397" s="141" t="s">
        <v>1</v>
      </c>
      <c r="O1397" s="142" t="s">
        <v>40</v>
      </c>
      <c r="P1397" s="143">
        <f>I1397+J1397</f>
        <v>0</v>
      </c>
      <c r="Q1397" s="143">
        <f>ROUND(I1397*H1397,2)</f>
        <v>0</v>
      </c>
      <c r="R1397" s="143">
        <f>ROUND(J1397*H1397,2)</f>
        <v>0</v>
      </c>
      <c r="T1397" s="144">
        <f>S1397*H1397</f>
        <v>0</v>
      </c>
      <c r="U1397" s="144">
        <v>4E-05</v>
      </c>
      <c r="V1397" s="144">
        <f>U1397*H1397</f>
        <v>0.0026960000000000005</v>
      </c>
      <c r="W1397" s="144">
        <v>0</v>
      </c>
      <c r="X1397" s="145">
        <f>W1397*H1397</f>
        <v>0</v>
      </c>
      <c r="AR1397" s="146" t="s">
        <v>319</v>
      </c>
      <c r="AT1397" s="146" t="s">
        <v>132</v>
      </c>
      <c r="AU1397" s="146" t="s">
        <v>87</v>
      </c>
      <c r="AY1397" s="16" t="s">
        <v>128</v>
      </c>
      <c r="BE1397" s="147">
        <f>IF(O1397="základní",K1397,0)</f>
        <v>0</v>
      </c>
      <c r="BF1397" s="147">
        <f>IF(O1397="snížená",K1397,0)</f>
        <v>0</v>
      </c>
      <c r="BG1397" s="147">
        <f>IF(O1397="zákl. přenesená",K1397,0)</f>
        <v>0</v>
      </c>
      <c r="BH1397" s="147">
        <f>IF(O1397="sníž. přenesená",K1397,0)</f>
        <v>0</v>
      </c>
      <c r="BI1397" s="147">
        <f>IF(O1397="nulová",K1397,0)</f>
        <v>0</v>
      </c>
      <c r="BJ1397" s="16" t="s">
        <v>85</v>
      </c>
      <c r="BK1397" s="147">
        <f>ROUND(P1397*H1397,2)</f>
        <v>0</v>
      </c>
      <c r="BL1397" s="16" t="s">
        <v>319</v>
      </c>
      <c r="BM1397" s="146" t="s">
        <v>2467</v>
      </c>
    </row>
    <row r="1398" spans="2:47" s="1" customFormat="1" ht="12">
      <c r="B1398" s="31"/>
      <c r="D1398" s="148" t="s">
        <v>136</v>
      </c>
      <c r="F1398" s="149"/>
      <c r="I1398" s="150"/>
      <c r="J1398" s="150"/>
      <c r="M1398" s="31"/>
      <c r="N1398" s="151"/>
      <c r="X1398" s="53"/>
      <c r="AT1398" s="16" t="s">
        <v>136</v>
      </c>
      <c r="AU1398" s="16" t="s">
        <v>87</v>
      </c>
    </row>
    <row r="1399" spans="2:65" s="1" customFormat="1" ht="24.2" customHeight="1">
      <c r="B1399" s="31"/>
      <c r="C1399" s="134" t="s">
        <v>2468</v>
      </c>
      <c r="D1399" s="134" t="s">
        <v>132</v>
      </c>
      <c r="E1399" s="135" t="s">
        <v>2469</v>
      </c>
      <c r="F1399" s="136" t="s">
        <v>2470</v>
      </c>
      <c r="G1399" s="137" t="s">
        <v>222</v>
      </c>
      <c r="H1399" s="138">
        <v>85.1</v>
      </c>
      <c r="I1399" s="139"/>
      <c r="J1399" s="139"/>
      <c r="K1399" s="140">
        <f>ROUND(P1399*H1399,2)</f>
        <v>0</v>
      </c>
      <c r="L1399" s="136" t="s">
        <v>134</v>
      </c>
      <c r="M1399" s="31"/>
      <c r="N1399" s="141" t="s">
        <v>1</v>
      </c>
      <c r="O1399" s="142" t="s">
        <v>40</v>
      </c>
      <c r="P1399" s="143">
        <f>I1399+J1399</f>
        <v>0</v>
      </c>
      <c r="Q1399" s="143">
        <f>ROUND(I1399*H1399,2)</f>
        <v>0</v>
      </c>
      <c r="R1399" s="143">
        <f>ROUND(J1399*H1399,2)</f>
        <v>0</v>
      </c>
      <c r="T1399" s="144">
        <f>S1399*H1399</f>
        <v>0</v>
      </c>
      <c r="U1399" s="144">
        <v>0</v>
      </c>
      <c r="V1399" s="144">
        <f>U1399*H1399</f>
        <v>0</v>
      </c>
      <c r="W1399" s="144">
        <v>0</v>
      </c>
      <c r="X1399" s="145">
        <f>W1399*H1399</f>
        <v>0</v>
      </c>
      <c r="AR1399" s="146" t="s">
        <v>319</v>
      </c>
      <c r="AT1399" s="146" t="s">
        <v>132</v>
      </c>
      <c r="AU1399" s="146" t="s">
        <v>87</v>
      </c>
      <c r="AY1399" s="16" t="s">
        <v>128</v>
      </c>
      <c r="BE1399" s="147">
        <f>IF(O1399="základní",K1399,0)</f>
        <v>0</v>
      </c>
      <c r="BF1399" s="147">
        <f>IF(O1399="snížená",K1399,0)</f>
        <v>0</v>
      </c>
      <c r="BG1399" s="147">
        <f>IF(O1399="zákl. přenesená",K1399,0)</f>
        <v>0</v>
      </c>
      <c r="BH1399" s="147">
        <f>IF(O1399="sníž. přenesená",K1399,0)</f>
        <v>0</v>
      </c>
      <c r="BI1399" s="147">
        <f>IF(O1399="nulová",K1399,0)</f>
        <v>0</v>
      </c>
      <c r="BJ1399" s="16" t="s">
        <v>85</v>
      </c>
      <c r="BK1399" s="147">
        <f>ROUND(P1399*H1399,2)</f>
        <v>0</v>
      </c>
      <c r="BL1399" s="16" t="s">
        <v>319</v>
      </c>
      <c r="BM1399" s="146" t="s">
        <v>2471</v>
      </c>
    </row>
    <row r="1400" spans="2:47" s="1" customFormat="1" ht="19.5">
      <c r="B1400" s="31"/>
      <c r="D1400" s="148" t="s">
        <v>136</v>
      </c>
      <c r="F1400" s="149" t="s">
        <v>2472</v>
      </c>
      <c r="I1400" s="150"/>
      <c r="J1400" s="150"/>
      <c r="M1400" s="31"/>
      <c r="N1400" s="151"/>
      <c r="X1400" s="53"/>
      <c r="AT1400" s="16" t="s">
        <v>136</v>
      </c>
      <c r="AU1400" s="16" t="s">
        <v>87</v>
      </c>
    </row>
    <row r="1401" spans="2:51" s="12" customFormat="1" ht="12">
      <c r="B1401" s="155"/>
      <c r="D1401" s="148" t="s">
        <v>230</v>
      </c>
      <c r="E1401" s="156" t="s">
        <v>1</v>
      </c>
      <c r="F1401" s="157" t="s">
        <v>2473</v>
      </c>
      <c r="H1401" s="158">
        <v>85.1</v>
      </c>
      <c r="I1401" s="159"/>
      <c r="J1401" s="159"/>
      <c r="M1401" s="155"/>
      <c r="N1401" s="160"/>
      <c r="X1401" s="161"/>
      <c r="AT1401" s="156" t="s">
        <v>230</v>
      </c>
      <c r="AU1401" s="156" t="s">
        <v>87</v>
      </c>
      <c r="AV1401" s="12" t="s">
        <v>87</v>
      </c>
      <c r="AW1401" s="12" t="s">
        <v>5</v>
      </c>
      <c r="AX1401" s="12" t="s">
        <v>85</v>
      </c>
      <c r="AY1401" s="156" t="s">
        <v>128</v>
      </c>
    </row>
    <row r="1402" spans="2:47" s="1" customFormat="1" ht="12">
      <c r="B1402" s="31"/>
      <c r="D1402" s="148" t="s">
        <v>136</v>
      </c>
      <c r="F1402" s="149"/>
      <c r="I1402" s="150"/>
      <c r="J1402" s="150"/>
      <c r="M1402" s="31"/>
      <c r="N1402" s="151"/>
      <c r="X1402" s="53"/>
      <c r="AT1402" s="16" t="s">
        <v>136</v>
      </c>
      <c r="AU1402" s="16" t="s">
        <v>87</v>
      </c>
    </row>
    <row r="1403" spans="2:65" s="1" customFormat="1" ht="24.2" customHeight="1">
      <c r="B1403" s="31"/>
      <c r="C1403" s="134" t="s">
        <v>2474</v>
      </c>
      <c r="D1403" s="134" t="s">
        <v>132</v>
      </c>
      <c r="E1403" s="135" t="s">
        <v>2475</v>
      </c>
      <c r="F1403" s="136" t="s">
        <v>2850</v>
      </c>
      <c r="G1403" s="137" t="s">
        <v>222</v>
      </c>
      <c r="H1403" s="138">
        <v>67.4</v>
      </c>
      <c r="I1403" s="139"/>
      <c r="J1403" s="139"/>
      <c r="K1403" s="140">
        <f>ROUND(P1403*H1403,2)</f>
        <v>0</v>
      </c>
      <c r="L1403" s="136"/>
      <c r="M1403" s="31"/>
      <c r="N1403" s="141" t="s">
        <v>1</v>
      </c>
      <c r="O1403" s="142" t="s">
        <v>40</v>
      </c>
      <c r="P1403" s="143">
        <f>I1403+J1403</f>
        <v>0</v>
      </c>
      <c r="Q1403" s="143">
        <f>ROUND(I1403*H1403,2)</f>
        <v>0</v>
      </c>
      <c r="R1403" s="143">
        <f>ROUND(J1403*H1403,2)</f>
        <v>0</v>
      </c>
      <c r="T1403" s="144">
        <f>S1403*H1403</f>
        <v>0</v>
      </c>
      <c r="U1403" s="144">
        <v>0.0048</v>
      </c>
      <c r="V1403" s="144">
        <f>U1403*H1403</f>
        <v>0.32352</v>
      </c>
      <c r="W1403" s="144">
        <v>0</v>
      </c>
      <c r="X1403" s="145">
        <f>W1403*H1403</f>
        <v>0</v>
      </c>
      <c r="AR1403" s="146" t="s">
        <v>319</v>
      </c>
      <c r="AT1403" s="146" t="s">
        <v>132</v>
      </c>
      <c r="AU1403" s="146" t="s">
        <v>87</v>
      </c>
      <c r="AY1403" s="16" t="s">
        <v>128</v>
      </c>
      <c r="BE1403" s="147">
        <f>IF(O1403="základní",K1403,0)</f>
        <v>0</v>
      </c>
      <c r="BF1403" s="147">
        <f>IF(O1403="snížená",K1403,0)</f>
        <v>0</v>
      </c>
      <c r="BG1403" s="147">
        <f>IF(O1403="zákl. přenesená",K1403,0)</f>
        <v>0</v>
      </c>
      <c r="BH1403" s="147">
        <f>IF(O1403="sníž. přenesená",K1403,0)</f>
        <v>0</v>
      </c>
      <c r="BI1403" s="147">
        <f>IF(O1403="nulová",K1403,0)</f>
        <v>0</v>
      </c>
      <c r="BJ1403" s="16" t="s">
        <v>85</v>
      </c>
      <c r="BK1403" s="147">
        <f>ROUND(P1403*H1403,2)</f>
        <v>0</v>
      </c>
      <c r="BL1403" s="16" t="s">
        <v>319</v>
      </c>
      <c r="BM1403" s="146" t="s">
        <v>2476</v>
      </c>
    </row>
    <row r="1404" spans="2:47" s="1" customFormat="1" ht="12">
      <c r="B1404" s="31"/>
      <c r="D1404" s="148" t="s">
        <v>136</v>
      </c>
      <c r="F1404" s="149"/>
      <c r="I1404" s="150"/>
      <c r="J1404" s="150"/>
      <c r="M1404" s="31"/>
      <c r="N1404" s="151"/>
      <c r="X1404" s="53"/>
      <c r="AT1404" s="16" t="s">
        <v>136</v>
      </c>
      <c r="AU1404" s="16" t="s">
        <v>87</v>
      </c>
    </row>
    <row r="1405" spans="2:51" s="12" customFormat="1" ht="12">
      <c r="B1405" s="155"/>
      <c r="D1405" s="148" t="s">
        <v>230</v>
      </c>
      <c r="E1405" s="156" t="s">
        <v>1</v>
      </c>
      <c r="F1405" s="157" t="s">
        <v>2456</v>
      </c>
      <c r="H1405" s="158">
        <v>5.4</v>
      </c>
      <c r="I1405" s="159"/>
      <c r="J1405" s="159"/>
      <c r="M1405" s="155"/>
      <c r="N1405" s="160"/>
      <c r="X1405" s="161"/>
      <c r="AT1405" s="156" t="s">
        <v>230</v>
      </c>
      <c r="AU1405" s="156" t="s">
        <v>87</v>
      </c>
      <c r="AV1405" s="12" t="s">
        <v>87</v>
      </c>
      <c r="AW1405" s="12" t="s">
        <v>5</v>
      </c>
      <c r="AX1405" s="12" t="s">
        <v>77</v>
      </c>
      <c r="AY1405" s="156" t="s">
        <v>128</v>
      </c>
    </row>
    <row r="1406" spans="2:51" s="12" customFormat="1" ht="12">
      <c r="B1406" s="155"/>
      <c r="D1406" s="148" t="s">
        <v>230</v>
      </c>
      <c r="E1406" s="156" t="s">
        <v>1</v>
      </c>
      <c r="F1406" s="157" t="s">
        <v>2457</v>
      </c>
      <c r="H1406" s="158">
        <v>12.1</v>
      </c>
      <c r="I1406" s="159"/>
      <c r="J1406" s="159"/>
      <c r="M1406" s="155"/>
      <c r="N1406" s="160"/>
      <c r="X1406" s="161"/>
      <c r="AT1406" s="156" t="s">
        <v>230</v>
      </c>
      <c r="AU1406" s="156" t="s">
        <v>87</v>
      </c>
      <c r="AV1406" s="12" t="s">
        <v>87</v>
      </c>
      <c r="AW1406" s="12" t="s">
        <v>5</v>
      </c>
      <c r="AX1406" s="12" t="s">
        <v>77</v>
      </c>
      <c r="AY1406" s="156" t="s">
        <v>128</v>
      </c>
    </row>
    <row r="1407" spans="2:51" s="12" customFormat="1" ht="12">
      <c r="B1407" s="155"/>
      <c r="D1407" s="148" t="s">
        <v>230</v>
      </c>
      <c r="E1407" s="156" t="s">
        <v>1</v>
      </c>
      <c r="F1407" s="157" t="s">
        <v>2458</v>
      </c>
      <c r="H1407" s="158">
        <v>17.5</v>
      </c>
      <c r="I1407" s="159"/>
      <c r="J1407" s="159"/>
      <c r="M1407" s="155"/>
      <c r="N1407" s="160"/>
      <c r="X1407" s="161"/>
      <c r="AT1407" s="156" t="s">
        <v>230</v>
      </c>
      <c r="AU1407" s="156" t="s">
        <v>87</v>
      </c>
      <c r="AV1407" s="12" t="s">
        <v>87</v>
      </c>
      <c r="AW1407" s="12" t="s">
        <v>5</v>
      </c>
      <c r="AX1407" s="12" t="s">
        <v>77</v>
      </c>
      <c r="AY1407" s="156" t="s">
        <v>128</v>
      </c>
    </row>
    <row r="1408" spans="2:51" s="12" customFormat="1" ht="12">
      <c r="B1408" s="155"/>
      <c r="D1408" s="148" t="s">
        <v>230</v>
      </c>
      <c r="E1408" s="156" t="s">
        <v>1</v>
      </c>
      <c r="F1408" s="157" t="s">
        <v>2459</v>
      </c>
      <c r="H1408" s="158">
        <v>8.7</v>
      </c>
      <c r="I1408" s="159"/>
      <c r="J1408" s="159"/>
      <c r="M1408" s="155"/>
      <c r="N1408" s="160"/>
      <c r="X1408" s="161"/>
      <c r="AT1408" s="156" t="s">
        <v>230</v>
      </c>
      <c r="AU1408" s="156" t="s">
        <v>87</v>
      </c>
      <c r="AV1408" s="12" t="s">
        <v>87</v>
      </c>
      <c r="AW1408" s="12" t="s">
        <v>5</v>
      </c>
      <c r="AX1408" s="12" t="s">
        <v>77</v>
      </c>
      <c r="AY1408" s="156" t="s">
        <v>128</v>
      </c>
    </row>
    <row r="1409" spans="2:51" s="12" customFormat="1" ht="12">
      <c r="B1409" s="155"/>
      <c r="D1409" s="148" t="s">
        <v>230</v>
      </c>
      <c r="E1409" s="156" t="s">
        <v>1</v>
      </c>
      <c r="F1409" s="157" t="s">
        <v>2460</v>
      </c>
      <c r="H1409" s="158">
        <v>13.4</v>
      </c>
      <c r="I1409" s="159"/>
      <c r="J1409" s="159"/>
      <c r="M1409" s="155"/>
      <c r="N1409" s="160"/>
      <c r="X1409" s="161"/>
      <c r="AT1409" s="156" t="s">
        <v>230</v>
      </c>
      <c r="AU1409" s="156" t="s">
        <v>87</v>
      </c>
      <c r="AV1409" s="12" t="s">
        <v>87</v>
      </c>
      <c r="AW1409" s="12" t="s">
        <v>5</v>
      </c>
      <c r="AX1409" s="12" t="s">
        <v>77</v>
      </c>
      <c r="AY1409" s="156" t="s">
        <v>128</v>
      </c>
    </row>
    <row r="1410" spans="2:51" s="12" customFormat="1" ht="12">
      <c r="B1410" s="155"/>
      <c r="D1410" s="148" t="s">
        <v>230</v>
      </c>
      <c r="E1410" s="156" t="s">
        <v>1</v>
      </c>
      <c r="F1410" s="157" t="s">
        <v>2461</v>
      </c>
      <c r="H1410" s="158">
        <v>10.3</v>
      </c>
      <c r="I1410" s="159"/>
      <c r="J1410" s="159"/>
      <c r="M1410" s="155"/>
      <c r="N1410" s="160"/>
      <c r="X1410" s="161"/>
      <c r="AT1410" s="156" t="s">
        <v>230</v>
      </c>
      <c r="AU1410" s="156" t="s">
        <v>87</v>
      </c>
      <c r="AV1410" s="12" t="s">
        <v>87</v>
      </c>
      <c r="AW1410" s="12" t="s">
        <v>5</v>
      </c>
      <c r="AX1410" s="12" t="s">
        <v>77</v>
      </c>
      <c r="AY1410" s="156" t="s">
        <v>128</v>
      </c>
    </row>
    <row r="1411" spans="2:51" s="13" customFormat="1" ht="12">
      <c r="B1411" s="162"/>
      <c r="D1411" s="148" t="s">
        <v>230</v>
      </c>
      <c r="E1411" s="163" t="s">
        <v>1</v>
      </c>
      <c r="F1411" s="164" t="s">
        <v>265</v>
      </c>
      <c r="H1411" s="165">
        <v>67.4</v>
      </c>
      <c r="I1411" s="166"/>
      <c r="J1411" s="166"/>
      <c r="M1411" s="162"/>
      <c r="N1411" s="167"/>
      <c r="X1411" s="168"/>
      <c r="AT1411" s="163" t="s">
        <v>230</v>
      </c>
      <c r="AU1411" s="163" t="s">
        <v>87</v>
      </c>
      <c r="AV1411" s="13" t="s">
        <v>137</v>
      </c>
      <c r="AW1411" s="13" t="s">
        <v>5</v>
      </c>
      <c r="AX1411" s="13" t="s">
        <v>85</v>
      </c>
      <c r="AY1411" s="163" t="s">
        <v>128</v>
      </c>
    </row>
    <row r="1412" spans="2:65" s="1" customFormat="1" ht="24.2" customHeight="1">
      <c r="B1412" s="31"/>
      <c r="C1412" s="134" t="s">
        <v>2477</v>
      </c>
      <c r="D1412" s="134" t="s">
        <v>2851</v>
      </c>
      <c r="E1412" s="135" t="s">
        <v>2478</v>
      </c>
      <c r="F1412" s="136" t="s">
        <v>2479</v>
      </c>
      <c r="G1412" s="137" t="s">
        <v>222</v>
      </c>
      <c r="H1412" s="138">
        <v>67.4</v>
      </c>
      <c r="I1412" s="139"/>
      <c r="J1412" s="139"/>
      <c r="K1412" s="140">
        <f>ROUND(P1412*H1412,2)</f>
        <v>0</v>
      </c>
      <c r="L1412" s="136"/>
      <c r="M1412" s="31"/>
      <c r="N1412" s="141" t="s">
        <v>1</v>
      </c>
      <c r="O1412" s="142" t="s">
        <v>40</v>
      </c>
      <c r="P1412" s="143">
        <f>I1412+J1412</f>
        <v>0</v>
      </c>
      <c r="Q1412" s="143">
        <f>ROUND(I1412*H1412,2)</f>
        <v>0</v>
      </c>
      <c r="R1412" s="143">
        <f>ROUND(J1412*H1412,2)</f>
        <v>0</v>
      </c>
      <c r="T1412" s="144">
        <f>S1412*H1412</f>
        <v>0</v>
      </c>
      <c r="U1412" s="144">
        <v>0</v>
      </c>
      <c r="V1412" s="144">
        <f>U1412*H1412</f>
        <v>0</v>
      </c>
      <c r="W1412" s="144">
        <v>0</v>
      </c>
      <c r="X1412" s="145">
        <f>W1412*H1412</f>
        <v>0</v>
      </c>
      <c r="AR1412" s="146" t="s">
        <v>319</v>
      </c>
      <c r="AT1412" s="146" t="s">
        <v>132</v>
      </c>
      <c r="AU1412" s="146" t="s">
        <v>87</v>
      </c>
      <c r="AY1412" s="16" t="s">
        <v>128</v>
      </c>
      <c r="BE1412" s="147">
        <f>IF(O1412="základní",K1412,0)</f>
        <v>0</v>
      </c>
      <c r="BF1412" s="147">
        <f>IF(O1412="snížená",K1412,0)</f>
        <v>0</v>
      </c>
      <c r="BG1412" s="147">
        <f>IF(O1412="zákl. přenesená",K1412,0)</f>
        <v>0</v>
      </c>
      <c r="BH1412" s="147">
        <f>IF(O1412="sníž. přenesená",K1412,0)</f>
        <v>0</v>
      </c>
      <c r="BI1412" s="147">
        <f>IF(O1412="nulová",K1412,0)</f>
        <v>0</v>
      </c>
      <c r="BJ1412" s="16" t="s">
        <v>85</v>
      </c>
      <c r="BK1412" s="147">
        <f>ROUND(P1412*H1412,2)</f>
        <v>0</v>
      </c>
      <c r="BL1412" s="16" t="s">
        <v>319</v>
      </c>
      <c r="BM1412" s="146" t="s">
        <v>2480</v>
      </c>
    </row>
    <row r="1413" spans="2:47" s="1" customFormat="1" ht="12">
      <c r="B1413" s="31"/>
      <c r="D1413" s="148" t="s">
        <v>136</v>
      </c>
      <c r="F1413" s="149"/>
      <c r="I1413" s="150"/>
      <c r="J1413" s="150"/>
      <c r="M1413" s="31"/>
      <c r="N1413" s="151"/>
      <c r="X1413" s="53"/>
      <c r="AT1413" s="16" t="s">
        <v>136</v>
      </c>
      <c r="AU1413" s="16" t="s">
        <v>87</v>
      </c>
    </row>
    <row r="1414" spans="2:65" s="1" customFormat="1" ht="24.2" customHeight="1">
      <c r="B1414" s="31"/>
      <c r="C1414" s="134" t="s">
        <v>2481</v>
      </c>
      <c r="D1414" s="134" t="s">
        <v>2851</v>
      </c>
      <c r="E1414" s="135" t="s">
        <v>2482</v>
      </c>
      <c r="F1414" s="136" t="s">
        <v>2483</v>
      </c>
      <c r="G1414" s="137" t="s">
        <v>222</v>
      </c>
      <c r="H1414" s="138">
        <v>67.4</v>
      </c>
      <c r="I1414" s="139"/>
      <c r="J1414" s="139"/>
      <c r="K1414" s="140">
        <f>ROUND(P1414*H1414,2)</f>
        <v>0</v>
      </c>
      <c r="L1414" s="136"/>
      <c r="M1414" s="31"/>
      <c r="N1414" s="141" t="s">
        <v>1</v>
      </c>
      <c r="O1414" s="142" t="s">
        <v>40</v>
      </c>
      <c r="P1414" s="143">
        <f>I1414+J1414</f>
        <v>0</v>
      </c>
      <c r="Q1414" s="143">
        <f>ROUND(I1414*H1414,2)</f>
        <v>0</v>
      </c>
      <c r="R1414" s="143">
        <f>ROUND(J1414*H1414,2)</f>
        <v>0</v>
      </c>
      <c r="T1414" s="144">
        <f>S1414*H1414</f>
        <v>0</v>
      </c>
      <c r="U1414" s="144">
        <v>0.00022</v>
      </c>
      <c r="V1414" s="144">
        <f>U1414*H1414</f>
        <v>0.014828000000000003</v>
      </c>
      <c r="W1414" s="144">
        <v>0</v>
      </c>
      <c r="X1414" s="145">
        <f>W1414*H1414</f>
        <v>0</v>
      </c>
      <c r="AR1414" s="146" t="s">
        <v>319</v>
      </c>
      <c r="AT1414" s="146" t="s">
        <v>132</v>
      </c>
      <c r="AU1414" s="146" t="s">
        <v>87</v>
      </c>
      <c r="AY1414" s="16" t="s">
        <v>128</v>
      </c>
      <c r="BE1414" s="147">
        <f>IF(O1414="základní",K1414,0)</f>
        <v>0</v>
      </c>
      <c r="BF1414" s="147">
        <f>IF(O1414="snížená",K1414,0)</f>
        <v>0</v>
      </c>
      <c r="BG1414" s="147">
        <f>IF(O1414="zákl. přenesená",K1414,0)</f>
        <v>0</v>
      </c>
      <c r="BH1414" s="147">
        <f>IF(O1414="sníž. přenesená",K1414,0)</f>
        <v>0</v>
      </c>
      <c r="BI1414" s="147">
        <f>IF(O1414="nulová",K1414,0)</f>
        <v>0</v>
      </c>
      <c r="BJ1414" s="16" t="s">
        <v>85</v>
      </c>
      <c r="BK1414" s="147">
        <f>ROUND(P1414*H1414,2)</f>
        <v>0</v>
      </c>
      <c r="BL1414" s="16" t="s">
        <v>319</v>
      </c>
      <c r="BM1414" s="146" t="s">
        <v>2484</v>
      </c>
    </row>
    <row r="1415" spans="2:47" s="1" customFormat="1" ht="12">
      <c r="B1415" s="31"/>
      <c r="D1415" s="148" t="s">
        <v>136</v>
      </c>
      <c r="F1415" s="149" t="s">
        <v>2485</v>
      </c>
      <c r="I1415" s="150"/>
      <c r="J1415" s="150"/>
      <c r="M1415" s="31"/>
      <c r="N1415" s="151"/>
      <c r="X1415" s="53"/>
      <c r="AT1415" s="16" t="s">
        <v>136</v>
      </c>
      <c r="AU1415" s="16" t="s">
        <v>87</v>
      </c>
    </row>
    <row r="1416" spans="2:65" s="1" customFormat="1" ht="12">
      <c r="B1416" s="31"/>
      <c r="C1416" s="134" t="s">
        <v>2486</v>
      </c>
      <c r="D1416" s="134" t="s">
        <v>2851</v>
      </c>
      <c r="E1416" s="135" t="s">
        <v>2487</v>
      </c>
      <c r="F1416" s="136" t="s">
        <v>2848</v>
      </c>
      <c r="G1416" s="137" t="s">
        <v>402</v>
      </c>
      <c r="H1416" s="138">
        <v>85.1</v>
      </c>
      <c r="I1416" s="139"/>
      <c r="J1416" s="139"/>
      <c r="K1416" s="140">
        <f>ROUND(P1416*H1416,2)</f>
        <v>0</v>
      </c>
      <c r="L1416" s="136"/>
      <c r="M1416" s="31"/>
      <c r="N1416" s="141" t="s">
        <v>1</v>
      </c>
      <c r="O1416" s="142" t="s">
        <v>40</v>
      </c>
      <c r="P1416" s="143">
        <f>I1416+J1416</f>
        <v>0</v>
      </c>
      <c r="Q1416" s="143">
        <f>ROUND(I1416*H1416,2)</f>
        <v>0</v>
      </c>
      <c r="R1416" s="143">
        <f>ROUND(J1416*H1416,2)</f>
        <v>0</v>
      </c>
      <c r="T1416" s="144">
        <f>S1416*H1416</f>
        <v>0</v>
      </c>
      <c r="U1416" s="144">
        <v>0.00346</v>
      </c>
      <c r="V1416" s="144">
        <f>U1416*H1416</f>
        <v>0.294446</v>
      </c>
      <c r="W1416" s="144">
        <v>0</v>
      </c>
      <c r="X1416" s="145">
        <f>W1416*H1416</f>
        <v>0</v>
      </c>
      <c r="AR1416" s="146" t="s">
        <v>319</v>
      </c>
      <c r="AT1416" s="146" t="s">
        <v>132</v>
      </c>
      <c r="AU1416" s="146" t="s">
        <v>87</v>
      </c>
      <c r="AY1416" s="16" t="s">
        <v>128</v>
      </c>
      <c r="BE1416" s="147">
        <f>IF(O1416="základní",K1416,0)</f>
        <v>0</v>
      </c>
      <c r="BF1416" s="147">
        <f>IF(O1416="snížená",K1416,0)</f>
        <v>0</v>
      </c>
      <c r="BG1416" s="147">
        <f>IF(O1416="zákl. přenesená",K1416,0)</f>
        <v>0</v>
      </c>
      <c r="BH1416" s="147">
        <f>IF(O1416="sníž. přenesená",K1416,0)</f>
        <v>0</v>
      </c>
      <c r="BI1416" s="147">
        <f>IF(O1416="nulová",K1416,0)</f>
        <v>0</v>
      </c>
      <c r="BJ1416" s="16" t="s">
        <v>85</v>
      </c>
      <c r="BK1416" s="147">
        <f>ROUND(P1416*H1416,2)</f>
        <v>0</v>
      </c>
      <c r="BL1416" s="16" t="s">
        <v>319</v>
      </c>
      <c r="BM1416" s="146" t="s">
        <v>2488</v>
      </c>
    </row>
    <row r="1417" spans="2:47" s="1" customFormat="1" ht="29.25">
      <c r="B1417" s="31"/>
      <c r="D1417" s="148" t="s">
        <v>136</v>
      </c>
      <c r="F1417" s="149" t="s">
        <v>2489</v>
      </c>
      <c r="I1417" s="150"/>
      <c r="J1417" s="150"/>
      <c r="M1417" s="31"/>
      <c r="N1417" s="151"/>
      <c r="X1417" s="53"/>
      <c r="AT1417" s="16" t="s">
        <v>136</v>
      </c>
      <c r="AU1417" s="16" t="s">
        <v>87</v>
      </c>
    </row>
    <row r="1418" spans="2:51" s="12" customFormat="1" ht="12">
      <c r="B1418" s="155"/>
      <c r="D1418" s="148" t="s">
        <v>230</v>
      </c>
      <c r="E1418" s="156" t="s">
        <v>1</v>
      </c>
      <c r="F1418" s="157" t="s">
        <v>2473</v>
      </c>
      <c r="H1418" s="158">
        <v>85.1</v>
      </c>
      <c r="I1418" s="159"/>
      <c r="J1418" s="159"/>
      <c r="M1418" s="155"/>
      <c r="N1418" s="160"/>
      <c r="X1418" s="161"/>
      <c r="AT1418" s="156" t="s">
        <v>230</v>
      </c>
      <c r="AU1418" s="156" t="s">
        <v>87</v>
      </c>
      <c r="AV1418" s="12" t="s">
        <v>87</v>
      </c>
      <c r="AW1418" s="12" t="s">
        <v>5</v>
      </c>
      <c r="AX1418" s="12" t="s">
        <v>85</v>
      </c>
      <c r="AY1418" s="156" t="s">
        <v>128</v>
      </c>
    </row>
    <row r="1419" spans="2:65" s="1" customFormat="1" ht="24.2" customHeight="1">
      <c r="B1419" s="31"/>
      <c r="C1419" s="134" t="s">
        <v>2490</v>
      </c>
      <c r="D1419" s="134" t="s">
        <v>132</v>
      </c>
      <c r="E1419" s="135" t="s">
        <v>2491</v>
      </c>
      <c r="F1419" s="136" t="s">
        <v>2852</v>
      </c>
      <c r="G1419" s="137" t="s">
        <v>313</v>
      </c>
      <c r="H1419" s="138">
        <v>0.959</v>
      </c>
      <c r="I1419" s="139"/>
      <c r="J1419" s="139"/>
      <c r="K1419" s="140">
        <f>ROUND(P1419*H1419,2)</f>
        <v>0</v>
      </c>
      <c r="L1419" s="136" t="s">
        <v>134</v>
      </c>
      <c r="M1419" s="31"/>
      <c r="N1419" s="141" t="s">
        <v>1</v>
      </c>
      <c r="O1419" s="142" t="s">
        <v>40</v>
      </c>
      <c r="P1419" s="143">
        <f>I1419+J1419</f>
        <v>0</v>
      </c>
      <c r="Q1419" s="143">
        <f>ROUND(I1419*H1419,2)</f>
        <v>0</v>
      </c>
      <c r="R1419" s="143">
        <f>ROUND(J1419*H1419,2)</f>
        <v>0</v>
      </c>
      <c r="T1419" s="144">
        <f>S1419*H1419</f>
        <v>0</v>
      </c>
      <c r="U1419" s="144">
        <v>0</v>
      </c>
      <c r="V1419" s="144">
        <f>U1419*H1419</f>
        <v>0</v>
      </c>
      <c r="W1419" s="144">
        <v>0</v>
      </c>
      <c r="X1419" s="145">
        <f>W1419*H1419</f>
        <v>0</v>
      </c>
      <c r="AR1419" s="146" t="s">
        <v>319</v>
      </c>
      <c r="AT1419" s="146" t="s">
        <v>132</v>
      </c>
      <c r="AU1419" s="146" t="s">
        <v>87</v>
      </c>
      <c r="AY1419" s="16" t="s">
        <v>128</v>
      </c>
      <c r="BE1419" s="147">
        <f>IF(O1419="základní",K1419,0)</f>
        <v>0</v>
      </c>
      <c r="BF1419" s="147">
        <f>IF(O1419="snížená",K1419,0)</f>
        <v>0</v>
      </c>
      <c r="BG1419" s="147">
        <f>IF(O1419="zákl. přenesená",K1419,0)</f>
        <v>0</v>
      </c>
      <c r="BH1419" s="147">
        <f>IF(O1419="sníž. přenesená",K1419,0)</f>
        <v>0</v>
      </c>
      <c r="BI1419" s="147">
        <f>IF(O1419="nulová",K1419,0)</f>
        <v>0</v>
      </c>
      <c r="BJ1419" s="16" t="s">
        <v>85</v>
      </c>
      <c r="BK1419" s="147">
        <f>ROUND(P1419*H1419,2)</f>
        <v>0</v>
      </c>
      <c r="BL1419" s="16" t="s">
        <v>319</v>
      </c>
      <c r="BM1419" s="146" t="s">
        <v>2492</v>
      </c>
    </row>
    <row r="1420" spans="2:47" s="1" customFormat="1" ht="12">
      <c r="B1420" s="31"/>
      <c r="D1420" s="148" t="s">
        <v>136</v>
      </c>
      <c r="F1420" s="149"/>
      <c r="I1420" s="150"/>
      <c r="J1420" s="150"/>
      <c r="M1420" s="31"/>
      <c r="N1420" s="151"/>
      <c r="X1420" s="53"/>
      <c r="AT1420" s="16" t="s">
        <v>136</v>
      </c>
      <c r="AU1420" s="16" t="s">
        <v>87</v>
      </c>
    </row>
    <row r="1421" spans="2:65" s="1" customFormat="1" ht="24.2" customHeight="1">
      <c r="B1421" s="31"/>
      <c r="C1421" s="134" t="s">
        <v>2493</v>
      </c>
      <c r="D1421" s="134" t="s">
        <v>132</v>
      </c>
      <c r="E1421" s="135" t="s">
        <v>2494</v>
      </c>
      <c r="F1421" s="136" t="s">
        <v>2495</v>
      </c>
      <c r="G1421" s="137" t="s">
        <v>313</v>
      </c>
      <c r="H1421" s="138">
        <v>0.959</v>
      </c>
      <c r="I1421" s="139"/>
      <c r="J1421" s="139"/>
      <c r="K1421" s="140">
        <f>ROUND(P1421*H1421,2)</f>
        <v>0</v>
      </c>
      <c r="L1421" s="136" t="s">
        <v>134</v>
      </c>
      <c r="M1421" s="31"/>
      <c r="N1421" s="141" t="s">
        <v>1</v>
      </c>
      <c r="O1421" s="142" t="s">
        <v>40</v>
      </c>
      <c r="P1421" s="143">
        <f>I1421+J1421</f>
        <v>0</v>
      </c>
      <c r="Q1421" s="143">
        <f>ROUND(I1421*H1421,2)</f>
        <v>0</v>
      </c>
      <c r="R1421" s="143">
        <f>ROUND(J1421*H1421,2)</f>
        <v>0</v>
      </c>
      <c r="T1421" s="144">
        <f>S1421*H1421</f>
        <v>0</v>
      </c>
      <c r="U1421" s="144">
        <v>0</v>
      </c>
      <c r="V1421" s="144">
        <f>U1421*H1421</f>
        <v>0</v>
      </c>
      <c r="W1421" s="144">
        <v>0</v>
      </c>
      <c r="X1421" s="145">
        <f>W1421*H1421</f>
        <v>0</v>
      </c>
      <c r="AR1421" s="146" t="s">
        <v>319</v>
      </c>
      <c r="AT1421" s="146" t="s">
        <v>132</v>
      </c>
      <c r="AU1421" s="146" t="s">
        <v>87</v>
      </c>
      <c r="AY1421" s="16" t="s">
        <v>128</v>
      </c>
      <c r="BE1421" s="147">
        <f>IF(O1421="základní",K1421,0)</f>
        <v>0</v>
      </c>
      <c r="BF1421" s="147">
        <f>IF(O1421="snížená",K1421,0)</f>
        <v>0</v>
      </c>
      <c r="BG1421" s="147">
        <f>IF(O1421="zákl. přenesená",K1421,0)</f>
        <v>0</v>
      </c>
      <c r="BH1421" s="147">
        <f>IF(O1421="sníž. přenesená",K1421,0)</f>
        <v>0</v>
      </c>
      <c r="BI1421" s="147">
        <f>IF(O1421="nulová",K1421,0)</f>
        <v>0</v>
      </c>
      <c r="BJ1421" s="16" t="s">
        <v>85</v>
      </c>
      <c r="BK1421" s="147">
        <f>ROUND(P1421*H1421,2)</f>
        <v>0</v>
      </c>
      <c r="BL1421" s="16" t="s">
        <v>319</v>
      </c>
      <c r="BM1421" s="146" t="s">
        <v>2496</v>
      </c>
    </row>
    <row r="1422" spans="2:47" s="1" customFormat="1" ht="12">
      <c r="B1422" s="31"/>
      <c r="D1422" s="148" t="s">
        <v>136</v>
      </c>
      <c r="F1422" s="149"/>
      <c r="I1422" s="150"/>
      <c r="J1422" s="150"/>
      <c r="M1422" s="31"/>
      <c r="N1422" s="151"/>
      <c r="X1422" s="53"/>
      <c r="AT1422" s="16" t="s">
        <v>136</v>
      </c>
      <c r="AU1422" s="16" t="s">
        <v>87</v>
      </c>
    </row>
    <row r="1423" spans="2:65" s="1" customFormat="1" ht="24.2" customHeight="1">
      <c r="B1423" s="31"/>
      <c r="C1423" s="134" t="s">
        <v>2497</v>
      </c>
      <c r="D1423" s="134" t="s">
        <v>132</v>
      </c>
      <c r="E1423" s="135" t="s">
        <v>2498</v>
      </c>
      <c r="F1423" s="136" t="s">
        <v>2499</v>
      </c>
      <c r="G1423" s="137" t="s">
        <v>313</v>
      </c>
      <c r="H1423" s="138">
        <v>0.959</v>
      </c>
      <c r="I1423" s="139"/>
      <c r="J1423" s="139"/>
      <c r="K1423" s="140">
        <f>ROUND(P1423*H1423,2)</f>
        <v>0</v>
      </c>
      <c r="L1423" s="136" t="s">
        <v>134</v>
      </c>
      <c r="M1423" s="31"/>
      <c r="N1423" s="141" t="s">
        <v>1</v>
      </c>
      <c r="O1423" s="142" t="s">
        <v>40</v>
      </c>
      <c r="P1423" s="143">
        <f>I1423+J1423</f>
        <v>0</v>
      </c>
      <c r="Q1423" s="143">
        <f>ROUND(I1423*H1423,2)</f>
        <v>0</v>
      </c>
      <c r="R1423" s="143">
        <f>ROUND(J1423*H1423,2)</f>
        <v>0</v>
      </c>
      <c r="T1423" s="144">
        <f>S1423*H1423</f>
        <v>0</v>
      </c>
      <c r="U1423" s="144">
        <v>0</v>
      </c>
      <c r="V1423" s="144">
        <f>U1423*H1423</f>
        <v>0</v>
      </c>
      <c r="W1423" s="144">
        <v>0</v>
      </c>
      <c r="X1423" s="145">
        <f>W1423*H1423</f>
        <v>0</v>
      </c>
      <c r="AR1423" s="146" t="s">
        <v>319</v>
      </c>
      <c r="AT1423" s="146" t="s">
        <v>132</v>
      </c>
      <c r="AU1423" s="146" t="s">
        <v>87</v>
      </c>
      <c r="AY1423" s="16" t="s">
        <v>128</v>
      </c>
      <c r="BE1423" s="147">
        <f>IF(O1423="základní",K1423,0)</f>
        <v>0</v>
      </c>
      <c r="BF1423" s="147">
        <f>IF(O1423="snížená",K1423,0)</f>
        <v>0</v>
      </c>
      <c r="BG1423" s="147">
        <f>IF(O1423="zákl. přenesená",K1423,0)</f>
        <v>0</v>
      </c>
      <c r="BH1423" s="147">
        <f>IF(O1423="sníž. přenesená",K1423,0)</f>
        <v>0</v>
      </c>
      <c r="BI1423" s="147">
        <f>IF(O1423="nulová",K1423,0)</f>
        <v>0</v>
      </c>
      <c r="BJ1423" s="16" t="s">
        <v>85</v>
      </c>
      <c r="BK1423" s="147">
        <f>ROUND(P1423*H1423,2)</f>
        <v>0</v>
      </c>
      <c r="BL1423" s="16" t="s">
        <v>319</v>
      </c>
      <c r="BM1423" s="146" t="s">
        <v>2500</v>
      </c>
    </row>
    <row r="1424" spans="2:47" s="1" customFormat="1" ht="12">
      <c r="B1424" s="31"/>
      <c r="D1424" s="148" t="s">
        <v>136</v>
      </c>
      <c r="F1424" s="149"/>
      <c r="I1424" s="150"/>
      <c r="J1424" s="150"/>
      <c r="M1424" s="31"/>
      <c r="N1424" s="151"/>
      <c r="X1424" s="53"/>
      <c r="AT1424" s="16" t="s">
        <v>136</v>
      </c>
      <c r="AU1424" s="16" t="s">
        <v>87</v>
      </c>
    </row>
    <row r="1425" spans="2:63" s="11" customFormat="1" ht="22.9" customHeight="1">
      <c r="B1425" s="121"/>
      <c r="D1425" s="122" t="s">
        <v>76</v>
      </c>
      <c r="E1425" s="132" t="s">
        <v>2501</v>
      </c>
      <c r="F1425" s="132" t="s">
        <v>2502</v>
      </c>
      <c r="I1425" s="124"/>
      <c r="J1425" s="124"/>
      <c r="K1425" s="133">
        <f>BK1425</f>
        <v>0</v>
      </c>
      <c r="M1425" s="121"/>
      <c r="N1425" s="126"/>
      <c r="Q1425" s="127">
        <f>SUM(Q1426:Q1450)</f>
        <v>0</v>
      </c>
      <c r="R1425" s="127">
        <f>SUM(R1426:R1450)</f>
        <v>0</v>
      </c>
      <c r="T1425" s="128">
        <f>SUM(T1426:T1450)</f>
        <v>0</v>
      </c>
      <c r="V1425" s="128">
        <f>SUM(V1426:V1450)</f>
        <v>4.570454440000001</v>
      </c>
      <c r="X1425" s="129">
        <f>SUM(X1426:X1450)</f>
        <v>2.99268</v>
      </c>
      <c r="AR1425" s="122" t="s">
        <v>87</v>
      </c>
      <c r="AT1425" s="130" t="s">
        <v>76</v>
      </c>
      <c r="AU1425" s="130" t="s">
        <v>85</v>
      </c>
      <c r="AY1425" s="122" t="s">
        <v>128</v>
      </c>
      <c r="BK1425" s="131">
        <f>SUM(BK1426:BK1450)</f>
        <v>0</v>
      </c>
    </row>
    <row r="1426" spans="2:65" s="1" customFormat="1" ht="24.2" customHeight="1">
      <c r="B1426" s="31"/>
      <c r="C1426" s="134" t="s">
        <v>2503</v>
      </c>
      <c r="D1426" s="134" t="s">
        <v>132</v>
      </c>
      <c r="E1426" s="135" t="s">
        <v>2504</v>
      </c>
      <c r="F1426" s="136" t="s">
        <v>2505</v>
      </c>
      <c r="G1426" s="137" t="s">
        <v>222</v>
      </c>
      <c r="H1426" s="138">
        <v>36.72</v>
      </c>
      <c r="I1426" s="139"/>
      <c r="J1426" s="139"/>
      <c r="K1426" s="140">
        <f>ROUND(P1426*H1426,2)</f>
        <v>0</v>
      </c>
      <c r="L1426" s="136" t="s">
        <v>134</v>
      </c>
      <c r="M1426" s="31"/>
      <c r="N1426" s="141" t="s">
        <v>1</v>
      </c>
      <c r="O1426" s="142" t="s">
        <v>40</v>
      </c>
      <c r="P1426" s="143">
        <f>I1426+J1426</f>
        <v>0</v>
      </c>
      <c r="Q1426" s="143">
        <f>ROUND(I1426*H1426,2)</f>
        <v>0</v>
      </c>
      <c r="R1426" s="143">
        <f>ROUND(J1426*H1426,2)</f>
        <v>0</v>
      </c>
      <c r="T1426" s="144">
        <f>S1426*H1426</f>
        <v>0</v>
      </c>
      <c r="U1426" s="144">
        <v>0</v>
      </c>
      <c r="V1426" s="144">
        <f>U1426*H1426</f>
        <v>0</v>
      </c>
      <c r="W1426" s="144">
        <v>0.0815</v>
      </c>
      <c r="X1426" s="145">
        <f>W1426*H1426</f>
        <v>2.99268</v>
      </c>
      <c r="AR1426" s="146" t="s">
        <v>319</v>
      </c>
      <c r="AT1426" s="146" t="s">
        <v>132</v>
      </c>
      <c r="AU1426" s="146" t="s">
        <v>87</v>
      </c>
      <c r="AY1426" s="16" t="s">
        <v>128</v>
      </c>
      <c r="BE1426" s="147">
        <f>IF(O1426="základní",K1426,0)</f>
        <v>0</v>
      </c>
      <c r="BF1426" s="147">
        <f>IF(O1426="snížená",K1426,0)</f>
        <v>0</v>
      </c>
      <c r="BG1426" s="147">
        <f>IF(O1426="zákl. přenesená",K1426,0)</f>
        <v>0</v>
      </c>
      <c r="BH1426" s="147">
        <f>IF(O1426="sníž. přenesená",K1426,0)</f>
        <v>0</v>
      </c>
      <c r="BI1426" s="147">
        <f>IF(O1426="nulová",K1426,0)</f>
        <v>0</v>
      </c>
      <c r="BJ1426" s="16" t="s">
        <v>85</v>
      </c>
      <c r="BK1426" s="147">
        <f>ROUND(P1426*H1426,2)</f>
        <v>0</v>
      </c>
      <c r="BL1426" s="16" t="s">
        <v>319</v>
      </c>
      <c r="BM1426" s="146" t="s">
        <v>2506</v>
      </c>
    </row>
    <row r="1427" spans="2:47" s="1" customFormat="1" ht="12">
      <c r="B1427" s="31"/>
      <c r="D1427" s="148" t="s">
        <v>136</v>
      </c>
      <c r="F1427" s="149" t="s">
        <v>2507</v>
      </c>
      <c r="I1427" s="150"/>
      <c r="J1427" s="150"/>
      <c r="M1427" s="31"/>
      <c r="N1427" s="151"/>
      <c r="X1427" s="53"/>
      <c r="AT1427" s="16" t="s">
        <v>136</v>
      </c>
      <c r="AU1427" s="16" t="s">
        <v>87</v>
      </c>
    </row>
    <row r="1428" spans="2:51" s="12" customFormat="1" ht="12">
      <c r="B1428" s="155"/>
      <c r="D1428" s="148" t="s">
        <v>230</v>
      </c>
      <c r="E1428" s="156" t="s">
        <v>1</v>
      </c>
      <c r="F1428" s="157" t="s">
        <v>2508</v>
      </c>
      <c r="H1428" s="158">
        <v>36.72</v>
      </c>
      <c r="I1428" s="159"/>
      <c r="J1428" s="159"/>
      <c r="M1428" s="155"/>
      <c r="N1428" s="160"/>
      <c r="X1428" s="161"/>
      <c r="AT1428" s="156" t="s">
        <v>230</v>
      </c>
      <c r="AU1428" s="156" t="s">
        <v>87</v>
      </c>
      <c r="AV1428" s="12" t="s">
        <v>87</v>
      </c>
      <c r="AW1428" s="12" t="s">
        <v>5</v>
      </c>
      <c r="AX1428" s="12" t="s">
        <v>85</v>
      </c>
      <c r="AY1428" s="156" t="s">
        <v>128</v>
      </c>
    </row>
    <row r="1429" spans="2:65" s="1" customFormat="1" ht="37.9" customHeight="1">
      <c r="B1429" s="31"/>
      <c r="C1429" s="134" t="s">
        <v>2509</v>
      </c>
      <c r="D1429" s="134" t="s">
        <v>132</v>
      </c>
      <c r="E1429" s="135" t="s">
        <v>2510</v>
      </c>
      <c r="F1429" s="136" t="s">
        <v>2511</v>
      </c>
      <c r="G1429" s="137" t="s">
        <v>222</v>
      </c>
      <c r="H1429" s="138">
        <v>141.366</v>
      </c>
      <c r="I1429" s="139"/>
      <c r="J1429" s="139"/>
      <c r="K1429" s="140">
        <f>ROUND(P1429*H1429,2)</f>
        <v>0</v>
      </c>
      <c r="L1429" s="136" t="s">
        <v>134</v>
      </c>
      <c r="M1429" s="31"/>
      <c r="N1429" s="141" t="s">
        <v>1</v>
      </c>
      <c r="O1429" s="142" t="s">
        <v>40</v>
      </c>
      <c r="P1429" s="143">
        <f>I1429+J1429</f>
        <v>0</v>
      </c>
      <c r="Q1429" s="143">
        <f>ROUND(I1429*H1429,2)</f>
        <v>0</v>
      </c>
      <c r="R1429" s="143">
        <f>ROUND(J1429*H1429,2)</f>
        <v>0</v>
      </c>
      <c r="T1429" s="144">
        <f>S1429*H1429</f>
        <v>0</v>
      </c>
      <c r="U1429" s="144">
        <v>0.009</v>
      </c>
      <c r="V1429" s="144">
        <f>U1429*H1429</f>
        <v>1.272294</v>
      </c>
      <c r="W1429" s="144">
        <v>0</v>
      </c>
      <c r="X1429" s="145">
        <f>W1429*H1429</f>
        <v>0</v>
      </c>
      <c r="AR1429" s="146" t="s">
        <v>319</v>
      </c>
      <c r="AT1429" s="146" t="s">
        <v>132</v>
      </c>
      <c r="AU1429" s="146" t="s">
        <v>87</v>
      </c>
      <c r="AY1429" s="16" t="s">
        <v>128</v>
      </c>
      <c r="BE1429" s="147">
        <f>IF(O1429="základní",K1429,0)</f>
        <v>0</v>
      </c>
      <c r="BF1429" s="147">
        <f>IF(O1429="snížená",K1429,0)</f>
        <v>0</v>
      </c>
      <c r="BG1429" s="147">
        <f>IF(O1429="zákl. přenesená",K1429,0)</f>
        <v>0</v>
      </c>
      <c r="BH1429" s="147">
        <f>IF(O1429="sníž. přenesená",K1429,0)</f>
        <v>0</v>
      </c>
      <c r="BI1429" s="147">
        <f>IF(O1429="nulová",K1429,0)</f>
        <v>0</v>
      </c>
      <c r="BJ1429" s="16" t="s">
        <v>85</v>
      </c>
      <c r="BK1429" s="147">
        <f>ROUND(P1429*H1429,2)</f>
        <v>0</v>
      </c>
      <c r="BL1429" s="16" t="s">
        <v>319</v>
      </c>
      <c r="BM1429" s="146" t="s">
        <v>2512</v>
      </c>
    </row>
    <row r="1430" spans="2:47" s="1" customFormat="1" ht="19.5">
      <c r="B1430" s="31"/>
      <c r="D1430" s="148" t="s">
        <v>136</v>
      </c>
      <c r="F1430" s="149" t="s">
        <v>2513</v>
      </c>
      <c r="I1430" s="150"/>
      <c r="J1430" s="150"/>
      <c r="M1430" s="31"/>
      <c r="N1430" s="151"/>
      <c r="X1430" s="53"/>
      <c r="AT1430" s="16" t="s">
        <v>136</v>
      </c>
      <c r="AU1430" s="16" t="s">
        <v>87</v>
      </c>
    </row>
    <row r="1431" spans="2:51" s="12" customFormat="1" ht="12">
      <c r="B1431" s="155"/>
      <c r="D1431" s="148" t="s">
        <v>230</v>
      </c>
      <c r="E1431" s="156" t="s">
        <v>1</v>
      </c>
      <c r="F1431" s="157" t="s">
        <v>2514</v>
      </c>
      <c r="H1431" s="158">
        <v>124.926</v>
      </c>
      <c r="I1431" s="159"/>
      <c r="J1431" s="159"/>
      <c r="M1431" s="155"/>
      <c r="N1431" s="160"/>
      <c r="X1431" s="161"/>
      <c r="AT1431" s="156" t="s">
        <v>230</v>
      </c>
      <c r="AU1431" s="156" t="s">
        <v>87</v>
      </c>
      <c r="AV1431" s="12" t="s">
        <v>87</v>
      </c>
      <c r="AW1431" s="12" t="s">
        <v>5</v>
      </c>
      <c r="AX1431" s="12" t="s">
        <v>77</v>
      </c>
      <c r="AY1431" s="156" t="s">
        <v>128</v>
      </c>
    </row>
    <row r="1432" spans="2:51" s="12" customFormat="1" ht="12">
      <c r="B1432" s="155"/>
      <c r="D1432" s="148" t="s">
        <v>230</v>
      </c>
      <c r="E1432" s="156" t="s">
        <v>1</v>
      </c>
      <c r="F1432" s="157" t="s">
        <v>2515</v>
      </c>
      <c r="H1432" s="158">
        <v>16.44</v>
      </c>
      <c r="I1432" s="159"/>
      <c r="J1432" s="159"/>
      <c r="M1432" s="155"/>
      <c r="N1432" s="160"/>
      <c r="X1432" s="161"/>
      <c r="AT1432" s="156" t="s">
        <v>230</v>
      </c>
      <c r="AU1432" s="156" t="s">
        <v>87</v>
      </c>
      <c r="AV1432" s="12" t="s">
        <v>87</v>
      </c>
      <c r="AW1432" s="12" t="s">
        <v>5</v>
      </c>
      <c r="AX1432" s="12" t="s">
        <v>77</v>
      </c>
      <c r="AY1432" s="156" t="s">
        <v>128</v>
      </c>
    </row>
    <row r="1433" spans="2:51" s="13" customFormat="1" ht="12">
      <c r="B1433" s="162"/>
      <c r="D1433" s="148" t="s">
        <v>230</v>
      </c>
      <c r="E1433" s="163" t="s">
        <v>1</v>
      </c>
      <c r="F1433" s="164" t="s">
        <v>265</v>
      </c>
      <c r="H1433" s="165">
        <v>141.366</v>
      </c>
      <c r="I1433" s="166"/>
      <c r="J1433" s="166"/>
      <c r="M1433" s="162"/>
      <c r="N1433" s="167"/>
      <c r="X1433" s="168"/>
      <c r="AT1433" s="163" t="s">
        <v>230</v>
      </c>
      <c r="AU1433" s="163" t="s">
        <v>87</v>
      </c>
      <c r="AV1433" s="13" t="s">
        <v>137</v>
      </c>
      <c r="AW1433" s="13" t="s">
        <v>5</v>
      </c>
      <c r="AX1433" s="13" t="s">
        <v>85</v>
      </c>
      <c r="AY1433" s="163" t="s">
        <v>128</v>
      </c>
    </row>
    <row r="1434" spans="2:65" s="1" customFormat="1" ht="24.2" customHeight="1">
      <c r="B1434" s="31"/>
      <c r="C1434" s="169" t="s">
        <v>2516</v>
      </c>
      <c r="D1434" s="169" t="s">
        <v>356</v>
      </c>
      <c r="E1434" s="170" t="s">
        <v>2517</v>
      </c>
      <c r="F1434" s="171" t="s">
        <v>2518</v>
      </c>
      <c r="G1434" s="172" t="s">
        <v>222</v>
      </c>
      <c r="H1434" s="173">
        <v>162.571</v>
      </c>
      <c r="I1434" s="174"/>
      <c r="J1434" s="175"/>
      <c r="K1434" s="176">
        <f>ROUND(P1434*H1434,2)</f>
        <v>0</v>
      </c>
      <c r="L1434" s="171" t="s">
        <v>134</v>
      </c>
      <c r="M1434" s="177"/>
      <c r="N1434" s="178" t="s">
        <v>1</v>
      </c>
      <c r="O1434" s="142" t="s">
        <v>40</v>
      </c>
      <c r="P1434" s="143">
        <f>I1434+J1434</f>
        <v>0</v>
      </c>
      <c r="Q1434" s="143">
        <f>ROUND(I1434*H1434,2)</f>
        <v>0</v>
      </c>
      <c r="R1434" s="143">
        <f>ROUND(J1434*H1434,2)</f>
        <v>0</v>
      </c>
      <c r="T1434" s="144">
        <f>S1434*H1434</f>
        <v>0</v>
      </c>
      <c r="U1434" s="144">
        <v>0.02</v>
      </c>
      <c r="V1434" s="144">
        <f>U1434*H1434</f>
        <v>3.25142</v>
      </c>
      <c r="W1434" s="144">
        <v>0</v>
      </c>
      <c r="X1434" s="145">
        <f>W1434*H1434</f>
        <v>0</v>
      </c>
      <c r="AR1434" s="146" t="s">
        <v>399</v>
      </c>
      <c r="AT1434" s="146" t="s">
        <v>356</v>
      </c>
      <c r="AU1434" s="146" t="s">
        <v>87</v>
      </c>
      <c r="AY1434" s="16" t="s">
        <v>128</v>
      </c>
      <c r="BE1434" s="147">
        <f>IF(O1434="základní",K1434,0)</f>
        <v>0</v>
      </c>
      <c r="BF1434" s="147">
        <f>IF(O1434="snížená",K1434,0)</f>
        <v>0</v>
      </c>
      <c r="BG1434" s="147">
        <f>IF(O1434="zákl. přenesená",K1434,0)</f>
        <v>0</v>
      </c>
      <c r="BH1434" s="147">
        <f>IF(O1434="sníž. přenesená",K1434,0)</f>
        <v>0</v>
      </c>
      <c r="BI1434" s="147">
        <f>IF(O1434="nulová",K1434,0)</f>
        <v>0</v>
      </c>
      <c r="BJ1434" s="16" t="s">
        <v>85</v>
      </c>
      <c r="BK1434" s="147">
        <f>ROUND(P1434*H1434,2)</f>
        <v>0</v>
      </c>
      <c r="BL1434" s="16" t="s">
        <v>319</v>
      </c>
      <c r="BM1434" s="146" t="s">
        <v>2519</v>
      </c>
    </row>
    <row r="1435" spans="2:47" s="1" customFormat="1" ht="12">
      <c r="B1435" s="31"/>
      <c r="D1435" s="148" t="s">
        <v>136</v>
      </c>
      <c r="F1435" s="149" t="s">
        <v>2518</v>
      </c>
      <c r="I1435" s="150"/>
      <c r="J1435" s="150"/>
      <c r="M1435" s="31"/>
      <c r="N1435" s="151"/>
      <c r="X1435" s="53"/>
      <c r="AT1435" s="16" t="s">
        <v>136</v>
      </c>
      <c r="AU1435" s="16" t="s">
        <v>87</v>
      </c>
    </row>
    <row r="1436" spans="2:51" s="12" customFormat="1" ht="12">
      <c r="B1436" s="155"/>
      <c r="D1436" s="148" t="s">
        <v>230</v>
      </c>
      <c r="F1436" s="157" t="s">
        <v>2520</v>
      </c>
      <c r="H1436" s="158">
        <v>162.571</v>
      </c>
      <c r="I1436" s="159"/>
      <c r="J1436" s="159"/>
      <c r="M1436" s="155"/>
      <c r="N1436" s="160"/>
      <c r="X1436" s="161"/>
      <c r="AT1436" s="156" t="s">
        <v>230</v>
      </c>
      <c r="AU1436" s="156" t="s">
        <v>87</v>
      </c>
      <c r="AV1436" s="12" t="s">
        <v>87</v>
      </c>
      <c r="AW1436" s="12" t="s">
        <v>4</v>
      </c>
      <c r="AX1436" s="12" t="s">
        <v>85</v>
      </c>
      <c r="AY1436" s="156" t="s">
        <v>128</v>
      </c>
    </row>
    <row r="1437" spans="2:65" s="1" customFormat="1" ht="24.2" customHeight="1">
      <c r="B1437" s="31"/>
      <c r="C1437" s="134" t="s">
        <v>2521</v>
      </c>
      <c r="D1437" s="134" t="s">
        <v>132</v>
      </c>
      <c r="E1437" s="135" t="s">
        <v>2522</v>
      </c>
      <c r="F1437" s="136" t="s">
        <v>2523</v>
      </c>
      <c r="G1437" s="137" t="s">
        <v>402</v>
      </c>
      <c r="H1437" s="138">
        <v>68.8</v>
      </c>
      <c r="I1437" s="139"/>
      <c r="J1437" s="139"/>
      <c r="K1437" s="140">
        <f>ROUND(P1437*H1437,2)</f>
        <v>0</v>
      </c>
      <c r="L1437" s="136" t="s">
        <v>134</v>
      </c>
      <c r="M1437" s="31"/>
      <c r="N1437" s="141" t="s">
        <v>1</v>
      </c>
      <c r="O1437" s="142" t="s">
        <v>40</v>
      </c>
      <c r="P1437" s="143">
        <f>I1437+J1437</f>
        <v>0</v>
      </c>
      <c r="Q1437" s="143">
        <f>ROUND(I1437*H1437,2)</f>
        <v>0</v>
      </c>
      <c r="R1437" s="143">
        <f>ROUND(J1437*H1437,2)</f>
        <v>0</v>
      </c>
      <c r="T1437" s="144">
        <f>S1437*H1437</f>
        <v>0</v>
      </c>
      <c r="U1437" s="144">
        <v>0.0002</v>
      </c>
      <c r="V1437" s="144">
        <f>U1437*H1437</f>
        <v>0.01376</v>
      </c>
      <c r="W1437" s="144">
        <v>0</v>
      </c>
      <c r="X1437" s="145">
        <f>W1437*H1437</f>
        <v>0</v>
      </c>
      <c r="AR1437" s="146" t="s">
        <v>319</v>
      </c>
      <c r="AT1437" s="146" t="s">
        <v>132</v>
      </c>
      <c r="AU1437" s="146" t="s">
        <v>87</v>
      </c>
      <c r="AY1437" s="16" t="s">
        <v>128</v>
      </c>
      <c r="BE1437" s="147">
        <f>IF(O1437="základní",K1437,0)</f>
        <v>0</v>
      </c>
      <c r="BF1437" s="147">
        <f>IF(O1437="snížená",K1437,0)</f>
        <v>0</v>
      </c>
      <c r="BG1437" s="147">
        <f>IF(O1437="zákl. přenesená",K1437,0)</f>
        <v>0</v>
      </c>
      <c r="BH1437" s="147">
        <f>IF(O1437="sníž. přenesená",K1437,0)</f>
        <v>0</v>
      </c>
      <c r="BI1437" s="147">
        <f>IF(O1437="nulová",K1437,0)</f>
        <v>0</v>
      </c>
      <c r="BJ1437" s="16" t="s">
        <v>85</v>
      </c>
      <c r="BK1437" s="147">
        <f>ROUND(P1437*H1437,2)</f>
        <v>0</v>
      </c>
      <c r="BL1437" s="16" t="s">
        <v>319</v>
      </c>
      <c r="BM1437" s="146" t="s">
        <v>2524</v>
      </c>
    </row>
    <row r="1438" spans="2:47" s="1" customFormat="1" ht="19.5">
      <c r="B1438" s="31"/>
      <c r="D1438" s="148" t="s">
        <v>136</v>
      </c>
      <c r="F1438" s="149" t="s">
        <v>2525</v>
      </c>
      <c r="I1438" s="150"/>
      <c r="J1438" s="150"/>
      <c r="M1438" s="31"/>
      <c r="N1438" s="151"/>
      <c r="X1438" s="53"/>
      <c r="AT1438" s="16" t="s">
        <v>136</v>
      </c>
      <c r="AU1438" s="16" t="s">
        <v>87</v>
      </c>
    </row>
    <row r="1439" spans="2:51" s="12" customFormat="1" ht="12">
      <c r="B1439" s="155"/>
      <c r="D1439" s="148" t="s">
        <v>230</v>
      </c>
      <c r="E1439" s="156" t="s">
        <v>1</v>
      </c>
      <c r="F1439" s="157" t="s">
        <v>2526</v>
      </c>
      <c r="H1439" s="158">
        <v>64</v>
      </c>
      <c r="I1439" s="159"/>
      <c r="J1439" s="159"/>
      <c r="M1439" s="155"/>
      <c r="N1439" s="160"/>
      <c r="X1439" s="161"/>
      <c r="AT1439" s="156" t="s">
        <v>230</v>
      </c>
      <c r="AU1439" s="156" t="s">
        <v>87</v>
      </c>
      <c r="AV1439" s="12" t="s">
        <v>87</v>
      </c>
      <c r="AW1439" s="12" t="s">
        <v>5</v>
      </c>
      <c r="AX1439" s="12" t="s">
        <v>77</v>
      </c>
      <c r="AY1439" s="156" t="s">
        <v>128</v>
      </c>
    </row>
    <row r="1440" spans="2:51" s="12" customFormat="1" ht="12">
      <c r="B1440" s="155"/>
      <c r="D1440" s="148" t="s">
        <v>230</v>
      </c>
      <c r="E1440" s="156" t="s">
        <v>1</v>
      </c>
      <c r="F1440" s="157" t="s">
        <v>2527</v>
      </c>
      <c r="H1440" s="158">
        <v>4.8</v>
      </c>
      <c r="I1440" s="159"/>
      <c r="J1440" s="159"/>
      <c r="M1440" s="155"/>
      <c r="N1440" s="160"/>
      <c r="X1440" s="161"/>
      <c r="AT1440" s="156" t="s">
        <v>230</v>
      </c>
      <c r="AU1440" s="156" t="s">
        <v>87</v>
      </c>
      <c r="AV1440" s="12" t="s">
        <v>87</v>
      </c>
      <c r="AW1440" s="12" t="s">
        <v>5</v>
      </c>
      <c r="AX1440" s="12" t="s">
        <v>77</v>
      </c>
      <c r="AY1440" s="156" t="s">
        <v>128</v>
      </c>
    </row>
    <row r="1441" spans="2:51" s="13" customFormat="1" ht="12">
      <c r="B1441" s="162"/>
      <c r="D1441" s="148" t="s">
        <v>230</v>
      </c>
      <c r="E1441" s="163" t="s">
        <v>1</v>
      </c>
      <c r="F1441" s="164" t="s">
        <v>265</v>
      </c>
      <c r="H1441" s="165">
        <v>68.8</v>
      </c>
      <c r="I1441" s="166"/>
      <c r="J1441" s="166"/>
      <c r="M1441" s="162"/>
      <c r="N1441" s="167"/>
      <c r="X1441" s="168"/>
      <c r="AT1441" s="163" t="s">
        <v>230</v>
      </c>
      <c r="AU1441" s="163" t="s">
        <v>87</v>
      </c>
      <c r="AV1441" s="13" t="s">
        <v>137</v>
      </c>
      <c r="AW1441" s="13" t="s">
        <v>5</v>
      </c>
      <c r="AX1441" s="13" t="s">
        <v>85</v>
      </c>
      <c r="AY1441" s="163" t="s">
        <v>128</v>
      </c>
    </row>
    <row r="1442" spans="2:65" s="1" customFormat="1" ht="16.5" customHeight="1">
      <c r="B1442" s="31"/>
      <c r="C1442" s="169" t="s">
        <v>2528</v>
      </c>
      <c r="D1442" s="169" t="s">
        <v>356</v>
      </c>
      <c r="E1442" s="170" t="s">
        <v>2529</v>
      </c>
      <c r="F1442" s="171" t="s">
        <v>2530</v>
      </c>
      <c r="G1442" s="172" t="s">
        <v>402</v>
      </c>
      <c r="H1442" s="173">
        <v>72.24</v>
      </c>
      <c r="I1442" s="174"/>
      <c r="J1442" s="175"/>
      <c r="K1442" s="176">
        <f>ROUND(P1442*H1442,2)</f>
        <v>0</v>
      </c>
      <c r="L1442" s="171" t="s">
        <v>1</v>
      </c>
      <c r="M1442" s="177"/>
      <c r="N1442" s="178" t="s">
        <v>1</v>
      </c>
      <c r="O1442" s="142" t="s">
        <v>40</v>
      </c>
      <c r="P1442" s="143">
        <f>I1442+J1442</f>
        <v>0</v>
      </c>
      <c r="Q1442" s="143">
        <f>ROUND(I1442*H1442,2)</f>
        <v>0</v>
      </c>
      <c r="R1442" s="143">
        <f>ROUND(J1442*H1442,2)</f>
        <v>0</v>
      </c>
      <c r="T1442" s="144">
        <f>S1442*H1442</f>
        <v>0</v>
      </c>
      <c r="U1442" s="144">
        <v>0</v>
      </c>
      <c r="V1442" s="144">
        <f>U1442*H1442</f>
        <v>0</v>
      </c>
      <c r="W1442" s="144">
        <v>0</v>
      </c>
      <c r="X1442" s="145">
        <f>W1442*H1442</f>
        <v>0</v>
      </c>
      <c r="AR1442" s="146" t="s">
        <v>399</v>
      </c>
      <c r="AT1442" s="146" t="s">
        <v>356</v>
      </c>
      <c r="AU1442" s="146" t="s">
        <v>87</v>
      </c>
      <c r="AY1442" s="16" t="s">
        <v>128</v>
      </c>
      <c r="BE1442" s="147">
        <f>IF(O1442="základní",K1442,0)</f>
        <v>0</v>
      </c>
      <c r="BF1442" s="147">
        <f>IF(O1442="snížená",K1442,0)</f>
        <v>0</v>
      </c>
      <c r="BG1442" s="147">
        <f>IF(O1442="zákl. přenesená",K1442,0)</f>
        <v>0</v>
      </c>
      <c r="BH1442" s="147">
        <f>IF(O1442="sníž. přenesená",K1442,0)</f>
        <v>0</v>
      </c>
      <c r="BI1442" s="147">
        <f>IF(O1442="nulová",K1442,0)</f>
        <v>0</v>
      </c>
      <c r="BJ1442" s="16" t="s">
        <v>85</v>
      </c>
      <c r="BK1442" s="147">
        <f>ROUND(P1442*H1442,2)</f>
        <v>0</v>
      </c>
      <c r="BL1442" s="16" t="s">
        <v>319</v>
      </c>
      <c r="BM1442" s="146" t="s">
        <v>2531</v>
      </c>
    </row>
    <row r="1443" spans="2:47" s="1" customFormat="1" ht="12">
      <c r="B1443" s="31"/>
      <c r="D1443" s="148" t="s">
        <v>136</v>
      </c>
      <c r="F1443" s="149" t="s">
        <v>2530</v>
      </c>
      <c r="I1443" s="150"/>
      <c r="J1443" s="150"/>
      <c r="M1443" s="31"/>
      <c r="N1443" s="151"/>
      <c r="X1443" s="53"/>
      <c r="AT1443" s="16" t="s">
        <v>136</v>
      </c>
      <c r="AU1443" s="16" t="s">
        <v>87</v>
      </c>
    </row>
    <row r="1444" spans="2:51" s="12" customFormat="1" ht="12">
      <c r="B1444" s="155"/>
      <c r="D1444" s="148" t="s">
        <v>230</v>
      </c>
      <c r="F1444" s="157" t="s">
        <v>2532</v>
      </c>
      <c r="H1444" s="158">
        <v>72.24</v>
      </c>
      <c r="I1444" s="159"/>
      <c r="J1444" s="159"/>
      <c r="M1444" s="155"/>
      <c r="N1444" s="160"/>
      <c r="X1444" s="161"/>
      <c r="AT1444" s="156" t="s">
        <v>230</v>
      </c>
      <c r="AU1444" s="156" t="s">
        <v>87</v>
      </c>
      <c r="AV1444" s="12" t="s">
        <v>87</v>
      </c>
      <c r="AW1444" s="12" t="s">
        <v>4</v>
      </c>
      <c r="AX1444" s="12" t="s">
        <v>85</v>
      </c>
      <c r="AY1444" s="156" t="s">
        <v>128</v>
      </c>
    </row>
    <row r="1445" spans="2:65" s="1" customFormat="1" ht="24.2" customHeight="1">
      <c r="B1445" s="31"/>
      <c r="C1445" s="134" t="s">
        <v>2533</v>
      </c>
      <c r="D1445" s="134" t="s">
        <v>132</v>
      </c>
      <c r="E1445" s="135" t="s">
        <v>2534</v>
      </c>
      <c r="F1445" s="136" t="s">
        <v>2535</v>
      </c>
      <c r="G1445" s="137" t="s">
        <v>402</v>
      </c>
      <c r="H1445" s="138">
        <v>124.926</v>
      </c>
      <c r="I1445" s="139"/>
      <c r="J1445" s="139"/>
      <c r="K1445" s="140">
        <f>ROUND(P1445*H1445,2)</f>
        <v>0</v>
      </c>
      <c r="L1445" s="136" t="s">
        <v>134</v>
      </c>
      <c r="M1445" s="31"/>
      <c r="N1445" s="141" t="s">
        <v>1</v>
      </c>
      <c r="O1445" s="142" t="s">
        <v>40</v>
      </c>
      <c r="P1445" s="143">
        <f>I1445+J1445</f>
        <v>0</v>
      </c>
      <c r="Q1445" s="143">
        <f>ROUND(I1445*H1445,2)</f>
        <v>0</v>
      </c>
      <c r="R1445" s="143">
        <f>ROUND(J1445*H1445,2)</f>
        <v>0</v>
      </c>
      <c r="T1445" s="144">
        <f>S1445*H1445</f>
        <v>0</v>
      </c>
      <c r="U1445" s="144">
        <v>0.00018</v>
      </c>
      <c r="V1445" s="144">
        <f>U1445*H1445</f>
        <v>0.022486680000000002</v>
      </c>
      <c r="W1445" s="144">
        <v>0</v>
      </c>
      <c r="X1445" s="145">
        <f>W1445*H1445</f>
        <v>0</v>
      </c>
      <c r="AR1445" s="146" t="s">
        <v>319</v>
      </c>
      <c r="AT1445" s="146" t="s">
        <v>132</v>
      </c>
      <c r="AU1445" s="146" t="s">
        <v>87</v>
      </c>
      <c r="AY1445" s="16" t="s">
        <v>128</v>
      </c>
      <c r="BE1445" s="147">
        <f>IF(O1445="základní",K1445,0)</f>
        <v>0</v>
      </c>
      <c r="BF1445" s="147">
        <f>IF(O1445="snížená",K1445,0)</f>
        <v>0</v>
      </c>
      <c r="BG1445" s="147">
        <f>IF(O1445="zákl. přenesená",K1445,0)</f>
        <v>0</v>
      </c>
      <c r="BH1445" s="147">
        <f>IF(O1445="sníž. přenesená",K1445,0)</f>
        <v>0</v>
      </c>
      <c r="BI1445" s="147">
        <f>IF(O1445="nulová",K1445,0)</f>
        <v>0</v>
      </c>
      <c r="BJ1445" s="16" t="s">
        <v>85</v>
      </c>
      <c r="BK1445" s="147">
        <f>ROUND(P1445*H1445,2)</f>
        <v>0</v>
      </c>
      <c r="BL1445" s="16" t="s">
        <v>319</v>
      </c>
      <c r="BM1445" s="146" t="s">
        <v>2536</v>
      </c>
    </row>
    <row r="1446" spans="2:47" s="1" customFormat="1" ht="19.5">
      <c r="B1446" s="31"/>
      <c r="D1446" s="148" t="s">
        <v>136</v>
      </c>
      <c r="F1446" s="149" t="s">
        <v>2537</v>
      </c>
      <c r="I1446" s="150"/>
      <c r="J1446" s="150"/>
      <c r="M1446" s="31"/>
      <c r="N1446" s="151"/>
      <c r="X1446" s="53"/>
      <c r="AT1446" s="16" t="s">
        <v>136</v>
      </c>
      <c r="AU1446" s="16" t="s">
        <v>87</v>
      </c>
    </row>
    <row r="1447" spans="2:51" s="12" customFormat="1" ht="12">
      <c r="B1447" s="155"/>
      <c r="D1447" s="148" t="s">
        <v>230</v>
      </c>
      <c r="E1447" s="156" t="s">
        <v>1</v>
      </c>
      <c r="F1447" s="157" t="s">
        <v>2514</v>
      </c>
      <c r="H1447" s="158">
        <v>124.926</v>
      </c>
      <c r="I1447" s="159"/>
      <c r="J1447" s="159"/>
      <c r="M1447" s="155"/>
      <c r="N1447" s="160"/>
      <c r="X1447" s="161"/>
      <c r="AT1447" s="156" t="s">
        <v>230</v>
      </c>
      <c r="AU1447" s="156" t="s">
        <v>87</v>
      </c>
      <c r="AV1447" s="12" t="s">
        <v>87</v>
      </c>
      <c r="AW1447" s="12" t="s">
        <v>5</v>
      </c>
      <c r="AX1447" s="12" t="s">
        <v>85</v>
      </c>
      <c r="AY1447" s="156" t="s">
        <v>128</v>
      </c>
    </row>
    <row r="1448" spans="2:65" s="1" customFormat="1" ht="24.2" customHeight="1">
      <c r="B1448" s="31"/>
      <c r="C1448" s="169" t="s">
        <v>2538</v>
      </c>
      <c r="D1448" s="169" t="s">
        <v>356</v>
      </c>
      <c r="E1448" s="170" t="s">
        <v>2539</v>
      </c>
      <c r="F1448" s="171" t="s">
        <v>2540</v>
      </c>
      <c r="G1448" s="172" t="s">
        <v>402</v>
      </c>
      <c r="H1448" s="173">
        <v>131.172</v>
      </c>
      <c r="I1448" s="174"/>
      <c r="J1448" s="175"/>
      <c r="K1448" s="176">
        <f>ROUND(P1448*H1448,2)</f>
        <v>0</v>
      </c>
      <c r="L1448" s="171" t="s">
        <v>134</v>
      </c>
      <c r="M1448" s="177"/>
      <c r="N1448" s="178" t="s">
        <v>1</v>
      </c>
      <c r="O1448" s="142" t="s">
        <v>40</v>
      </c>
      <c r="P1448" s="143">
        <f>I1448+J1448</f>
        <v>0</v>
      </c>
      <c r="Q1448" s="143">
        <f>ROUND(I1448*H1448,2)</f>
        <v>0</v>
      </c>
      <c r="R1448" s="143">
        <f>ROUND(J1448*H1448,2)</f>
        <v>0</v>
      </c>
      <c r="T1448" s="144">
        <f>S1448*H1448</f>
        <v>0</v>
      </c>
      <c r="U1448" s="144">
        <v>8E-05</v>
      </c>
      <c r="V1448" s="144">
        <f>U1448*H1448</f>
        <v>0.010493760000000001</v>
      </c>
      <c r="W1448" s="144">
        <v>0</v>
      </c>
      <c r="X1448" s="145">
        <f>W1448*H1448</f>
        <v>0</v>
      </c>
      <c r="AR1448" s="146" t="s">
        <v>399</v>
      </c>
      <c r="AT1448" s="146" t="s">
        <v>356</v>
      </c>
      <c r="AU1448" s="146" t="s">
        <v>87</v>
      </c>
      <c r="AY1448" s="16" t="s">
        <v>128</v>
      </c>
      <c r="BE1448" s="147">
        <f>IF(O1448="základní",K1448,0)</f>
        <v>0</v>
      </c>
      <c r="BF1448" s="147">
        <f>IF(O1448="snížená",K1448,0)</f>
        <v>0</v>
      </c>
      <c r="BG1448" s="147">
        <f>IF(O1448="zákl. přenesená",K1448,0)</f>
        <v>0</v>
      </c>
      <c r="BH1448" s="147">
        <f>IF(O1448="sníž. přenesená",K1448,0)</f>
        <v>0</v>
      </c>
      <c r="BI1448" s="147">
        <f>IF(O1448="nulová",K1448,0)</f>
        <v>0</v>
      </c>
      <c r="BJ1448" s="16" t="s">
        <v>85</v>
      </c>
      <c r="BK1448" s="147">
        <f>ROUND(P1448*H1448,2)</f>
        <v>0</v>
      </c>
      <c r="BL1448" s="16" t="s">
        <v>319</v>
      </c>
      <c r="BM1448" s="146" t="s">
        <v>2541</v>
      </c>
    </row>
    <row r="1449" spans="2:47" s="1" customFormat="1" ht="12">
      <c r="B1449" s="31"/>
      <c r="D1449" s="148" t="s">
        <v>136</v>
      </c>
      <c r="F1449" s="149" t="s">
        <v>2540</v>
      </c>
      <c r="I1449" s="150"/>
      <c r="J1449" s="150"/>
      <c r="M1449" s="31"/>
      <c r="N1449" s="151"/>
      <c r="X1449" s="53"/>
      <c r="AT1449" s="16" t="s">
        <v>136</v>
      </c>
      <c r="AU1449" s="16" t="s">
        <v>87</v>
      </c>
    </row>
    <row r="1450" spans="2:51" s="12" customFormat="1" ht="12">
      <c r="B1450" s="155"/>
      <c r="D1450" s="148" t="s">
        <v>230</v>
      </c>
      <c r="F1450" s="157" t="s">
        <v>2542</v>
      </c>
      <c r="H1450" s="158">
        <v>131.172</v>
      </c>
      <c r="I1450" s="159"/>
      <c r="J1450" s="159"/>
      <c r="M1450" s="155"/>
      <c r="N1450" s="160"/>
      <c r="X1450" s="161"/>
      <c r="AT1450" s="156" t="s">
        <v>230</v>
      </c>
      <c r="AU1450" s="156" t="s">
        <v>87</v>
      </c>
      <c r="AV1450" s="12" t="s">
        <v>87</v>
      </c>
      <c r="AW1450" s="12" t="s">
        <v>4</v>
      </c>
      <c r="AX1450" s="12" t="s">
        <v>85</v>
      </c>
      <c r="AY1450" s="156" t="s">
        <v>128</v>
      </c>
    </row>
    <row r="1451" spans="2:63" s="11" customFormat="1" ht="22.9" customHeight="1">
      <c r="B1451" s="121"/>
      <c r="D1451" s="122" t="s">
        <v>76</v>
      </c>
      <c r="E1451" s="132" t="s">
        <v>2543</v>
      </c>
      <c r="F1451" s="132" t="s">
        <v>2544</v>
      </c>
      <c r="I1451" s="124"/>
      <c r="J1451" s="124"/>
      <c r="K1451" s="133">
        <f>BK1451</f>
        <v>0</v>
      </c>
      <c r="M1451" s="121"/>
      <c r="N1451" s="126"/>
      <c r="Q1451" s="127">
        <f>SUM(Q1452:Q1518)</f>
        <v>0</v>
      </c>
      <c r="R1451" s="127">
        <f>SUM(R1452:R1518)</f>
        <v>0</v>
      </c>
      <c r="T1451" s="128">
        <f>SUM(T1452:T1518)</f>
        <v>0</v>
      </c>
      <c r="V1451" s="128">
        <f>SUM(V1452:V1518)</f>
        <v>0.3947306100000001</v>
      </c>
      <c r="X1451" s="129">
        <f>SUM(X1452:X1518)</f>
        <v>0</v>
      </c>
      <c r="AR1451" s="122" t="s">
        <v>87</v>
      </c>
      <c r="AT1451" s="130" t="s">
        <v>76</v>
      </c>
      <c r="AU1451" s="130" t="s">
        <v>85</v>
      </c>
      <c r="AY1451" s="122" t="s">
        <v>128</v>
      </c>
      <c r="BK1451" s="131">
        <f>SUM(BK1452:BK1518)</f>
        <v>0</v>
      </c>
    </row>
    <row r="1452" spans="2:65" s="1" customFormat="1" ht="24.2" customHeight="1">
      <c r="B1452" s="31"/>
      <c r="C1452" s="134" t="s">
        <v>2545</v>
      </c>
      <c r="D1452" s="134" t="s">
        <v>132</v>
      </c>
      <c r="E1452" s="135" t="s">
        <v>2546</v>
      </c>
      <c r="F1452" s="136" t="s">
        <v>2547</v>
      </c>
      <c r="G1452" s="137" t="s">
        <v>222</v>
      </c>
      <c r="H1452" s="138">
        <v>85</v>
      </c>
      <c r="I1452" s="139"/>
      <c r="J1452" s="139"/>
      <c r="K1452" s="140">
        <f>ROUND(P1452*H1452,2)</f>
        <v>0</v>
      </c>
      <c r="L1452" s="136" t="s">
        <v>134</v>
      </c>
      <c r="M1452" s="31"/>
      <c r="N1452" s="141" t="s">
        <v>1</v>
      </c>
      <c r="O1452" s="142" t="s">
        <v>40</v>
      </c>
      <c r="P1452" s="143">
        <f>I1452+J1452</f>
        <v>0</v>
      </c>
      <c r="Q1452" s="143">
        <f>ROUND(I1452*H1452,2)</f>
        <v>0</v>
      </c>
      <c r="R1452" s="143">
        <f>ROUND(J1452*H1452,2)</f>
        <v>0</v>
      </c>
      <c r="T1452" s="144">
        <f>S1452*H1452</f>
        <v>0</v>
      </c>
      <c r="U1452" s="144">
        <v>7E-05</v>
      </c>
      <c r="V1452" s="144">
        <f>U1452*H1452</f>
        <v>0.0059499999999999996</v>
      </c>
      <c r="W1452" s="144">
        <v>0</v>
      </c>
      <c r="X1452" s="145">
        <f>W1452*H1452</f>
        <v>0</v>
      </c>
      <c r="AR1452" s="146" t="s">
        <v>319</v>
      </c>
      <c r="AT1452" s="146" t="s">
        <v>132</v>
      </c>
      <c r="AU1452" s="146" t="s">
        <v>87</v>
      </c>
      <c r="AY1452" s="16" t="s">
        <v>128</v>
      </c>
      <c r="BE1452" s="147">
        <f>IF(O1452="základní",K1452,0)</f>
        <v>0</v>
      </c>
      <c r="BF1452" s="147">
        <f>IF(O1452="snížená",K1452,0)</f>
        <v>0</v>
      </c>
      <c r="BG1452" s="147">
        <f>IF(O1452="zákl. přenesená",K1452,0)</f>
        <v>0</v>
      </c>
      <c r="BH1452" s="147">
        <f>IF(O1452="sníž. přenesená",K1452,0)</f>
        <v>0</v>
      </c>
      <c r="BI1452" s="147">
        <f>IF(O1452="nulová",K1452,0)</f>
        <v>0</v>
      </c>
      <c r="BJ1452" s="16" t="s">
        <v>85</v>
      </c>
      <c r="BK1452" s="147">
        <f>ROUND(P1452*H1452,2)</f>
        <v>0</v>
      </c>
      <c r="BL1452" s="16" t="s">
        <v>319</v>
      </c>
      <c r="BM1452" s="146" t="s">
        <v>2548</v>
      </c>
    </row>
    <row r="1453" spans="2:47" s="1" customFormat="1" ht="19.5">
      <c r="B1453" s="31"/>
      <c r="D1453" s="148" t="s">
        <v>136</v>
      </c>
      <c r="F1453" s="149" t="s">
        <v>2549</v>
      </c>
      <c r="I1453" s="150"/>
      <c r="J1453" s="150"/>
      <c r="M1453" s="31"/>
      <c r="N1453" s="151"/>
      <c r="X1453" s="53"/>
      <c r="AT1453" s="16" t="s">
        <v>136</v>
      </c>
      <c r="AU1453" s="16" t="s">
        <v>87</v>
      </c>
    </row>
    <row r="1454" spans="2:51" s="12" customFormat="1" ht="12">
      <c r="B1454" s="155"/>
      <c r="D1454" s="148" t="s">
        <v>230</v>
      </c>
      <c r="E1454" s="156" t="s">
        <v>1</v>
      </c>
      <c r="F1454" s="157" t="s">
        <v>2550</v>
      </c>
      <c r="H1454" s="158">
        <v>45</v>
      </c>
      <c r="I1454" s="159"/>
      <c r="J1454" s="159"/>
      <c r="M1454" s="155"/>
      <c r="N1454" s="160"/>
      <c r="X1454" s="161"/>
      <c r="AT1454" s="156" t="s">
        <v>230</v>
      </c>
      <c r="AU1454" s="156" t="s">
        <v>87</v>
      </c>
      <c r="AV1454" s="12" t="s">
        <v>87</v>
      </c>
      <c r="AW1454" s="12" t="s">
        <v>5</v>
      </c>
      <c r="AX1454" s="12" t="s">
        <v>77</v>
      </c>
      <c r="AY1454" s="156" t="s">
        <v>128</v>
      </c>
    </row>
    <row r="1455" spans="2:51" s="12" customFormat="1" ht="12">
      <c r="B1455" s="155"/>
      <c r="D1455" s="148" t="s">
        <v>230</v>
      </c>
      <c r="E1455" s="156" t="s">
        <v>1</v>
      </c>
      <c r="F1455" s="157" t="s">
        <v>2551</v>
      </c>
      <c r="H1455" s="158">
        <v>40</v>
      </c>
      <c r="I1455" s="159"/>
      <c r="J1455" s="159"/>
      <c r="M1455" s="155"/>
      <c r="N1455" s="160"/>
      <c r="X1455" s="161"/>
      <c r="AT1455" s="156" t="s">
        <v>230</v>
      </c>
      <c r="AU1455" s="156" t="s">
        <v>87</v>
      </c>
      <c r="AV1455" s="12" t="s">
        <v>87</v>
      </c>
      <c r="AW1455" s="12" t="s">
        <v>5</v>
      </c>
      <c r="AX1455" s="12" t="s">
        <v>77</v>
      </c>
      <c r="AY1455" s="156" t="s">
        <v>128</v>
      </c>
    </row>
    <row r="1456" spans="2:51" s="13" customFormat="1" ht="12">
      <c r="B1456" s="162"/>
      <c r="D1456" s="148" t="s">
        <v>230</v>
      </c>
      <c r="E1456" s="163" t="s">
        <v>1</v>
      </c>
      <c r="F1456" s="164" t="s">
        <v>265</v>
      </c>
      <c r="H1456" s="165">
        <v>85</v>
      </c>
      <c r="I1456" s="166"/>
      <c r="J1456" s="166"/>
      <c r="M1456" s="162"/>
      <c r="N1456" s="167"/>
      <c r="X1456" s="168"/>
      <c r="AT1456" s="163" t="s">
        <v>230</v>
      </c>
      <c r="AU1456" s="163" t="s">
        <v>87</v>
      </c>
      <c r="AV1456" s="13" t="s">
        <v>137</v>
      </c>
      <c r="AW1456" s="13" t="s">
        <v>5</v>
      </c>
      <c r="AX1456" s="13" t="s">
        <v>85</v>
      </c>
      <c r="AY1456" s="163" t="s">
        <v>128</v>
      </c>
    </row>
    <row r="1457" spans="2:65" s="1" customFormat="1" ht="24.2" customHeight="1">
      <c r="B1457" s="31"/>
      <c r="C1457" s="134" t="s">
        <v>2552</v>
      </c>
      <c r="D1457" s="134" t="s">
        <v>132</v>
      </c>
      <c r="E1457" s="135" t="s">
        <v>2553</v>
      </c>
      <c r="F1457" s="136" t="s">
        <v>2554</v>
      </c>
      <c r="G1457" s="137" t="s">
        <v>222</v>
      </c>
      <c r="H1457" s="138">
        <v>85</v>
      </c>
      <c r="I1457" s="139"/>
      <c r="J1457" s="139"/>
      <c r="K1457" s="140">
        <f>ROUND(P1457*H1457,2)</f>
        <v>0</v>
      </c>
      <c r="L1457" s="136" t="s">
        <v>134</v>
      </c>
      <c r="M1457" s="31"/>
      <c r="N1457" s="141" t="s">
        <v>1</v>
      </c>
      <c r="O1457" s="142" t="s">
        <v>40</v>
      </c>
      <c r="P1457" s="143">
        <f>I1457+J1457</f>
        <v>0</v>
      </c>
      <c r="Q1457" s="143">
        <f>ROUND(I1457*H1457,2)</f>
        <v>0</v>
      </c>
      <c r="R1457" s="143">
        <f>ROUND(J1457*H1457,2)</f>
        <v>0</v>
      </c>
      <c r="T1457" s="144">
        <f>S1457*H1457</f>
        <v>0</v>
      </c>
      <c r="U1457" s="144">
        <v>3E-05</v>
      </c>
      <c r="V1457" s="144">
        <f>U1457*H1457</f>
        <v>0.00255</v>
      </c>
      <c r="W1457" s="144">
        <v>0</v>
      </c>
      <c r="X1457" s="145">
        <f>W1457*H1457</f>
        <v>0</v>
      </c>
      <c r="AR1457" s="146" t="s">
        <v>319</v>
      </c>
      <c r="AT1457" s="146" t="s">
        <v>132</v>
      </c>
      <c r="AU1457" s="146" t="s">
        <v>87</v>
      </c>
      <c r="AY1457" s="16" t="s">
        <v>128</v>
      </c>
      <c r="BE1457" s="147">
        <f>IF(O1457="základní",K1457,0)</f>
        <v>0</v>
      </c>
      <c r="BF1457" s="147">
        <f>IF(O1457="snížená",K1457,0)</f>
        <v>0</v>
      </c>
      <c r="BG1457" s="147">
        <f>IF(O1457="zákl. přenesená",K1457,0)</f>
        <v>0</v>
      </c>
      <c r="BH1457" s="147">
        <f>IF(O1457="sníž. přenesená",K1457,0)</f>
        <v>0</v>
      </c>
      <c r="BI1457" s="147">
        <f>IF(O1457="nulová",K1457,0)</f>
        <v>0</v>
      </c>
      <c r="BJ1457" s="16" t="s">
        <v>85</v>
      </c>
      <c r="BK1457" s="147">
        <f>ROUND(P1457*H1457,2)</f>
        <v>0</v>
      </c>
      <c r="BL1457" s="16" t="s">
        <v>319</v>
      </c>
      <c r="BM1457" s="146" t="s">
        <v>2555</v>
      </c>
    </row>
    <row r="1458" spans="2:47" s="1" customFormat="1" ht="19.5">
      <c r="B1458" s="31"/>
      <c r="D1458" s="148" t="s">
        <v>136</v>
      </c>
      <c r="F1458" s="149" t="s">
        <v>2556</v>
      </c>
      <c r="I1458" s="150"/>
      <c r="J1458" s="150"/>
      <c r="M1458" s="31"/>
      <c r="N1458" s="151"/>
      <c r="X1458" s="53"/>
      <c r="AT1458" s="16" t="s">
        <v>136</v>
      </c>
      <c r="AU1458" s="16" t="s">
        <v>87</v>
      </c>
    </row>
    <row r="1459" spans="2:65" s="1" customFormat="1" ht="24.2" customHeight="1">
      <c r="B1459" s="31"/>
      <c r="C1459" s="134" t="s">
        <v>2557</v>
      </c>
      <c r="D1459" s="134" t="s">
        <v>132</v>
      </c>
      <c r="E1459" s="135" t="s">
        <v>2558</v>
      </c>
      <c r="F1459" s="136" t="s">
        <v>2559</v>
      </c>
      <c r="G1459" s="137" t="s">
        <v>222</v>
      </c>
      <c r="H1459" s="138">
        <v>85</v>
      </c>
      <c r="I1459" s="139"/>
      <c r="J1459" s="139"/>
      <c r="K1459" s="140">
        <f>ROUND(P1459*H1459,2)</f>
        <v>0</v>
      </c>
      <c r="L1459" s="136" t="s">
        <v>134</v>
      </c>
      <c r="M1459" s="31"/>
      <c r="N1459" s="141" t="s">
        <v>1</v>
      </c>
      <c r="O1459" s="142" t="s">
        <v>40</v>
      </c>
      <c r="P1459" s="143">
        <f>I1459+J1459</f>
        <v>0</v>
      </c>
      <c r="Q1459" s="143">
        <f>ROUND(I1459*H1459,2)</f>
        <v>0</v>
      </c>
      <c r="R1459" s="143">
        <f>ROUND(J1459*H1459,2)</f>
        <v>0</v>
      </c>
      <c r="T1459" s="144">
        <f>S1459*H1459</f>
        <v>0</v>
      </c>
      <c r="U1459" s="144">
        <v>0.00016</v>
      </c>
      <c r="V1459" s="144">
        <f>U1459*H1459</f>
        <v>0.013600000000000001</v>
      </c>
      <c r="W1459" s="144">
        <v>0</v>
      </c>
      <c r="X1459" s="145">
        <f>W1459*H1459</f>
        <v>0</v>
      </c>
      <c r="AR1459" s="146" t="s">
        <v>319</v>
      </c>
      <c r="AT1459" s="146" t="s">
        <v>132</v>
      </c>
      <c r="AU1459" s="146" t="s">
        <v>87</v>
      </c>
      <c r="AY1459" s="16" t="s">
        <v>128</v>
      </c>
      <c r="BE1459" s="147">
        <f>IF(O1459="základní",K1459,0)</f>
        <v>0</v>
      </c>
      <c r="BF1459" s="147">
        <f>IF(O1459="snížená",K1459,0)</f>
        <v>0</v>
      </c>
      <c r="BG1459" s="147">
        <f>IF(O1459="zákl. přenesená",K1459,0)</f>
        <v>0</v>
      </c>
      <c r="BH1459" s="147">
        <f>IF(O1459="sníž. přenesená",K1459,0)</f>
        <v>0</v>
      </c>
      <c r="BI1459" s="147">
        <f>IF(O1459="nulová",K1459,0)</f>
        <v>0</v>
      </c>
      <c r="BJ1459" s="16" t="s">
        <v>85</v>
      </c>
      <c r="BK1459" s="147">
        <f>ROUND(P1459*H1459,2)</f>
        <v>0</v>
      </c>
      <c r="BL1459" s="16" t="s">
        <v>319</v>
      </c>
      <c r="BM1459" s="146" t="s">
        <v>2560</v>
      </c>
    </row>
    <row r="1460" spans="2:47" s="1" customFormat="1" ht="19.5">
      <c r="B1460" s="31"/>
      <c r="D1460" s="148" t="s">
        <v>136</v>
      </c>
      <c r="F1460" s="149" t="s">
        <v>2561</v>
      </c>
      <c r="I1460" s="150"/>
      <c r="J1460" s="150"/>
      <c r="M1460" s="31"/>
      <c r="N1460" s="151"/>
      <c r="X1460" s="53"/>
      <c r="AT1460" s="16" t="s">
        <v>136</v>
      </c>
      <c r="AU1460" s="16" t="s">
        <v>87</v>
      </c>
    </row>
    <row r="1461" spans="2:65" s="1" customFormat="1" ht="24.2" customHeight="1">
      <c r="B1461" s="31"/>
      <c r="C1461" s="134" t="s">
        <v>2562</v>
      </c>
      <c r="D1461" s="134" t="s">
        <v>132</v>
      </c>
      <c r="E1461" s="135" t="s">
        <v>2563</v>
      </c>
      <c r="F1461" s="136" t="s">
        <v>2564</v>
      </c>
      <c r="G1461" s="137" t="s">
        <v>222</v>
      </c>
      <c r="H1461" s="138">
        <v>85</v>
      </c>
      <c r="I1461" s="139"/>
      <c r="J1461" s="139"/>
      <c r="K1461" s="140">
        <f>ROUND(P1461*H1461,2)</f>
        <v>0</v>
      </c>
      <c r="L1461" s="136" t="s">
        <v>134</v>
      </c>
      <c r="M1461" s="31"/>
      <c r="N1461" s="141" t="s">
        <v>1</v>
      </c>
      <c r="O1461" s="142" t="s">
        <v>40</v>
      </c>
      <c r="P1461" s="143">
        <f>I1461+J1461</f>
        <v>0</v>
      </c>
      <c r="Q1461" s="143">
        <f>ROUND(I1461*H1461,2)</f>
        <v>0</v>
      </c>
      <c r="R1461" s="143">
        <f>ROUND(J1461*H1461,2)</f>
        <v>0</v>
      </c>
      <c r="T1461" s="144">
        <f>S1461*H1461</f>
        <v>0</v>
      </c>
      <c r="U1461" s="144">
        <v>0.00017</v>
      </c>
      <c r="V1461" s="144">
        <f>U1461*H1461</f>
        <v>0.014450000000000001</v>
      </c>
      <c r="W1461" s="144">
        <v>0</v>
      </c>
      <c r="X1461" s="145">
        <f>W1461*H1461</f>
        <v>0</v>
      </c>
      <c r="AR1461" s="146" t="s">
        <v>319</v>
      </c>
      <c r="AT1461" s="146" t="s">
        <v>132</v>
      </c>
      <c r="AU1461" s="146" t="s">
        <v>87</v>
      </c>
      <c r="AY1461" s="16" t="s">
        <v>128</v>
      </c>
      <c r="BE1461" s="147">
        <f>IF(O1461="základní",K1461,0)</f>
        <v>0</v>
      </c>
      <c r="BF1461" s="147">
        <f>IF(O1461="snížená",K1461,0)</f>
        <v>0</v>
      </c>
      <c r="BG1461" s="147">
        <f>IF(O1461="zákl. přenesená",K1461,0)</f>
        <v>0</v>
      </c>
      <c r="BH1461" s="147">
        <f>IF(O1461="sníž. přenesená",K1461,0)</f>
        <v>0</v>
      </c>
      <c r="BI1461" s="147">
        <f>IF(O1461="nulová",K1461,0)</f>
        <v>0</v>
      </c>
      <c r="BJ1461" s="16" t="s">
        <v>85</v>
      </c>
      <c r="BK1461" s="147">
        <f>ROUND(P1461*H1461,2)</f>
        <v>0</v>
      </c>
      <c r="BL1461" s="16" t="s">
        <v>319</v>
      </c>
      <c r="BM1461" s="146" t="s">
        <v>2565</v>
      </c>
    </row>
    <row r="1462" spans="2:47" s="1" customFormat="1" ht="12">
      <c r="B1462" s="31"/>
      <c r="D1462" s="148" t="s">
        <v>136</v>
      </c>
      <c r="F1462" s="149" t="s">
        <v>2566</v>
      </c>
      <c r="I1462" s="150"/>
      <c r="J1462" s="150"/>
      <c r="M1462" s="31"/>
      <c r="N1462" s="151"/>
      <c r="X1462" s="53"/>
      <c r="AT1462" s="16" t="s">
        <v>136</v>
      </c>
      <c r="AU1462" s="16" t="s">
        <v>87</v>
      </c>
    </row>
    <row r="1463" spans="2:65" s="1" customFormat="1" ht="24.2" customHeight="1">
      <c r="B1463" s="31"/>
      <c r="C1463" s="134" t="s">
        <v>2567</v>
      </c>
      <c r="D1463" s="134" t="s">
        <v>132</v>
      </c>
      <c r="E1463" s="135" t="s">
        <v>2568</v>
      </c>
      <c r="F1463" s="136" t="s">
        <v>2569</v>
      </c>
      <c r="G1463" s="137" t="s">
        <v>222</v>
      </c>
      <c r="H1463" s="138">
        <v>85</v>
      </c>
      <c r="I1463" s="139"/>
      <c r="J1463" s="139"/>
      <c r="K1463" s="140">
        <f>ROUND(P1463*H1463,2)</f>
        <v>0</v>
      </c>
      <c r="L1463" s="136" t="s">
        <v>134</v>
      </c>
      <c r="M1463" s="31"/>
      <c r="N1463" s="141" t="s">
        <v>1</v>
      </c>
      <c r="O1463" s="142" t="s">
        <v>40</v>
      </c>
      <c r="P1463" s="143">
        <f>I1463+J1463</f>
        <v>0</v>
      </c>
      <c r="Q1463" s="143">
        <f>ROUND(I1463*H1463,2)</f>
        <v>0</v>
      </c>
      <c r="R1463" s="143">
        <f>ROUND(J1463*H1463,2)</f>
        <v>0</v>
      </c>
      <c r="T1463" s="144">
        <f>S1463*H1463</f>
        <v>0</v>
      </c>
      <c r="U1463" s="144">
        <v>0.00017</v>
      </c>
      <c r="V1463" s="144">
        <f>U1463*H1463</f>
        <v>0.014450000000000001</v>
      </c>
      <c r="W1463" s="144">
        <v>0</v>
      </c>
      <c r="X1463" s="145">
        <f>W1463*H1463</f>
        <v>0</v>
      </c>
      <c r="AR1463" s="146" t="s">
        <v>319</v>
      </c>
      <c r="AT1463" s="146" t="s">
        <v>132</v>
      </c>
      <c r="AU1463" s="146" t="s">
        <v>87</v>
      </c>
      <c r="AY1463" s="16" t="s">
        <v>128</v>
      </c>
      <c r="BE1463" s="147">
        <f>IF(O1463="základní",K1463,0)</f>
        <v>0</v>
      </c>
      <c r="BF1463" s="147">
        <f>IF(O1463="snížená",K1463,0)</f>
        <v>0</v>
      </c>
      <c r="BG1463" s="147">
        <f>IF(O1463="zákl. přenesená",K1463,0)</f>
        <v>0</v>
      </c>
      <c r="BH1463" s="147">
        <f>IF(O1463="sníž. přenesená",K1463,0)</f>
        <v>0</v>
      </c>
      <c r="BI1463" s="147">
        <f>IF(O1463="nulová",K1463,0)</f>
        <v>0</v>
      </c>
      <c r="BJ1463" s="16" t="s">
        <v>85</v>
      </c>
      <c r="BK1463" s="147">
        <f>ROUND(P1463*H1463,2)</f>
        <v>0</v>
      </c>
      <c r="BL1463" s="16" t="s">
        <v>319</v>
      </c>
      <c r="BM1463" s="146" t="s">
        <v>2570</v>
      </c>
    </row>
    <row r="1464" spans="2:47" s="1" customFormat="1" ht="19.5">
      <c r="B1464" s="31"/>
      <c r="D1464" s="148" t="s">
        <v>136</v>
      </c>
      <c r="F1464" s="149" t="s">
        <v>2571</v>
      </c>
      <c r="I1464" s="150"/>
      <c r="J1464" s="150"/>
      <c r="M1464" s="31"/>
      <c r="N1464" s="151"/>
      <c r="X1464" s="53"/>
      <c r="AT1464" s="16" t="s">
        <v>136</v>
      </c>
      <c r="AU1464" s="16" t="s">
        <v>87</v>
      </c>
    </row>
    <row r="1465" spans="2:65" s="1" customFormat="1" ht="24.2" customHeight="1">
      <c r="B1465" s="31"/>
      <c r="C1465" s="134" t="s">
        <v>2572</v>
      </c>
      <c r="D1465" s="134" t="s">
        <v>132</v>
      </c>
      <c r="E1465" s="135" t="s">
        <v>2573</v>
      </c>
      <c r="F1465" s="136" t="s">
        <v>2574</v>
      </c>
      <c r="G1465" s="137" t="s">
        <v>222</v>
      </c>
      <c r="H1465" s="138">
        <v>70.125</v>
      </c>
      <c r="I1465" s="139"/>
      <c r="J1465" s="139"/>
      <c r="K1465" s="140">
        <f>ROUND(P1465*H1465,2)</f>
        <v>0</v>
      </c>
      <c r="L1465" s="136" t="s">
        <v>134</v>
      </c>
      <c r="M1465" s="31"/>
      <c r="N1465" s="141" t="s">
        <v>1</v>
      </c>
      <c r="O1465" s="142" t="s">
        <v>40</v>
      </c>
      <c r="P1465" s="143">
        <f>I1465+J1465</f>
        <v>0</v>
      </c>
      <c r="Q1465" s="143">
        <f>ROUND(I1465*H1465,2)</f>
        <v>0</v>
      </c>
      <c r="R1465" s="143">
        <f>ROUND(J1465*H1465,2)</f>
        <v>0</v>
      </c>
      <c r="T1465" s="144">
        <f>S1465*H1465</f>
        <v>0</v>
      </c>
      <c r="U1465" s="144">
        <v>0</v>
      </c>
      <c r="V1465" s="144">
        <f>U1465*H1465</f>
        <v>0</v>
      </c>
      <c r="W1465" s="144">
        <v>0</v>
      </c>
      <c r="X1465" s="145">
        <f>W1465*H1465</f>
        <v>0</v>
      </c>
      <c r="AR1465" s="146" t="s">
        <v>319</v>
      </c>
      <c r="AT1465" s="146" t="s">
        <v>132</v>
      </c>
      <c r="AU1465" s="146" t="s">
        <v>87</v>
      </c>
      <c r="AY1465" s="16" t="s">
        <v>128</v>
      </c>
      <c r="BE1465" s="147">
        <f>IF(O1465="základní",K1465,0)</f>
        <v>0</v>
      </c>
      <c r="BF1465" s="147">
        <f>IF(O1465="snížená",K1465,0)</f>
        <v>0</v>
      </c>
      <c r="BG1465" s="147">
        <f>IF(O1465="zákl. přenesená",K1465,0)</f>
        <v>0</v>
      </c>
      <c r="BH1465" s="147">
        <f>IF(O1465="sníž. přenesená",K1465,0)</f>
        <v>0</v>
      </c>
      <c r="BI1465" s="147">
        <f>IF(O1465="nulová",K1465,0)</f>
        <v>0</v>
      </c>
      <c r="BJ1465" s="16" t="s">
        <v>85</v>
      </c>
      <c r="BK1465" s="147">
        <f>ROUND(P1465*H1465,2)</f>
        <v>0</v>
      </c>
      <c r="BL1465" s="16" t="s">
        <v>319</v>
      </c>
      <c r="BM1465" s="146" t="s">
        <v>2575</v>
      </c>
    </row>
    <row r="1466" spans="2:47" s="1" customFormat="1" ht="12">
      <c r="B1466" s="31"/>
      <c r="D1466" s="148" t="s">
        <v>136</v>
      </c>
      <c r="F1466" s="149" t="s">
        <v>2576</v>
      </c>
      <c r="I1466" s="150"/>
      <c r="J1466" s="150"/>
      <c r="M1466" s="31"/>
      <c r="N1466" s="151"/>
      <c r="X1466" s="53"/>
      <c r="AT1466" s="16" t="s">
        <v>136</v>
      </c>
      <c r="AU1466" s="16" t="s">
        <v>87</v>
      </c>
    </row>
    <row r="1467" spans="2:51" s="12" customFormat="1" ht="12">
      <c r="B1467" s="155"/>
      <c r="D1467" s="148" t="s">
        <v>230</v>
      </c>
      <c r="E1467" s="156" t="s">
        <v>1</v>
      </c>
      <c r="F1467" s="157" t="s">
        <v>334</v>
      </c>
      <c r="H1467" s="158">
        <v>70.125</v>
      </c>
      <c r="I1467" s="159"/>
      <c r="J1467" s="159"/>
      <c r="M1467" s="155"/>
      <c r="N1467" s="160"/>
      <c r="X1467" s="161"/>
      <c r="AT1467" s="156" t="s">
        <v>230</v>
      </c>
      <c r="AU1467" s="156" t="s">
        <v>87</v>
      </c>
      <c r="AV1467" s="12" t="s">
        <v>87</v>
      </c>
      <c r="AW1467" s="12" t="s">
        <v>5</v>
      </c>
      <c r="AX1467" s="12" t="s">
        <v>85</v>
      </c>
      <c r="AY1467" s="156" t="s">
        <v>128</v>
      </c>
    </row>
    <row r="1468" spans="2:65" s="1" customFormat="1" ht="24.2" customHeight="1">
      <c r="B1468" s="31"/>
      <c r="C1468" s="134" t="s">
        <v>2577</v>
      </c>
      <c r="D1468" s="134" t="s">
        <v>132</v>
      </c>
      <c r="E1468" s="135" t="s">
        <v>2578</v>
      </c>
      <c r="F1468" s="136" t="s">
        <v>2579</v>
      </c>
      <c r="G1468" s="137" t="s">
        <v>222</v>
      </c>
      <c r="H1468" s="138">
        <v>70.125</v>
      </c>
      <c r="I1468" s="139"/>
      <c r="J1468" s="139"/>
      <c r="K1468" s="140">
        <f>ROUND(P1468*H1468,2)</f>
        <v>0</v>
      </c>
      <c r="L1468" s="136" t="s">
        <v>134</v>
      </c>
      <c r="M1468" s="31"/>
      <c r="N1468" s="141" t="s">
        <v>1</v>
      </c>
      <c r="O1468" s="142" t="s">
        <v>40</v>
      </c>
      <c r="P1468" s="143">
        <f>I1468+J1468</f>
        <v>0</v>
      </c>
      <c r="Q1468" s="143">
        <f>ROUND(I1468*H1468,2)</f>
        <v>0</v>
      </c>
      <c r="R1468" s="143">
        <f>ROUND(J1468*H1468,2)</f>
        <v>0</v>
      </c>
      <c r="T1468" s="144">
        <f>S1468*H1468</f>
        <v>0</v>
      </c>
      <c r="U1468" s="144">
        <v>8E-05</v>
      </c>
      <c r="V1468" s="144">
        <f>U1468*H1468</f>
        <v>0.00561</v>
      </c>
      <c r="W1468" s="144">
        <v>0</v>
      </c>
      <c r="X1468" s="145">
        <f>W1468*H1468</f>
        <v>0</v>
      </c>
      <c r="AR1468" s="146" t="s">
        <v>137</v>
      </c>
      <c r="AT1468" s="146" t="s">
        <v>132</v>
      </c>
      <c r="AU1468" s="146" t="s">
        <v>87</v>
      </c>
      <c r="AY1468" s="16" t="s">
        <v>128</v>
      </c>
      <c r="BE1468" s="147">
        <f>IF(O1468="základní",K1468,0)</f>
        <v>0</v>
      </c>
      <c r="BF1468" s="147">
        <f>IF(O1468="snížená",K1468,0)</f>
        <v>0</v>
      </c>
      <c r="BG1468" s="147">
        <f>IF(O1468="zákl. přenesená",K1468,0)</f>
        <v>0</v>
      </c>
      <c r="BH1468" s="147">
        <f>IF(O1468="sníž. přenesená",K1468,0)</f>
        <v>0</v>
      </c>
      <c r="BI1468" s="147">
        <f>IF(O1468="nulová",K1468,0)</f>
        <v>0</v>
      </c>
      <c r="BJ1468" s="16" t="s">
        <v>85</v>
      </c>
      <c r="BK1468" s="147">
        <f>ROUND(P1468*H1468,2)</f>
        <v>0</v>
      </c>
      <c r="BL1468" s="16" t="s">
        <v>137</v>
      </c>
      <c r="BM1468" s="146" t="s">
        <v>2580</v>
      </c>
    </row>
    <row r="1469" spans="2:47" s="1" customFormat="1" ht="12">
      <c r="B1469" s="31"/>
      <c r="D1469" s="148" t="s">
        <v>136</v>
      </c>
      <c r="F1469" s="149" t="s">
        <v>2581</v>
      </c>
      <c r="I1469" s="150"/>
      <c r="J1469" s="150"/>
      <c r="M1469" s="31"/>
      <c r="N1469" s="151"/>
      <c r="X1469" s="53"/>
      <c r="AT1469" s="16" t="s">
        <v>136</v>
      </c>
      <c r="AU1469" s="16" t="s">
        <v>87</v>
      </c>
    </row>
    <row r="1470" spans="2:51" s="12" customFormat="1" ht="12">
      <c r="B1470" s="155"/>
      <c r="D1470" s="148" t="s">
        <v>230</v>
      </c>
      <c r="E1470" s="156" t="s">
        <v>1</v>
      </c>
      <c r="F1470" s="157" t="s">
        <v>334</v>
      </c>
      <c r="H1470" s="158">
        <v>70.125</v>
      </c>
      <c r="I1470" s="159"/>
      <c r="J1470" s="159"/>
      <c r="M1470" s="155"/>
      <c r="N1470" s="160"/>
      <c r="X1470" s="161"/>
      <c r="AT1470" s="156" t="s">
        <v>230</v>
      </c>
      <c r="AU1470" s="156" t="s">
        <v>87</v>
      </c>
      <c r="AV1470" s="12" t="s">
        <v>87</v>
      </c>
      <c r="AW1470" s="12" t="s">
        <v>5</v>
      </c>
      <c r="AX1470" s="12" t="s">
        <v>85</v>
      </c>
      <c r="AY1470" s="156" t="s">
        <v>128</v>
      </c>
    </row>
    <row r="1471" spans="2:65" s="1" customFormat="1" ht="24.2" customHeight="1">
      <c r="B1471" s="31"/>
      <c r="C1471" s="134" t="s">
        <v>2582</v>
      </c>
      <c r="D1471" s="134" t="s">
        <v>132</v>
      </c>
      <c r="E1471" s="135" t="s">
        <v>2583</v>
      </c>
      <c r="F1471" s="136" t="s">
        <v>2584</v>
      </c>
      <c r="G1471" s="137" t="s">
        <v>222</v>
      </c>
      <c r="H1471" s="138">
        <v>70.125</v>
      </c>
      <c r="I1471" s="139"/>
      <c r="J1471" s="139"/>
      <c r="K1471" s="140">
        <f>ROUND(P1471*H1471,2)</f>
        <v>0</v>
      </c>
      <c r="L1471" s="136" t="s">
        <v>134</v>
      </c>
      <c r="M1471" s="31"/>
      <c r="N1471" s="141" t="s">
        <v>1</v>
      </c>
      <c r="O1471" s="142" t="s">
        <v>40</v>
      </c>
      <c r="P1471" s="143">
        <f>I1471+J1471</f>
        <v>0</v>
      </c>
      <c r="Q1471" s="143">
        <f>ROUND(I1471*H1471,2)</f>
        <v>0</v>
      </c>
      <c r="R1471" s="143">
        <f>ROUND(J1471*H1471,2)</f>
        <v>0</v>
      </c>
      <c r="T1471" s="144">
        <f>S1471*H1471</f>
        <v>0</v>
      </c>
      <c r="U1471" s="144">
        <v>0.00027</v>
      </c>
      <c r="V1471" s="144">
        <f>U1471*H1471</f>
        <v>0.01893375</v>
      </c>
      <c r="W1471" s="144">
        <v>0</v>
      </c>
      <c r="X1471" s="145">
        <f>W1471*H1471</f>
        <v>0</v>
      </c>
      <c r="AR1471" s="146" t="s">
        <v>319</v>
      </c>
      <c r="AT1471" s="146" t="s">
        <v>132</v>
      </c>
      <c r="AU1471" s="146" t="s">
        <v>87</v>
      </c>
      <c r="AY1471" s="16" t="s">
        <v>128</v>
      </c>
      <c r="BE1471" s="147">
        <f>IF(O1471="základní",K1471,0)</f>
        <v>0</v>
      </c>
      <c r="BF1471" s="147">
        <f>IF(O1471="snížená",K1471,0)</f>
        <v>0</v>
      </c>
      <c r="BG1471" s="147">
        <f>IF(O1471="zákl. přenesená",K1471,0)</f>
        <v>0</v>
      </c>
      <c r="BH1471" s="147">
        <f>IF(O1471="sníž. přenesená",K1471,0)</f>
        <v>0</v>
      </c>
      <c r="BI1471" s="147">
        <f>IF(O1471="nulová",K1471,0)</f>
        <v>0</v>
      </c>
      <c r="BJ1471" s="16" t="s">
        <v>85</v>
      </c>
      <c r="BK1471" s="147">
        <f>ROUND(P1471*H1471,2)</f>
        <v>0</v>
      </c>
      <c r="BL1471" s="16" t="s">
        <v>319</v>
      </c>
      <c r="BM1471" s="146" t="s">
        <v>2585</v>
      </c>
    </row>
    <row r="1472" spans="2:47" s="1" customFormat="1" ht="29.25">
      <c r="B1472" s="31"/>
      <c r="D1472" s="148" t="s">
        <v>136</v>
      </c>
      <c r="F1472" s="149" t="s">
        <v>2586</v>
      </c>
      <c r="I1472" s="150"/>
      <c r="J1472" s="150"/>
      <c r="M1472" s="31"/>
      <c r="N1472" s="151"/>
      <c r="X1472" s="53"/>
      <c r="AT1472" s="16" t="s">
        <v>136</v>
      </c>
      <c r="AU1472" s="16" t="s">
        <v>87</v>
      </c>
    </row>
    <row r="1473" spans="2:51" s="12" customFormat="1" ht="12">
      <c r="B1473" s="155"/>
      <c r="D1473" s="148" t="s">
        <v>230</v>
      </c>
      <c r="E1473" s="156" t="s">
        <v>1</v>
      </c>
      <c r="F1473" s="157" t="s">
        <v>334</v>
      </c>
      <c r="H1473" s="158">
        <v>70.125</v>
      </c>
      <c r="I1473" s="159"/>
      <c r="J1473" s="159"/>
      <c r="M1473" s="155"/>
      <c r="N1473" s="160"/>
      <c r="X1473" s="161"/>
      <c r="AT1473" s="156" t="s">
        <v>230</v>
      </c>
      <c r="AU1473" s="156" t="s">
        <v>87</v>
      </c>
      <c r="AV1473" s="12" t="s">
        <v>87</v>
      </c>
      <c r="AW1473" s="12" t="s">
        <v>5</v>
      </c>
      <c r="AX1473" s="12" t="s">
        <v>85</v>
      </c>
      <c r="AY1473" s="156" t="s">
        <v>128</v>
      </c>
    </row>
    <row r="1474" spans="2:65" s="1" customFormat="1" ht="24.2" customHeight="1">
      <c r="B1474" s="31"/>
      <c r="C1474" s="134" t="s">
        <v>2587</v>
      </c>
      <c r="D1474" s="134" t="s">
        <v>132</v>
      </c>
      <c r="E1474" s="135" t="s">
        <v>2588</v>
      </c>
      <c r="F1474" s="136" t="s">
        <v>2589</v>
      </c>
      <c r="G1474" s="137" t="s">
        <v>222</v>
      </c>
      <c r="H1474" s="138">
        <v>820.626</v>
      </c>
      <c r="I1474" s="139"/>
      <c r="J1474" s="139"/>
      <c r="K1474" s="140">
        <f>ROUND(P1474*H1474,2)</f>
        <v>0</v>
      </c>
      <c r="L1474" s="136" t="s">
        <v>134</v>
      </c>
      <c r="M1474" s="31"/>
      <c r="N1474" s="141" t="s">
        <v>1</v>
      </c>
      <c r="O1474" s="142" t="s">
        <v>40</v>
      </c>
      <c r="P1474" s="143">
        <f>I1474+J1474</f>
        <v>0</v>
      </c>
      <c r="Q1474" s="143">
        <f>ROUND(I1474*H1474,2)</f>
        <v>0</v>
      </c>
      <c r="R1474" s="143">
        <f>ROUND(J1474*H1474,2)</f>
        <v>0</v>
      </c>
      <c r="T1474" s="144">
        <f>S1474*H1474</f>
        <v>0</v>
      </c>
      <c r="U1474" s="144">
        <v>0.00036</v>
      </c>
      <c r="V1474" s="144">
        <f>U1474*H1474</f>
        <v>0.29542536</v>
      </c>
      <c r="W1474" s="144">
        <v>0</v>
      </c>
      <c r="X1474" s="145">
        <f>W1474*H1474</f>
        <v>0</v>
      </c>
      <c r="AR1474" s="146" t="s">
        <v>319</v>
      </c>
      <c r="AT1474" s="146" t="s">
        <v>132</v>
      </c>
      <c r="AU1474" s="146" t="s">
        <v>87</v>
      </c>
      <c r="AY1474" s="16" t="s">
        <v>128</v>
      </c>
      <c r="BE1474" s="147">
        <f>IF(O1474="základní",K1474,0)</f>
        <v>0</v>
      </c>
      <c r="BF1474" s="147">
        <f>IF(O1474="snížená",K1474,0)</f>
        <v>0</v>
      </c>
      <c r="BG1474" s="147">
        <f>IF(O1474="zákl. přenesená",K1474,0)</f>
        <v>0</v>
      </c>
      <c r="BH1474" s="147">
        <f>IF(O1474="sníž. přenesená",K1474,0)</f>
        <v>0</v>
      </c>
      <c r="BI1474" s="147">
        <f>IF(O1474="nulová",K1474,0)</f>
        <v>0</v>
      </c>
      <c r="BJ1474" s="16" t="s">
        <v>85</v>
      </c>
      <c r="BK1474" s="147">
        <f>ROUND(P1474*H1474,2)</f>
        <v>0</v>
      </c>
      <c r="BL1474" s="16" t="s">
        <v>319</v>
      </c>
      <c r="BM1474" s="146" t="s">
        <v>2590</v>
      </c>
    </row>
    <row r="1475" spans="2:47" s="1" customFormat="1" ht="29.25">
      <c r="B1475" s="31"/>
      <c r="D1475" s="148" t="s">
        <v>136</v>
      </c>
      <c r="F1475" s="149" t="s">
        <v>2591</v>
      </c>
      <c r="I1475" s="150"/>
      <c r="J1475" s="150"/>
      <c r="M1475" s="31"/>
      <c r="N1475" s="151"/>
      <c r="X1475" s="53"/>
      <c r="AT1475" s="16" t="s">
        <v>136</v>
      </c>
      <c r="AU1475" s="16" t="s">
        <v>87</v>
      </c>
    </row>
    <row r="1476" spans="2:51" s="12" customFormat="1" ht="12">
      <c r="B1476" s="155"/>
      <c r="D1476" s="148" t="s">
        <v>230</v>
      </c>
      <c r="E1476" s="156" t="s">
        <v>1</v>
      </c>
      <c r="F1476" s="157" t="s">
        <v>2592</v>
      </c>
      <c r="H1476" s="158">
        <v>46.4</v>
      </c>
      <c r="I1476" s="159"/>
      <c r="J1476" s="159"/>
      <c r="M1476" s="155"/>
      <c r="N1476" s="160"/>
      <c r="X1476" s="161"/>
      <c r="AT1476" s="156" t="s">
        <v>230</v>
      </c>
      <c r="AU1476" s="156" t="s">
        <v>87</v>
      </c>
      <c r="AV1476" s="12" t="s">
        <v>87</v>
      </c>
      <c r="AW1476" s="12" t="s">
        <v>5</v>
      </c>
      <c r="AX1476" s="12" t="s">
        <v>77</v>
      </c>
      <c r="AY1476" s="156" t="s">
        <v>128</v>
      </c>
    </row>
    <row r="1477" spans="2:51" s="12" customFormat="1" ht="12">
      <c r="B1477" s="155"/>
      <c r="D1477" s="148" t="s">
        <v>230</v>
      </c>
      <c r="E1477" s="156" t="s">
        <v>1</v>
      </c>
      <c r="F1477" s="157" t="s">
        <v>2593</v>
      </c>
      <c r="H1477" s="158">
        <v>27</v>
      </c>
      <c r="I1477" s="159"/>
      <c r="J1477" s="159"/>
      <c r="M1477" s="155"/>
      <c r="N1477" s="160"/>
      <c r="X1477" s="161"/>
      <c r="AT1477" s="156" t="s">
        <v>230</v>
      </c>
      <c r="AU1477" s="156" t="s">
        <v>87</v>
      </c>
      <c r="AV1477" s="12" t="s">
        <v>87</v>
      </c>
      <c r="AW1477" s="12" t="s">
        <v>5</v>
      </c>
      <c r="AX1477" s="12" t="s">
        <v>77</v>
      </c>
      <c r="AY1477" s="156" t="s">
        <v>128</v>
      </c>
    </row>
    <row r="1478" spans="2:51" s="12" customFormat="1" ht="12">
      <c r="B1478" s="155"/>
      <c r="D1478" s="148" t="s">
        <v>230</v>
      </c>
      <c r="E1478" s="156" t="s">
        <v>1</v>
      </c>
      <c r="F1478" s="157" t="s">
        <v>2594</v>
      </c>
      <c r="H1478" s="158">
        <v>20.06</v>
      </c>
      <c r="I1478" s="159"/>
      <c r="J1478" s="159"/>
      <c r="M1478" s="155"/>
      <c r="N1478" s="160"/>
      <c r="X1478" s="161"/>
      <c r="AT1478" s="156" t="s">
        <v>230</v>
      </c>
      <c r="AU1478" s="156" t="s">
        <v>87</v>
      </c>
      <c r="AV1478" s="12" t="s">
        <v>87</v>
      </c>
      <c r="AW1478" s="12" t="s">
        <v>5</v>
      </c>
      <c r="AX1478" s="12" t="s">
        <v>77</v>
      </c>
      <c r="AY1478" s="156" t="s">
        <v>128</v>
      </c>
    </row>
    <row r="1479" spans="2:51" s="12" customFormat="1" ht="12">
      <c r="B1479" s="155"/>
      <c r="D1479" s="148" t="s">
        <v>230</v>
      </c>
      <c r="E1479" s="156" t="s">
        <v>1</v>
      </c>
      <c r="F1479" s="157" t="s">
        <v>2595</v>
      </c>
      <c r="H1479" s="158">
        <v>19.8</v>
      </c>
      <c r="I1479" s="159"/>
      <c r="J1479" s="159"/>
      <c r="M1479" s="155"/>
      <c r="N1479" s="160"/>
      <c r="X1479" s="161"/>
      <c r="AT1479" s="156" t="s">
        <v>230</v>
      </c>
      <c r="AU1479" s="156" t="s">
        <v>87</v>
      </c>
      <c r="AV1479" s="12" t="s">
        <v>87</v>
      </c>
      <c r="AW1479" s="12" t="s">
        <v>5</v>
      </c>
      <c r="AX1479" s="12" t="s">
        <v>77</v>
      </c>
      <c r="AY1479" s="156" t="s">
        <v>128</v>
      </c>
    </row>
    <row r="1480" spans="2:51" s="12" customFormat="1" ht="12">
      <c r="B1480" s="155"/>
      <c r="D1480" s="148" t="s">
        <v>230</v>
      </c>
      <c r="E1480" s="156" t="s">
        <v>1</v>
      </c>
      <c r="F1480" s="157" t="s">
        <v>2596</v>
      </c>
      <c r="H1480" s="158">
        <v>30</v>
      </c>
      <c r="I1480" s="159"/>
      <c r="J1480" s="159"/>
      <c r="M1480" s="155"/>
      <c r="N1480" s="160"/>
      <c r="X1480" s="161"/>
      <c r="AT1480" s="156" t="s">
        <v>230</v>
      </c>
      <c r="AU1480" s="156" t="s">
        <v>87</v>
      </c>
      <c r="AV1480" s="12" t="s">
        <v>87</v>
      </c>
      <c r="AW1480" s="12" t="s">
        <v>5</v>
      </c>
      <c r="AX1480" s="12" t="s">
        <v>77</v>
      </c>
      <c r="AY1480" s="156" t="s">
        <v>128</v>
      </c>
    </row>
    <row r="1481" spans="2:51" s="12" customFormat="1" ht="12">
      <c r="B1481" s="155"/>
      <c r="D1481" s="148" t="s">
        <v>230</v>
      </c>
      <c r="E1481" s="156" t="s">
        <v>1</v>
      </c>
      <c r="F1481" s="157" t="s">
        <v>2597</v>
      </c>
      <c r="H1481" s="158">
        <v>35.6</v>
      </c>
      <c r="I1481" s="159"/>
      <c r="J1481" s="159"/>
      <c r="M1481" s="155"/>
      <c r="N1481" s="160"/>
      <c r="X1481" s="161"/>
      <c r="AT1481" s="156" t="s">
        <v>230</v>
      </c>
      <c r="AU1481" s="156" t="s">
        <v>87</v>
      </c>
      <c r="AV1481" s="12" t="s">
        <v>87</v>
      </c>
      <c r="AW1481" s="12" t="s">
        <v>5</v>
      </c>
      <c r="AX1481" s="12" t="s">
        <v>77</v>
      </c>
      <c r="AY1481" s="156" t="s">
        <v>128</v>
      </c>
    </row>
    <row r="1482" spans="2:51" s="12" customFormat="1" ht="12">
      <c r="B1482" s="155"/>
      <c r="D1482" s="148" t="s">
        <v>230</v>
      </c>
      <c r="E1482" s="156" t="s">
        <v>1</v>
      </c>
      <c r="F1482" s="157" t="s">
        <v>2598</v>
      </c>
      <c r="H1482" s="158">
        <v>26.2</v>
      </c>
      <c r="I1482" s="159"/>
      <c r="J1482" s="159"/>
      <c r="M1482" s="155"/>
      <c r="N1482" s="160"/>
      <c r="X1482" s="161"/>
      <c r="AT1482" s="156" t="s">
        <v>230</v>
      </c>
      <c r="AU1482" s="156" t="s">
        <v>87</v>
      </c>
      <c r="AV1482" s="12" t="s">
        <v>87</v>
      </c>
      <c r="AW1482" s="12" t="s">
        <v>5</v>
      </c>
      <c r="AX1482" s="12" t="s">
        <v>77</v>
      </c>
      <c r="AY1482" s="156" t="s">
        <v>128</v>
      </c>
    </row>
    <row r="1483" spans="2:51" s="12" customFormat="1" ht="12">
      <c r="B1483" s="155"/>
      <c r="D1483" s="148" t="s">
        <v>230</v>
      </c>
      <c r="E1483" s="156" t="s">
        <v>1</v>
      </c>
      <c r="F1483" s="157" t="s">
        <v>2599</v>
      </c>
      <c r="H1483" s="158">
        <v>35.2</v>
      </c>
      <c r="I1483" s="159"/>
      <c r="J1483" s="159"/>
      <c r="M1483" s="155"/>
      <c r="N1483" s="160"/>
      <c r="X1483" s="161"/>
      <c r="AT1483" s="156" t="s">
        <v>230</v>
      </c>
      <c r="AU1483" s="156" t="s">
        <v>87</v>
      </c>
      <c r="AV1483" s="12" t="s">
        <v>87</v>
      </c>
      <c r="AW1483" s="12" t="s">
        <v>5</v>
      </c>
      <c r="AX1483" s="12" t="s">
        <v>77</v>
      </c>
      <c r="AY1483" s="156" t="s">
        <v>128</v>
      </c>
    </row>
    <row r="1484" spans="2:51" s="12" customFormat="1" ht="12">
      <c r="B1484" s="155"/>
      <c r="D1484" s="148" t="s">
        <v>230</v>
      </c>
      <c r="E1484" s="156" t="s">
        <v>1</v>
      </c>
      <c r="F1484" s="157" t="s">
        <v>2600</v>
      </c>
      <c r="H1484" s="158">
        <v>37</v>
      </c>
      <c r="I1484" s="159"/>
      <c r="J1484" s="159"/>
      <c r="M1484" s="155"/>
      <c r="N1484" s="160"/>
      <c r="X1484" s="161"/>
      <c r="AT1484" s="156" t="s">
        <v>230</v>
      </c>
      <c r="AU1484" s="156" t="s">
        <v>87</v>
      </c>
      <c r="AV1484" s="12" t="s">
        <v>87</v>
      </c>
      <c r="AW1484" s="12" t="s">
        <v>5</v>
      </c>
      <c r="AX1484" s="12" t="s">
        <v>77</v>
      </c>
      <c r="AY1484" s="156" t="s">
        <v>128</v>
      </c>
    </row>
    <row r="1485" spans="2:51" s="12" customFormat="1" ht="12">
      <c r="B1485" s="155"/>
      <c r="D1485" s="148" t="s">
        <v>230</v>
      </c>
      <c r="E1485" s="156" t="s">
        <v>1</v>
      </c>
      <c r="F1485" s="157" t="s">
        <v>2601</v>
      </c>
      <c r="H1485" s="158">
        <v>31.6</v>
      </c>
      <c r="I1485" s="159"/>
      <c r="J1485" s="159"/>
      <c r="M1485" s="155"/>
      <c r="N1485" s="160"/>
      <c r="X1485" s="161"/>
      <c r="AT1485" s="156" t="s">
        <v>230</v>
      </c>
      <c r="AU1485" s="156" t="s">
        <v>87</v>
      </c>
      <c r="AV1485" s="12" t="s">
        <v>87</v>
      </c>
      <c r="AW1485" s="12" t="s">
        <v>5</v>
      </c>
      <c r="AX1485" s="12" t="s">
        <v>77</v>
      </c>
      <c r="AY1485" s="156" t="s">
        <v>128</v>
      </c>
    </row>
    <row r="1486" spans="2:51" s="12" customFormat="1" ht="12">
      <c r="B1486" s="155"/>
      <c r="D1486" s="148" t="s">
        <v>230</v>
      </c>
      <c r="E1486" s="156" t="s">
        <v>1</v>
      </c>
      <c r="F1486" s="157" t="s">
        <v>2602</v>
      </c>
      <c r="H1486" s="158">
        <v>27</v>
      </c>
      <c r="I1486" s="159"/>
      <c r="J1486" s="159"/>
      <c r="M1486" s="155"/>
      <c r="N1486" s="160"/>
      <c r="X1486" s="161"/>
      <c r="AT1486" s="156" t="s">
        <v>230</v>
      </c>
      <c r="AU1486" s="156" t="s">
        <v>87</v>
      </c>
      <c r="AV1486" s="12" t="s">
        <v>87</v>
      </c>
      <c r="AW1486" s="12" t="s">
        <v>5</v>
      </c>
      <c r="AX1486" s="12" t="s">
        <v>77</v>
      </c>
      <c r="AY1486" s="156" t="s">
        <v>128</v>
      </c>
    </row>
    <row r="1487" spans="2:51" s="12" customFormat="1" ht="12">
      <c r="B1487" s="155"/>
      <c r="D1487" s="148" t="s">
        <v>230</v>
      </c>
      <c r="E1487" s="156" t="s">
        <v>1</v>
      </c>
      <c r="F1487" s="157" t="s">
        <v>1071</v>
      </c>
      <c r="H1487" s="158">
        <v>13.226</v>
      </c>
      <c r="I1487" s="159"/>
      <c r="J1487" s="159"/>
      <c r="M1487" s="155"/>
      <c r="N1487" s="160"/>
      <c r="X1487" s="161"/>
      <c r="AT1487" s="156" t="s">
        <v>230</v>
      </c>
      <c r="AU1487" s="156" t="s">
        <v>87</v>
      </c>
      <c r="AV1487" s="12" t="s">
        <v>87</v>
      </c>
      <c r="AW1487" s="12" t="s">
        <v>5</v>
      </c>
      <c r="AX1487" s="12" t="s">
        <v>77</v>
      </c>
      <c r="AY1487" s="156" t="s">
        <v>128</v>
      </c>
    </row>
    <row r="1488" spans="2:51" s="12" customFormat="1" ht="12">
      <c r="B1488" s="155"/>
      <c r="D1488" s="148" t="s">
        <v>230</v>
      </c>
      <c r="E1488" s="156" t="s">
        <v>1</v>
      </c>
      <c r="F1488" s="157" t="s">
        <v>1072</v>
      </c>
      <c r="H1488" s="158">
        <v>10.8</v>
      </c>
      <c r="I1488" s="159"/>
      <c r="J1488" s="159"/>
      <c r="M1488" s="155"/>
      <c r="N1488" s="160"/>
      <c r="X1488" s="161"/>
      <c r="AT1488" s="156" t="s">
        <v>230</v>
      </c>
      <c r="AU1488" s="156" t="s">
        <v>87</v>
      </c>
      <c r="AV1488" s="12" t="s">
        <v>87</v>
      </c>
      <c r="AW1488" s="12" t="s">
        <v>5</v>
      </c>
      <c r="AX1488" s="12" t="s">
        <v>77</v>
      </c>
      <c r="AY1488" s="156" t="s">
        <v>128</v>
      </c>
    </row>
    <row r="1489" spans="2:51" s="12" customFormat="1" ht="12">
      <c r="B1489" s="155"/>
      <c r="D1489" s="148" t="s">
        <v>230</v>
      </c>
      <c r="E1489" s="156" t="s">
        <v>1</v>
      </c>
      <c r="F1489" s="157" t="s">
        <v>1073</v>
      </c>
      <c r="H1489" s="158">
        <v>8.7</v>
      </c>
      <c r="I1489" s="159"/>
      <c r="J1489" s="159"/>
      <c r="M1489" s="155"/>
      <c r="N1489" s="160"/>
      <c r="X1489" s="161"/>
      <c r="AT1489" s="156" t="s">
        <v>230</v>
      </c>
      <c r="AU1489" s="156" t="s">
        <v>87</v>
      </c>
      <c r="AV1489" s="12" t="s">
        <v>87</v>
      </c>
      <c r="AW1489" s="12" t="s">
        <v>5</v>
      </c>
      <c r="AX1489" s="12" t="s">
        <v>77</v>
      </c>
      <c r="AY1489" s="156" t="s">
        <v>128</v>
      </c>
    </row>
    <row r="1490" spans="2:51" s="12" customFormat="1" ht="12">
      <c r="B1490" s="155"/>
      <c r="D1490" s="148" t="s">
        <v>230</v>
      </c>
      <c r="E1490" s="156" t="s">
        <v>1</v>
      </c>
      <c r="F1490" s="157" t="s">
        <v>1074</v>
      </c>
      <c r="H1490" s="158">
        <v>10</v>
      </c>
      <c r="I1490" s="159"/>
      <c r="J1490" s="159"/>
      <c r="M1490" s="155"/>
      <c r="N1490" s="160"/>
      <c r="X1490" s="161"/>
      <c r="AT1490" s="156" t="s">
        <v>230</v>
      </c>
      <c r="AU1490" s="156" t="s">
        <v>87</v>
      </c>
      <c r="AV1490" s="12" t="s">
        <v>87</v>
      </c>
      <c r="AW1490" s="12" t="s">
        <v>5</v>
      </c>
      <c r="AX1490" s="12" t="s">
        <v>77</v>
      </c>
      <c r="AY1490" s="156" t="s">
        <v>128</v>
      </c>
    </row>
    <row r="1491" spans="2:51" s="12" customFormat="1" ht="12">
      <c r="B1491" s="155"/>
      <c r="D1491" s="148" t="s">
        <v>230</v>
      </c>
      <c r="E1491" s="156" t="s">
        <v>1</v>
      </c>
      <c r="F1491" s="157" t="s">
        <v>1075</v>
      </c>
      <c r="H1491" s="158">
        <v>10</v>
      </c>
      <c r="I1491" s="159"/>
      <c r="J1491" s="159"/>
      <c r="M1491" s="155"/>
      <c r="N1491" s="160"/>
      <c r="X1491" s="161"/>
      <c r="AT1491" s="156" t="s">
        <v>230</v>
      </c>
      <c r="AU1491" s="156" t="s">
        <v>87</v>
      </c>
      <c r="AV1491" s="12" t="s">
        <v>87</v>
      </c>
      <c r="AW1491" s="12" t="s">
        <v>5</v>
      </c>
      <c r="AX1491" s="12" t="s">
        <v>77</v>
      </c>
      <c r="AY1491" s="156" t="s">
        <v>128</v>
      </c>
    </row>
    <row r="1492" spans="2:51" s="12" customFormat="1" ht="12">
      <c r="B1492" s="155"/>
      <c r="D1492" s="148" t="s">
        <v>230</v>
      </c>
      <c r="E1492" s="156" t="s">
        <v>1</v>
      </c>
      <c r="F1492" s="157" t="s">
        <v>1076</v>
      </c>
      <c r="H1492" s="158">
        <v>10</v>
      </c>
      <c r="I1492" s="159"/>
      <c r="J1492" s="159"/>
      <c r="M1492" s="155"/>
      <c r="N1492" s="160"/>
      <c r="X1492" s="161"/>
      <c r="AT1492" s="156" t="s">
        <v>230</v>
      </c>
      <c r="AU1492" s="156" t="s">
        <v>87</v>
      </c>
      <c r="AV1492" s="12" t="s">
        <v>87</v>
      </c>
      <c r="AW1492" s="12" t="s">
        <v>5</v>
      </c>
      <c r="AX1492" s="12" t="s">
        <v>77</v>
      </c>
      <c r="AY1492" s="156" t="s">
        <v>128</v>
      </c>
    </row>
    <row r="1493" spans="2:51" s="12" customFormat="1" ht="12">
      <c r="B1493" s="155"/>
      <c r="D1493" s="148" t="s">
        <v>230</v>
      </c>
      <c r="E1493" s="156" t="s">
        <v>1</v>
      </c>
      <c r="F1493" s="157" t="s">
        <v>1077</v>
      </c>
      <c r="H1493" s="158">
        <v>12</v>
      </c>
      <c r="I1493" s="159"/>
      <c r="J1493" s="159"/>
      <c r="M1493" s="155"/>
      <c r="N1493" s="160"/>
      <c r="X1493" s="161"/>
      <c r="AT1493" s="156" t="s">
        <v>230</v>
      </c>
      <c r="AU1493" s="156" t="s">
        <v>87</v>
      </c>
      <c r="AV1493" s="12" t="s">
        <v>87</v>
      </c>
      <c r="AW1493" s="12" t="s">
        <v>5</v>
      </c>
      <c r="AX1493" s="12" t="s">
        <v>77</v>
      </c>
      <c r="AY1493" s="156" t="s">
        <v>128</v>
      </c>
    </row>
    <row r="1494" spans="2:51" s="12" customFormat="1" ht="12">
      <c r="B1494" s="155"/>
      <c r="D1494" s="148" t="s">
        <v>230</v>
      </c>
      <c r="E1494" s="156" t="s">
        <v>1</v>
      </c>
      <c r="F1494" s="157" t="s">
        <v>2603</v>
      </c>
      <c r="H1494" s="158">
        <v>13.6</v>
      </c>
      <c r="I1494" s="159"/>
      <c r="J1494" s="159"/>
      <c r="M1494" s="155"/>
      <c r="N1494" s="160"/>
      <c r="X1494" s="161"/>
      <c r="AT1494" s="156" t="s">
        <v>230</v>
      </c>
      <c r="AU1494" s="156" t="s">
        <v>87</v>
      </c>
      <c r="AV1494" s="12" t="s">
        <v>87</v>
      </c>
      <c r="AW1494" s="12" t="s">
        <v>5</v>
      </c>
      <c r="AX1494" s="12" t="s">
        <v>77</v>
      </c>
      <c r="AY1494" s="156" t="s">
        <v>128</v>
      </c>
    </row>
    <row r="1495" spans="2:51" s="12" customFormat="1" ht="12">
      <c r="B1495" s="155"/>
      <c r="D1495" s="148" t="s">
        <v>230</v>
      </c>
      <c r="E1495" s="156" t="s">
        <v>1</v>
      </c>
      <c r="F1495" s="157" t="s">
        <v>2604</v>
      </c>
      <c r="H1495" s="158">
        <v>25.6</v>
      </c>
      <c r="I1495" s="159"/>
      <c r="J1495" s="159"/>
      <c r="M1495" s="155"/>
      <c r="N1495" s="160"/>
      <c r="X1495" s="161"/>
      <c r="AT1495" s="156" t="s">
        <v>230</v>
      </c>
      <c r="AU1495" s="156" t="s">
        <v>87</v>
      </c>
      <c r="AV1495" s="12" t="s">
        <v>87</v>
      </c>
      <c r="AW1495" s="12" t="s">
        <v>5</v>
      </c>
      <c r="AX1495" s="12" t="s">
        <v>77</v>
      </c>
      <c r="AY1495" s="156" t="s">
        <v>128</v>
      </c>
    </row>
    <row r="1496" spans="2:51" s="12" customFormat="1" ht="12">
      <c r="B1496" s="155"/>
      <c r="D1496" s="148" t="s">
        <v>230</v>
      </c>
      <c r="E1496" s="156" t="s">
        <v>1</v>
      </c>
      <c r="F1496" s="157" t="s">
        <v>2605</v>
      </c>
      <c r="H1496" s="158">
        <v>20</v>
      </c>
      <c r="I1496" s="159"/>
      <c r="J1496" s="159"/>
      <c r="M1496" s="155"/>
      <c r="N1496" s="160"/>
      <c r="X1496" s="161"/>
      <c r="AT1496" s="156" t="s">
        <v>230</v>
      </c>
      <c r="AU1496" s="156" t="s">
        <v>87</v>
      </c>
      <c r="AV1496" s="12" t="s">
        <v>87</v>
      </c>
      <c r="AW1496" s="12" t="s">
        <v>5</v>
      </c>
      <c r="AX1496" s="12" t="s">
        <v>77</v>
      </c>
      <c r="AY1496" s="156" t="s">
        <v>128</v>
      </c>
    </row>
    <row r="1497" spans="2:51" s="12" customFormat="1" ht="12">
      <c r="B1497" s="155"/>
      <c r="D1497" s="148" t="s">
        <v>230</v>
      </c>
      <c r="E1497" s="156" t="s">
        <v>1</v>
      </c>
      <c r="F1497" s="157" t="s">
        <v>2606</v>
      </c>
      <c r="H1497" s="158">
        <v>20.24</v>
      </c>
      <c r="I1497" s="159"/>
      <c r="J1497" s="159"/>
      <c r="M1497" s="155"/>
      <c r="N1497" s="160"/>
      <c r="X1497" s="161"/>
      <c r="AT1497" s="156" t="s">
        <v>230</v>
      </c>
      <c r="AU1497" s="156" t="s">
        <v>87</v>
      </c>
      <c r="AV1497" s="12" t="s">
        <v>87</v>
      </c>
      <c r="AW1497" s="12" t="s">
        <v>5</v>
      </c>
      <c r="AX1497" s="12" t="s">
        <v>77</v>
      </c>
      <c r="AY1497" s="156" t="s">
        <v>128</v>
      </c>
    </row>
    <row r="1498" spans="2:51" s="12" customFormat="1" ht="12">
      <c r="B1498" s="155"/>
      <c r="D1498" s="148" t="s">
        <v>230</v>
      </c>
      <c r="E1498" s="156" t="s">
        <v>1</v>
      </c>
      <c r="F1498" s="157" t="s">
        <v>2607</v>
      </c>
      <c r="H1498" s="158">
        <v>19.6</v>
      </c>
      <c r="I1498" s="159"/>
      <c r="J1498" s="159"/>
      <c r="M1498" s="155"/>
      <c r="N1498" s="160"/>
      <c r="X1498" s="161"/>
      <c r="AT1498" s="156" t="s">
        <v>230</v>
      </c>
      <c r="AU1498" s="156" t="s">
        <v>87</v>
      </c>
      <c r="AV1498" s="12" t="s">
        <v>87</v>
      </c>
      <c r="AW1498" s="12" t="s">
        <v>5</v>
      </c>
      <c r="AX1498" s="12" t="s">
        <v>77</v>
      </c>
      <c r="AY1498" s="156" t="s">
        <v>128</v>
      </c>
    </row>
    <row r="1499" spans="2:51" s="12" customFormat="1" ht="12">
      <c r="B1499" s="155"/>
      <c r="D1499" s="148" t="s">
        <v>230</v>
      </c>
      <c r="E1499" s="156" t="s">
        <v>1</v>
      </c>
      <c r="F1499" s="157" t="s">
        <v>2608</v>
      </c>
      <c r="H1499" s="158">
        <v>18</v>
      </c>
      <c r="I1499" s="159"/>
      <c r="J1499" s="159"/>
      <c r="M1499" s="155"/>
      <c r="N1499" s="160"/>
      <c r="X1499" s="161"/>
      <c r="AT1499" s="156" t="s">
        <v>230</v>
      </c>
      <c r="AU1499" s="156" t="s">
        <v>87</v>
      </c>
      <c r="AV1499" s="12" t="s">
        <v>87</v>
      </c>
      <c r="AW1499" s="12" t="s">
        <v>5</v>
      </c>
      <c r="AX1499" s="12" t="s">
        <v>77</v>
      </c>
      <c r="AY1499" s="156" t="s">
        <v>128</v>
      </c>
    </row>
    <row r="1500" spans="2:51" s="12" customFormat="1" ht="12">
      <c r="B1500" s="155"/>
      <c r="D1500" s="148" t="s">
        <v>230</v>
      </c>
      <c r="E1500" s="156" t="s">
        <v>1</v>
      </c>
      <c r="F1500" s="157" t="s">
        <v>2609</v>
      </c>
      <c r="H1500" s="158">
        <v>41.6</v>
      </c>
      <c r="I1500" s="159"/>
      <c r="J1500" s="159"/>
      <c r="M1500" s="155"/>
      <c r="N1500" s="160"/>
      <c r="X1500" s="161"/>
      <c r="AT1500" s="156" t="s">
        <v>230</v>
      </c>
      <c r="AU1500" s="156" t="s">
        <v>87</v>
      </c>
      <c r="AV1500" s="12" t="s">
        <v>87</v>
      </c>
      <c r="AW1500" s="12" t="s">
        <v>5</v>
      </c>
      <c r="AX1500" s="12" t="s">
        <v>77</v>
      </c>
      <c r="AY1500" s="156" t="s">
        <v>128</v>
      </c>
    </row>
    <row r="1501" spans="2:51" s="12" customFormat="1" ht="12">
      <c r="B1501" s="155"/>
      <c r="D1501" s="148" t="s">
        <v>230</v>
      </c>
      <c r="E1501" s="156" t="s">
        <v>1</v>
      </c>
      <c r="F1501" s="157" t="s">
        <v>2610</v>
      </c>
      <c r="H1501" s="158">
        <v>65.8</v>
      </c>
      <c r="I1501" s="159"/>
      <c r="J1501" s="159"/>
      <c r="M1501" s="155"/>
      <c r="N1501" s="160"/>
      <c r="X1501" s="161"/>
      <c r="AT1501" s="156" t="s">
        <v>230</v>
      </c>
      <c r="AU1501" s="156" t="s">
        <v>87</v>
      </c>
      <c r="AV1501" s="12" t="s">
        <v>87</v>
      </c>
      <c r="AW1501" s="12" t="s">
        <v>5</v>
      </c>
      <c r="AX1501" s="12" t="s">
        <v>77</v>
      </c>
      <c r="AY1501" s="156" t="s">
        <v>128</v>
      </c>
    </row>
    <row r="1502" spans="2:51" s="12" customFormat="1" ht="12">
      <c r="B1502" s="155"/>
      <c r="D1502" s="148" t="s">
        <v>230</v>
      </c>
      <c r="E1502" s="156" t="s">
        <v>1</v>
      </c>
      <c r="F1502" s="157" t="s">
        <v>2611</v>
      </c>
      <c r="H1502" s="158">
        <v>36.6</v>
      </c>
      <c r="I1502" s="159"/>
      <c r="J1502" s="159"/>
      <c r="M1502" s="155"/>
      <c r="N1502" s="160"/>
      <c r="X1502" s="161"/>
      <c r="AT1502" s="156" t="s">
        <v>230</v>
      </c>
      <c r="AU1502" s="156" t="s">
        <v>87</v>
      </c>
      <c r="AV1502" s="12" t="s">
        <v>87</v>
      </c>
      <c r="AW1502" s="12" t="s">
        <v>5</v>
      </c>
      <c r="AX1502" s="12" t="s">
        <v>77</v>
      </c>
      <c r="AY1502" s="156" t="s">
        <v>128</v>
      </c>
    </row>
    <row r="1503" spans="2:51" s="12" customFormat="1" ht="12">
      <c r="B1503" s="155"/>
      <c r="D1503" s="148" t="s">
        <v>230</v>
      </c>
      <c r="E1503" s="156" t="s">
        <v>1</v>
      </c>
      <c r="F1503" s="157" t="s">
        <v>2612</v>
      </c>
      <c r="H1503" s="158">
        <v>28.4</v>
      </c>
      <c r="I1503" s="159"/>
      <c r="J1503" s="159"/>
      <c r="M1503" s="155"/>
      <c r="N1503" s="160"/>
      <c r="X1503" s="161"/>
      <c r="AT1503" s="156" t="s">
        <v>230</v>
      </c>
      <c r="AU1503" s="156" t="s">
        <v>87</v>
      </c>
      <c r="AV1503" s="12" t="s">
        <v>87</v>
      </c>
      <c r="AW1503" s="12" t="s">
        <v>5</v>
      </c>
      <c r="AX1503" s="12" t="s">
        <v>77</v>
      </c>
      <c r="AY1503" s="156" t="s">
        <v>128</v>
      </c>
    </row>
    <row r="1504" spans="2:51" s="12" customFormat="1" ht="12">
      <c r="B1504" s="155"/>
      <c r="D1504" s="148" t="s">
        <v>230</v>
      </c>
      <c r="E1504" s="156" t="s">
        <v>1</v>
      </c>
      <c r="F1504" s="157" t="s">
        <v>2613</v>
      </c>
      <c r="H1504" s="158">
        <v>28</v>
      </c>
      <c r="I1504" s="159"/>
      <c r="J1504" s="159"/>
      <c r="M1504" s="155"/>
      <c r="N1504" s="160"/>
      <c r="X1504" s="161"/>
      <c r="AT1504" s="156" t="s">
        <v>230</v>
      </c>
      <c r="AU1504" s="156" t="s">
        <v>87</v>
      </c>
      <c r="AV1504" s="12" t="s">
        <v>87</v>
      </c>
      <c r="AW1504" s="12" t="s">
        <v>5</v>
      </c>
      <c r="AX1504" s="12" t="s">
        <v>77</v>
      </c>
      <c r="AY1504" s="156" t="s">
        <v>128</v>
      </c>
    </row>
    <row r="1505" spans="2:51" s="12" customFormat="1" ht="12">
      <c r="B1505" s="155"/>
      <c r="D1505" s="148" t="s">
        <v>230</v>
      </c>
      <c r="E1505" s="156" t="s">
        <v>1</v>
      </c>
      <c r="F1505" s="157" t="s">
        <v>2614</v>
      </c>
      <c r="H1505" s="158">
        <v>31</v>
      </c>
      <c r="I1505" s="159"/>
      <c r="J1505" s="159"/>
      <c r="M1505" s="155"/>
      <c r="N1505" s="160"/>
      <c r="X1505" s="161"/>
      <c r="AT1505" s="156" t="s">
        <v>230</v>
      </c>
      <c r="AU1505" s="156" t="s">
        <v>87</v>
      </c>
      <c r="AV1505" s="12" t="s">
        <v>87</v>
      </c>
      <c r="AW1505" s="12" t="s">
        <v>5</v>
      </c>
      <c r="AX1505" s="12" t="s">
        <v>77</v>
      </c>
      <c r="AY1505" s="156" t="s">
        <v>128</v>
      </c>
    </row>
    <row r="1506" spans="2:51" s="12" customFormat="1" ht="12">
      <c r="B1506" s="155"/>
      <c r="D1506" s="148" t="s">
        <v>230</v>
      </c>
      <c r="E1506" s="156" t="s">
        <v>1</v>
      </c>
      <c r="F1506" s="157" t="s">
        <v>2615</v>
      </c>
      <c r="H1506" s="158">
        <v>11.4</v>
      </c>
      <c r="I1506" s="159"/>
      <c r="J1506" s="159"/>
      <c r="M1506" s="155"/>
      <c r="N1506" s="160"/>
      <c r="X1506" s="161"/>
      <c r="AT1506" s="156" t="s">
        <v>230</v>
      </c>
      <c r="AU1506" s="156" t="s">
        <v>87</v>
      </c>
      <c r="AV1506" s="12" t="s">
        <v>87</v>
      </c>
      <c r="AW1506" s="12" t="s">
        <v>5</v>
      </c>
      <c r="AX1506" s="12" t="s">
        <v>77</v>
      </c>
      <c r="AY1506" s="156" t="s">
        <v>128</v>
      </c>
    </row>
    <row r="1507" spans="2:51" s="12" customFormat="1" ht="12">
      <c r="B1507" s="155"/>
      <c r="D1507" s="148" t="s">
        <v>230</v>
      </c>
      <c r="E1507" s="156" t="s">
        <v>1</v>
      </c>
      <c r="F1507" s="157" t="s">
        <v>1078</v>
      </c>
      <c r="H1507" s="158">
        <v>9.4</v>
      </c>
      <c r="I1507" s="159"/>
      <c r="J1507" s="159"/>
      <c r="M1507" s="155"/>
      <c r="N1507" s="160"/>
      <c r="X1507" s="161"/>
      <c r="AT1507" s="156" t="s">
        <v>230</v>
      </c>
      <c r="AU1507" s="156" t="s">
        <v>87</v>
      </c>
      <c r="AV1507" s="12" t="s">
        <v>87</v>
      </c>
      <c r="AW1507" s="12" t="s">
        <v>5</v>
      </c>
      <c r="AX1507" s="12" t="s">
        <v>77</v>
      </c>
      <c r="AY1507" s="156" t="s">
        <v>128</v>
      </c>
    </row>
    <row r="1508" spans="2:51" s="12" customFormat="1" ht="12">
      <c r="B1508" s="155"/>
      <c r="D1508" s="148" t="s">
        <v>230</v>
      </c>
      <c r="E1508" s="156" t="s">
        <v>1</v>
      </c>
      <c r="F1508" s="157" t="s">
        <v>1079</v>
      </c>
      <c r="H1508" s="158">
        <v>13.4</v>
      </c>
      <c r="I1508" s="159"/>
      <c r="J1508" s="159"/>
      <c r="M1508" s="155"/>
      <c r="N1508" s="160"/>
      <c r="X1508" s="161"/>
      <c r="AT1508" s="156" t="s">
        <v>230</v>
      </c>
      <c r="AU1508" s="156" t="s">
        <v>87</v>
      </c>
      <c r="AV1508" s="12" t="s">
        <v>87</v>
      </c>
      <c r="AW1508" s="12" t="s">
        <v>5</v>
      </c>
      <c r="AX1508" s="12" t="s">
        <v>77</v>
      </c>
      <c r="AY1508" s="156" t="s">
        <v>128</v>
      </c>
    </row>
    <row r="1509" spans="2:51" s="12" customFormat="1" ht="12">
      <c r="B1509" s="155"/>
      <c r="D1509" s="148" t="s">
        <v>230</v>
      </c>
      <c r="E1509" s="156" t="s">
        <v>1</v>
      </c>
      <c r="F1509" s="157" t="s">
        <v>1080</v>
      </c>
      <c r="H1509" s="158">
        <v>8.6</v>
      </c>
      <c r="I1509" s="159"/>
      <c r="J1509" s="159"/>
      <c r="M1509" s="155"/>
      <c r="N1509" s="160"/>
      <c r="X1509" s="161"/>
      <c r="AT1509" s="156" t="s">
        <v>230</v>
      </c>
      <c r="AU1509" s="156" t="s">
        <v>87</v>
      </c>
      <c r="AV1509" s="12" t="s">
        <v>87</v>
      </c>
      <c r="AW1509" s="12" t="s">
        <v>5</v>
      </c>
      <c r="AX1509" s="12" t="s">
        <v>77</v>
      </c>
      <c r="AY1509" s="156" t="s">
        <v>128</v>
      </c>
    </row>
    <row r="1510" spans="2:51" s="12" customFormat="1" ht="12">
      <c r="B1510" s="155"/>
      <c r="D1510" s="148" t="s">
        <v>230</v>
      </c>
      <c r="E1510" s="156" t="s">
        <v>1</v>
      </c>
      <c r="F1510" s="157" t="s">
        <v>1081</v>
      </c>
      <c r="H1510" s="158">
        <v>10</v>
      </c>
      <c r="I1510" s="159"/>
      <c r="J1510" s="159"/>
      <c r="M1510" s="155"/>
      <c r="N1510" s="160"/>
      <c r="X1510" s="161"/>
      <c r="AT1510" s="156" t="s">
        <v>230</v>
      </c>
      <c r="AU1510" s="156" t="s">
        <v>87</v>
      </c>
      <c r="AV1510" s="12" t="s">
        <v>87</v>
      </c>
      <c r="AW1510" s="12" t="s">
        <v>5</v>
      </c>
      <c r="AX1510" s="12" t="s">
        <v>77</v>
      </c>
      <c r="AY1510" s="156" t="s">
        <v>128</v>
      </c>
    </row>
    <row r="1511" spans="2:51" s="12" customFormat="1" ht="12">
      <c r="B1511" s="155"/>
      <c r="D1511" s="148" t="s">
        <v>230</v>
      </c>
      <c r="E1511" s="156" t="s">
        <v>1</v>
      </c>
      <c r="F1511" s="157" t="s">
        <v>1082</v>
      </c>
      <c r="H1511" s="158">
        <v>8.8</v>
      </c>
      <c r="I1511" s="159"/>
      <c r="J1511" s="159"/>
      <c r="M1511" s="155"/>
      <c r="N1511" s="160"/>
      <c r="X1511" s="161"/>
      <c r="AT1511" s="156" t="s">
        <v>230</v>
      </c>
      <c r="AU1511" s="156" t="s">
        <v>87</v>
      </c>
      <c r="AV1511" s="12" t="s">
        <v>87</v>
      </c>
      <c r="AW1511" s="12" t="s">
        <v>5</v>
      </c>
      <c r="AX1511" s="12" t="s">
        <v>77</v>
      </c>
      <c r="AY1511" s="156" t="s">
        <v>128</v>
      </c>
    </row>
    <row r="1512" spans="2:51" s="13" customFormat="1" ht="12">
      <c r="B1512" s="162"/>
      <c r="D1512" s="148" t="s">
        <v>230</v>
      </c>
      <c r="E1512" s="163" t="s">
        <v>1</v>
      </c>
      <c r="F1512" s="164" t="s">
        <v>265</v>
      </c>
      <c r="H1512" s="165">
        <v>820.626</v>
      </c>
      <c r="I1512" s="166"/>
      <c r="J1512" s="166"/>
      <c r="M1512" s="162"/>
      <c r="N1512" s="167"/>
      <c r="X1512" s="168"/>
      <c r="AT1512" s="163" t="s">
        <v>230</v>
      </c>
      <c r="AU1512" s="163" t="s">
        <v>87</v>
      </c>
      <c r="AV1512" s="13" t="s">
        <v>137</v>
      </c>
      <c r="AW1512" s="13" t="s">
        <v>5</v>
      </c>
      <c r="AX1512" s="13" t="s">
        <v>85</v>
      </c>
      <c r="AY1512" s="163" t="s">
        <v>128</v>
      </c>
    </row>
    <row r="1513" spans="2:65" s="1" customFormat="1" ht="24.2" customHeight="1">
      <c r="B1513" s="31"/>
      <c r="C1513" s="134" t="s">
        <v>2616</v>
      </c>
      <c r="D1513" s="134" t="s">
        <v>132</v>
      </c>
      <c r="E1513" s="135" t="s">
        <v>2617</v>
      </c>
      <c r="F1513" s="136" t="s">
        <v>2618</v>
      </c>
      <c r="G1513" s="137" t="s">
        <v>222</v>
      </c>
      <c r="H1513" s="138">
        <v>7.665</v>
      </c>
      <c r="I1513" s="139"/>
      <c r="J1513" s="139"/>
      <c r="K1513" s="140">
        <f>ROUND(P1513*H1513,2)</f>
        <v>0</v>
      </c>
      <c r="L1513" s="136" t="s">
        <v>134</v>
      </c>
      <c r="M1513" s="31"/>
      <c r="N1513" s="141" t="s">
        <v>1</v>
      </c>
      <c r="O1513" s="142" t="s">
        <v>40</v>
      </c>
      <c r="P1513" s="143">
        <f>I1513+J1513</f>
        <v>0</v>
      </c>
      <c r="Q1513" s="143">
        <f>ROUND(I1513*H1513,2)</f>
        <v>0</v>
      </c>
      <c r="R1513" s="143">
        <f>ROUND(J1513*H1513,2)</f>
        <v>0</v>
      </c>
      <c r="T1513" s="144">
        <f>S1513*H1513</f>
        <v>0</v>
      </c>
      <c r="U1513" s="144">
        <v>0.00012</v>
      </c>
      <c r="V1513" s="144">
        <f>U1513*H1513</f>
        <v>0.0009198</v>
      </c>
      <c r="W1513" s="144">
        <v>0</v>
      </c>
      <c r="X1513" s="145">
        <f>W1513*H1513</f>
        <v>0</v>
      </c>
      <c r="AR1513" s="146" t="s">
        <v>319</v>
      </c>
      <c r="AT1513" s="146" t="s">
        <v>132</v>
      </c>
      <c r="AU1513" s="146" t="s">
        <v>87</v>
      </c>
      <c r="AY1513" s="16" t="s">
        <v>128</v>
      </c>
      <c r="BE1513" s="147">
        <f>IF(O1513="základní",K1513,0)</f>
        <v>0</v>
      </c>
      <c r="BF1513" s="147">
        <f>IF(O1513="snížená",K1513,0)</f>
        <v>0</v>
      </c>
      <c r="BG1513" s="147">
        <f>IF(O1513="zákl. přenesená",K1513,0)</f>
        <v>0</v>
      </c>
      <c r="BH1513" s="147">
        <f>IF(O1513="sníž. přenesená",K1513,0)</f>
        <v>0</v>
      </c>
      <c r="BI1513" s="147">
        <f>IF(O1513="nulová",K1513,0)</f>
        <v>0</v>
      </c>
      <c r="BJ1513" s="16" t="s">
        <v>85</v>
      </c>
      <c r="BK1513" s="147">
        <f>ROUND(P1513*H1513,2)</f>
        <v>0</v>
      </c>
      <c r="BL1513" s="16" t="s">
        <v>319</v>
      </c>
      <c r="BM1513" s="146" t="s">
        <v>2619</v>
      </c>
    </row>
    <row r="1514" spans="2:47" s="1" customFormat="1" ht="19.5">
      <c r="B1514" s="31"/>
      <c r="D1514" s="148" t="s">
        <v>136</v>
      </c>
      <c r="F1514" s="149" t="s">
        <v>2620</v>
      </c>
      <c r="I1514" s="150"/>
      <c r="J1514" s="150"/>
      <c r="M1514" s="31"/>
      <c r="N1514" s="151"/>
      <c r="X1514" s="53"/>
      <c r="AT1514" s="16" t="s">
        <v>136</v>
      </c>
      <c r="AU1514" s="16" t="s">
        <v>87</v>
      </c>
    </row>
    <row r="1515" spans="2:65" s="1" customFormat="1" ht="24.2" customHeight="1">
      <c r="B1515" s="31"/>
      <c r="C1515" s="134" t="s">
        <v>2621</v>
      </c>
      <c r="D1515" s="134" t="s">
        <v>132</v>
      </c>
      <c r="E1515" s="135" t="s">
        <v>2622</v>
      </c>
      <c r="F1515" s="136" t="s">
        <v>2623</v>
      </c>
      <c r="G1515" s="137" t="s">
        <v>222</v>
      </c>
      <c r="H1515" s="138">
        <v>7.665</v>
      </c>
      <c r="I1515" s="139"/>
      <c r="J1515" s="139"/>
      <c r="K1515" s="140">
        <f>ROUND(P1515*H1515,2)</f>
        <v>0</v>
      </c>
      <c r="L1515" s="136" t="s">
        <v>134</v>
      </c>
      <c r="M1515" s="31"/>
      <c r="N1515" s="141" t="s">
        <v>1</v>
      </c>
      <c r="O1515" s="142" t="s">
        <v>40</v>
      </c>
      <c r="P1515" s="143">
        <f>I1515+J1515</f>
        <v>0</v>
      </c>
      <c r="Q1515" s="143">
        <f>ROUND(I1515*H1515,2)</f>
        <v>0</v>
      </c>
      <c r="R1515" s="143">
        <f>ROUND(J1515*H1515,2)</f>
        <v>0</v>
      </c>
      <c r="T1515" s="144">
        <f>S1515*H1515</f>
        <v>0</v>
      </c>
      <c r="U1515" s="144">
        <v>0.00048</v>
      </c>
      <c r="V1515" s="144">
        <f>U1515*H1515</f>
        <v>0.0036792</v>
      </c>
      <c r="W1515" s="144">
        <v>0</v>
      </c>
      <c r="X1515" s="145">
        <f>W1515*H1515</f>
        <v>0</v>
      </c>
      <c r="AR1515" s="146" t="s">
        <v>319</v>
      </c>
      <c r="AT1515" s="146" t="s">
        <v>132</v>
      </c>
      <c r="AU1515" s="146" t="s">
        <v>87</v>
      </c>
      <c r="AY1515" s="16" t="s">
        <v>128</v>
      </c>
      <c r="BE1515" s="147">
        <f>IF(O1515="základní",K1515,0)</f>
        <v>0</v>
      </c>
      <c r="BF1515" s="147">
        <f>IF(O1515="snížená",K1515,0)</f>
        <v>0</v>
      </c>
      <c r="BG1515" s="147">
        <f>IF(O1515="zákl. přenesená",K1515,0)</f>
        <v>0</v>
      </c>
      <c r="BH1515" s="147">
        <f>IF(O1515="sníž. přenesená",K1515,0)</f>
        <v>0</v>
      </c>
      <c r="BI1515" s="147">
        <f>IF(O1515="nulová",K1515,0)</f>
        <v>0</v>
      </c>
      <c r="BJ1515" s="16" t="s">
        <v>85</v>
      </c>
      <c r="BK1515" s="147">
        <f>ROUND(P1515*H1515,2)</f>
        <v>0</v>
      </c>
      <c r="BL1515" s="16" t="s">
        <v>319</v>
      </c>
      <c r="BM1515" s="146" t="s">
        <v>2624</v>
      </c>
    </row>
    <row r="1516" spans="2:47" s="1" customFormat="1" ht="19.5">
      <c r="B1516" s="31"/>
      <c r="D1516" s="148" t="s">
        <v>136</v>
      </c>
      <c r="F1516" s="149" t="s">
        <v>2625</v>
      </c>
      <c r="I1516" s="150"/>
      <c r="J1516" s="150"/>
      <c r="M1516" s="31"/>
      <c r="N1516" s="151"/>
      <c r="X1516" s="53"/>
      <c r="AT1516" s="16" t="s">
        <v>136</v>
      </c>
      <c r="AU1516" s="16" t="s">
        <v>87</v>
      </c>
    </row>
    <row r="1517" spans="2:65" s="1" customFormat="1" ht="24.2" customHeight="1">
      <c r="B1517" s="31"/>
      <c r="C1517" s="134" t="s">
        <v>2626</v>
      </c>
      <c r="D1517" s="134" t="s">
        <v>132</v>
      </c>
      <c r="E1517" s="135" t="s">
        <v>2627</v>
      </c>
      <c r="F1517" s="136" t="s">
        <v>2628</v>
      </c>
      <c r="G1517" s="137" t="s">
        <v>222</v>
      </c>
      <c r="H1517" s="138">
        <v>7.665</v>
      </c>
      <c r="I1517" s="139"/>
      <c r="J1517" s="139"/>
      <c r="K1517" s="140">
        <f>ROUND(P1517*H1517,2)</f>
        <v>0</v>
      </c>
      <c r="L1517" s="136" t="s">
        <v>134</v>
      </c>
      <c r="M1517" s="31"/>
      <c r="N1517" s="141" t="s">
        <v>1</v>
      </c>
      <c r="O1517" s="142" t="s">
        <v>40</v>
      </c>
      <c r="P1517" s="143">
        <f>I1517+J1517</f>
        <v>0</v>
      </c>
      <c r="Q1517" s="143">
        <f>ROUND(I1517*H1517,2)</f>
        <v>0</v>
      </c>
      <c r="R1517" s="143">
        <f>ROUND(J1517*H1517,2)</f>
        <v>0</v>
      </c>
      <c r="T1517" s="144">
        <f>S1517*H1517</f>
        <v>0</v>
      </c>
      <c r="U1517" s="144">
        <v>0.0025</v>
      </c>
      <c r="V1517" s="144">
        <f>U1517*H1517</f>
        <v>0.0191625</v>
      </c>
      <c r="W1517" s="144">
        <v>0</v>
      </c>
      <c r="X1517" s="145">
        <f>W1517*H1517</f>
        <v>0</v>
      </c>
      <c r="AR1517" s="146" t="s">
        <v>319</v>
      </c>
      <c r="AT1517" s="146" t="s">
        <v>132</v>
      </c>
      <c r="AU1517" s="146" t="s">
        <v>87</v>
      </c>
      <c r="AY1517" s="16" t="s">
        <v>128</v>
      </c>
      <c r="BE1517" s="147">
        <f>IF(O1517="základní",K1517,0)</f>
        <v>0</v>
      </c>
      <c r="BF1517" s="147">
        <f>IF(O1517="snížená",K1517,0)</f>
        <v>0</v>
      </c>
      <c r="BG1517" s="147">
        <f>IF(O1517="zákl. přenesená",K1517,0)</f>
        <v>0</v>
      </c>
      <c r="BH1517" s="147">
        <f>IF(O1517="sníž. přenesená",K1517,0)</f>
        <v>0</v>
      </c>
      <c r="BI1517" s="147">
        <f>IF(O1517="nulová",K1517,0)</f>
        <v>0</v>
      </c>
      <c r="BJ1517" s="16" t="s">
        <v>85</v>
      </c>
      <c r="BK1517" s="147">
        <f>ROUND(P1517*H1517,2)</f>
        <v>0</v>
      </c>
      <c r="BL1517" s="16" t="s">
        <v>319</v>
      </c>
      <c r="BM1517" s="146" t="s">
        <v>2629</v>
      </c>
    </row>
    <row r="1518" spans="2:47" s="1" customFormat="1" ht="29.25">
      <c r="B1518" s="31"/>
      <c r="D1518" s="148" t="s">
        <v>136</v>
      </c>
      <c r="F1518" s="149" t="s">
        <v>2630</v>
      </c>
      <c r="I1518" s="150"/>
      <c r="J1518" s="150"/>
      <c r="M1518" s="31"/>
      <c r="N1518" s="151"/>
      <c r="X1518" s="53"/>
      <c r="AT1518" s="16" t="s">
        <v>136</v>
      </c>
      <c r="AU1518" s="16" t="s">
        <v>87</v>
      </c>
    </row>
    <row r="1519" spans="2:63" s="11" customFormat="1" ht="22.9" customHeight="1">
      <c r="B1519" s="121"/>
      <c r="D1519" s="122" t="s">
        <v>76</v>
      </c>
      <c r="E1519" s="132" t="s">
        <v>2631</v>
      </c>
      <c r="F1519" s="132" t="s">
        <v>2632</v>
      </c>
      <c r="I1519" s="124"/>
      <c r="J1519" s="124"/>
      <c r="K1519" s="133">
        <f>BK1519</f>
        <v>0</v>
      </c>
      <c r="M1519" s="121"/>
      <c r="N1519" s="126"/>
      <c r="Q1519" s="127">
        <f>SUM(Q1520:Q1708)</f>
        <v>0</v>
      </c>
      <c r="R1519" s="127">
        <f>SUM(R1520:R1708)</f>
        <v>0</v>
      </c>
      <c r="T1519" s="128">
        <f>SUM(T1520:T1708)</f>
        <v>0</v>
      </c>
      <c r="V1519" s="128">
        <f>SUM(V1520:V1708)</f>
        <v>6.937106130000001</v>
      </c>
      <c r="X1519" s="129">
        <f>SUM(X1520:X1708)</f>
        <v>0.65848953</v>
      </c>
      <c r="AR1519" s="122" t="s">
        <v>87</v>
      </c>
      <c r="AT1519" s="130" t="s">
        <v>76</v>
      </c>
      <c r="AU1519" s="130" t="s">
        <v>85</v>
      </c>
      <c r="AY1519" s="122" t="s">
        <v>128</v>
      </c>
      <c r="BK1519" s="131">
        <f>SUM(BK1520:BK1708)</f>
        <v>0</v>
      </c>
    </row>
    <row r="1520" spans="2:65" s="1" customFormat="1" ht="24.2" customHeight="1">
      <c r="B1520" s="31"/>
      <c r="C1520" s="134" t="s">
        <v>2633</v>
      </c>
      <c r="D1520" s="134" t="s">
        <v>132</v>
      </c>
      <c r="E1520" s="135" t="s">
        <v>2634</v>
      </c>
      <c r="F1520" s="136" t="s">
        <v>2635</v>
      </c>
      <c r="G1520" s="137" t="s">
        <v>222</v>
      </c>
      <c r="H1520" s="138">
        <v>1435.785</v>
      </c>
      <c r="I1520" s="139"/>
      <c r="J1520" s="139"/>
      <c r="K1520" s="140">
        <f>ROUND(P1520*H1520,2)</f>
        <v>0</v>
      </c>
      <c r="L1520" s="136" t="s">
        <v>134</v>
      </c>
      <c r="M1520" s="31"/>
      <c r="N1520" s="141" t="s">
        <v>1</v>
      </c>
      <c r="O1520" s="142" t="s">
        <v>40</v>
      </c>
      <c r="P1520" s="143">
        <f>I1520+J1520</f>
        <v>0</v>
      </c>
      <c r="Q1520" s="143">
        <f>ROUND(I1520*H1520,2)</f>
        <v>0</v>
      </c>
      <c r="R1520" s="143">
        <f>ROUND(J1520*H1520,2)</f>
        <v>0</v>
      </c>
      <c r="T1520" s="144">
        <f>S1520*H1520</f>
        <v>0</v>
      </c>
      <c r="U1520" s="144">
        <v>0</v>
      </c>
      <c r="V1520" s="144">
        <f>U1520*H1520</f>
        <v>0</v>
      </c>
      <c r="W1520" s="144">
        <v>0</v>
      </c>
      <c r="X1520" s="145">
        <f>W1520*H1520</f>
        <v>0</v>
      </c>
      <c r="AR1520" s="146" t="s">
        <v>319</v>
      </c>
      <c r="AT1520" s="146" t="s">
        <v>132</v>
      </c>
      <c r="AU1520" s="146" t="s">
        <v>87</v>
      </c>
      <c r="AY1520" s="16" t="s">
        <v>128</v>
      </c>
      <c r="BE1520" s="147">
        <f>IF(O1520="základní",K1520,0)</f>
        <v>0</v>
      </c>
      <c r="BF1520" s="147">
        <f>IF(O1520="snížená",K1520,0)</f>
        <v>0</v>
      </c>
      <c r="BG1520" s="147">
        <f>IF(O1520="zákl. přenesená",K1520,0)</f>
        <v>0</v>
      </c>
      <c r="BH1520" s="147">
        <f>IF(O1520="sníž. přenesená",K1520,0)</f>
        <v>0</v>
      </c>
      <c r="BI1520" s="147">
        <f>IF(O1520="nulová",K1520,0)</f>
        <v>0</v>
      </c>
      <c r="BJ1520" s="16" t="s">
        <v>85</v>
      </c>
      <c r="BK1520" s="147">
        <f>ROUND(P1520*H1520,2)</f>
        <v>0</v>
      </c>
      <c r="BL1520" s="16" t="s">
        <v>319</v>
      </c>
      <c r="BM1520" s="146" t="s">
        <v>2636</v>
      </c>
    </row>
    <row r="1521" spans="2:47" s="1" customFormat="1" ht="12">
      <c r="B1521" s="31"/>
      <c r="D1521" s="148" t="s">
        <v>136</v>
      </c>
      <c r="F1521" s="149" t="s">
        <v>2637</v>
      </c>
      <c r="I1521" s="150"/>
      <c r="J1521" s="150"/>
      <c r="M1521" s="31"/>
      <c r="N1521" s="151"/>
      <c r="X1521" s="53"/>
      <c r="AT1521" s="16" t="s">
        <v>136</v>
      </c>
      <c r="AU1521" s="16" t="s">
        <v>87</v>
      </c>
    </row>
    <row r="1522" spans="2:51" s="12" customFormat="1" ht="12">
      <c r="B1522" s="155"/>
      <c r="D1522" s="148" t="s">
        <v>230</v>
      </c>
      <c r="E1522" s="156" t="s">
        <v>1</v>
      </c>
      <c r="F1522" s="157" t="s">
        <v>2638</v>
      </c>
      <c r="H1522" s="158">
        <v>82.58</v>
      </c>
      <c r="I1522" s="159"/>
      <c r="J1522" s="159"/>
      <c r="M1522" s="155"/>
      <c r="N1522" s="160"/>
      <c r="X1522" s="161"/>
      <c r="AT1522" s="156" t="s">
        <v>230</v>
      </c>
      <c r="AU1522" s="156" t="s">
        <v>87</v>
      </c>
      <c r="AV1522" s="12" t="s">
        <v>87</v>
      </c>
      <c r="AW1522" s="12" t="s">
        <v>5</v>
      </c>
      <c r="AX1522" s="12" t="s">
        <v>77</v>
      </c>
      <c r="AY1522" s="156" t="s">
        <v>128</v>
      </c>
    </row>
    <row r="1523" spans="2:51" s="12" customFormat="1" ht="12">
      <c r="B1523" s="155"/>
      <c r="D1523" s="148" t="s">
        <v>230</v>
      </c>
      <c r="E1523" s="156" t="s">
        <v>1</v>
      </c>
      <c r="F1523" s="157" t="s">
        <v>2639</v>
      </c>
      <c r="H1523" s="158">
        <v>42.575</v>
      </c>
      <c r="I1523" s="159"/>
      <c r="J1523" s="159"/>
      <c r="M1523" s="155"/>
      <c r="N1523" s="160"/>
      <c r="X1523" s="161"/>
      <c r="AT1523" s="156" t="s">
        <v>230</v>
      </c>
      <c r="AU1523" s="156" t="s">
        <v>87</v>
      </c>
      <c r="AV1523" s="12" t="s">
        <v>87</v>
      </c>
      <c r="AW1523" s="12" t="s">
        <v>5</v>
      </c>
      <c r="AX1523" s="12" t="s">
        <v>77</v>
      </c>
      <c r="AY1523" s="156" t="s">
        <v>128</v>
      </c>
    </row>
    <row r="1524" spans="2:51" s="12" customFormat="1" ht="12">
      <c r="B1524" s="155"/>
      <c r="D1524" s="148" t="s">
        <v>230</v>
      </c>
      <c r="E1524" s="156" t="s">
        <v>1</v>
      </c>
      <c r="F1524" s="157" t="s">
        <v>2640</v>
      </c>
      <c r="H1524" s="158">
        <v>31.88</v>
      </c>
      <c r="I1524" s="159"/>
      <c r="J1524" s="159"/>
      <c r="M1524" s="155"/>
      <c r="N1524" s="160"/>
      <c r="X1524" s="161"/>
      <c r="AT1524" s="156" t="s">
        <v>230</v>
      </c>
      <c r="AU1524" s="156" t="s">
        <v>87</v>
      </c>
      <c r="AV1524" s="12" t="s">
        <v>87</v>
      </c>
      <c r="AW1524" s="12" t="s">
        <v>5</v>
      </c>
      <c r="AX1524" s="12" t="s">
        <v>77</v>
      </c>
      <c r="AY1524" s="156" t="s">
        <v>128</v>
      </c>
    </row>
    <row r="1525" spans="2:51" s="12" customFormat="1" ht="12">
      <c r="B1525" s="155"/>
      <c r="D1525" s="148" t="s">
        <v>230</v>
      </c>
      <c r="E1525" s="156" t="s">
        <v>1</v>
      </c>
      <c r="F1525" s="157" t="s">
        <v>2641</v>
      </c>
      <c r="H1525" s="158">
        <v>31.635</v>
      </c>
      <c r="I1525" s="159"/>
      <c r="J1525" s="159"/>
      <c r="M1525" s="155"/>
      <c r="N1525" s="160"/>
      <c r="X1525" s="161"/>
      <c r="AT1525" s="156" t="s">
        <v>230</v>
      </c>
      <c r="AU1525" s="156" t="s">
        <v>87</v>
      </c>
      <c r="AV1525" s="12" t="s">
        <v>87</v>
      </c>
      <c r="AW1525" s="12" t="s">
        <v>5</v>
      </c>
      <c r="AX1525" s="12" t="s">
        <v>77</v>
      </c>
      <c r="AY1525" s="156" t="s">
        <v>128</v>
      </c>
    </row>
    <row r="1526" spans="2:51" s="12" customFormat="1" ht="12">
      <c r="B1526" s="155"/>
      <c r="D1526" s="148" t="s">
        <v>230</v>
      </c>
      <c r="E1526" s="156" t="s">
        <v>1</v>
      </c>
      <c r="F1526" s="157" t="s">
        <v>2642</v>
      </c>
      <c r="H1526" s="158">
        <v>51.85</v>
      </c>
      <c r="I1526" s="159"/>
      <c r="J1526" s="159"/>
      <c r="M1526" s="155"/>
      <c r="N1526" s="160"/>
      <c r="X1526" s="161"/>
      <c r="AT1526" s="156" t="s">
        <v>230</v>
      </c>
      <c r="AU1526" s="156" t="s">
        <v>87</v>
      </c>
      <c r="AV1526" s="12" t="s">
        <v>87</v>
      </c>
      <c r="AW1526" s="12" t="s">
        <v>5</v>
      </c>
      <c r="AX1526" s="12" t="s">
        <v>77</v>
      </c>
      <c r="AY1526" s="156" t="s">
        <v>128</v>
      </c>
    </row>
    <row r="1527" spans="2:51" s="12" customFormat="1" ht="12">
      <c r="B1527" s="155"/>
      <c r="D1527" s="148" t="s">
        <v>230</v>
      </c>
      <c r="E1527" s="156" t="s">
        <v>1</v>
      </c>
      <c r="F1527" s="157" t="s">
        <v>2643</v>
      </c>
      <c r="H1527" s="158">
        <v>64.67</v>
      </c>
      <c r="I1527" s="159"/>
      <c r="J1527" s="159"/>
      <c r="M1527" s="155"/>
      <c r="N1527" s="160"/>
      <c r="X1527" s="161"/>
      <c r="AT1527" s="156" t="s">
        <v>230</v>
      </c>
      <c r="AU1527" s="156" t="s">
        <v>87</v>
      </c>
      <c r="AV1527" s="12" t="s">
        <v>87</v>
      </c>
      <c r="AW1527" s="12" t="s">
        <v>5</v>
      </c>
      <c r="AX1527" s="12" t="s">
        <v>77</v>
      </c>
      <c r="AY1527" s="156" t="s">
        <v>128</v>
      </c>
    </row>
    <row r="1528" spans="2:51" s="12" customFormat="1" ht="12">
      <c r="B1528" s="155"/>
      <c r="D1528" s="148" t="s">
        <v>230</v>
      </c>
      <c r="E1528" s="156" t="s">
        <v>1</v>
      </c>
      <c r="F1528" s="157" t="s">
        <v>2644</v>
      </c>
      <c r="H1528" s="158">
        <v>43.415</v>
      </c>
      <c r="I1528" s="159"/>
      <c r="J1528" s="159"/>
      <c r="M1528" s="155"/>
      <c r="N1528" s="160"/>
      <c r="X1528" s="161"/>
      <c r="AT1528" s="156" t="s">
        <v>230</v>
      </c>
      <c r="AU1528" s="156" t="s">
        <v>87</v>
      </c>
      <c r="AV1528" s="12" t="s">
        <v>87</v>
      </c>
      <c r="AW1528" s="12" t="s">
        <v>5</v>
      </c>
      <c r="AX1528" s="12" t="s">
        <v>77</v>
      </c>
      <c r="AY1528" s="156" t="s">
        <v>128</v>
      </c>
    </row>
    <row r="1529" spans="2:51" s="12" customFormat="1" ht="12">
      <c r="B1529" s="155"/>
      <c r="D1529" s="148" t="s">
        <v>230</v>
      </c>
      <c r="E1529" s="156" t="s">
        <v>1</v>
      </c>
      <c r="F1529" s="157" t="s">
        <v>2645</v>
      </c>
      <c r="H1529" s="158">
        <v>64.04</v>
      </c>
      <c r="I1529" s="159"/>
      <c r="J1529" s="159"/>
      <c r="M1529" s="155"/>
      <c r="N1529" s="160"/>
      <c r="X1529" s="161"/>
      <c r="AT1529" s="156" t="s">
        <v>230</v>
      </c>
      <c r="AU1529" s="156" t="s">
        <v>87</v>
      </c>
      <c r="AV1529" s="12" t="s">
        <v>87</v>
      </c>
      <c r="AW1529" s="12" t="s">
        <v>5</v>
      </c>
      <c r="AX1529" s="12" t="s">
        <v>77</v>
      </c>
      <c r="AY1529" s="156" t="s">
        <v>128</v>
      </c>
    </row>
    <row r="1530" spans="2:51" s="12" customFormat="1" ht="12">
      <c r="B1530" s="155"/>
      <c r="D1530" s="148" t="s">
        <v>230</v>
      </c>
      <c r="E1530" s="156" t="s">
        <v>1</v>
      </c>
      <c r="F1530" s="157" t="s">
        <v>2646</v>
      </c>
      <c r="H1530" s="158">
        <v>64.425</v>
      </c>
      <c r="I1530" s="159"/>
      <c r="J1530" s="159"/>
      <c r="M1530" s="155"/>
      <c r="N1530" s="160"/>
      <c r="X1530" s="161"/>
      <c r="AT1530" s="156" t="s">
        <v>230</v>
      </c>
      <c r="AU1530" s="156" t="s">
        <v>87</v>
      </c>
      <c r="AV1530" s="12" t="s">
        <v>87</v>
      </c>
      <c r="AW1530" s="12" t="s">
        <v>5</v>
      </c>
      <c r="AX1530" s="12" t="s">
        <v>77</v>
      </c>
      <c r="AY1530" s="156" t="s">
        <v>128</v>
      </c>
    </row>
    <row r="1531" spans="2:51" s="12" customFormat="1" ht="12">
      <c r="B1531" s="155"/>
      <c r="D1531" s="148" t="s">
        <v>230</v>
      </c>
      <c r="E1531" s="156" t="s">
        <v>1</v>
      </c>
      <c r="F1531" s="157" t="s">
        <v>2647</v>
      </c>
      <c r="H1531" s="158">
        <v>55.27</v>
      </c>
      <c r="I1531" s="159"/>
      <c r="J1531" s="159"/>
      <c r="M1531" s="155"/>
      <c r="N1531" s="160"/>
      <c r="X1531" s="161"/>
      <c r="AT1531" s="156" t="s">
        <v>230</v>
      </c>
      <c r="AU1531" s="156" t="s">
        <v>87</v>
      </c>
      <c r="AV1531" s="12" t="s">
        <v>87</v>
      </c>
      <c r="AW1531" s="12" t="s">
        <v>5</v>
      </c>
      <c r="AX1531" s="12" t="s">
        <v>77</v>
      </c>
      <c r="AY1531" s="156" t="s">
        <v>128</v>
      </c>
    </row>
    <row r="1532" spans="2:51" s="12" customFormat="1" ht="12">
      <c r="B1532" s="155"/>
      <c r="D1532" s="148" t="s">
        <v>230</v>
      </c>
      <c r="E1532" s="156" t="s">
        <v>1</v>
      </c>
      <c r="F1532" s="157" t="s">
        <v>2648</v>
      </c>
      <c r="H1532" s="158">
        <v>46.075</v>
      </c>
      <c r="I1532" s="159"/>
      <c r="J1532" s="159"/>
      <c r="M1532" s="155"/>
      <c r="N1532" s="160"/>
      <c r="X1532" s="161"/>
      <c r="AT1532" s="156" t="s">
        <v>230</v>
      </c>
      <c r="AU1532" s="156" t="s">
        <v>87</v>
      </c>
      <c r="AV1532" s="12" t="s">
        <v>87</v>
      </c>
      <c r="AW1532" s="12" t="s">
        <v>5</v>
      </c>
      <c r="AX1532" s="12" t="s">
        <v>77</v>
      </c>
      <c r="AY1532" s="156" t="s">
        <v>128</v>
      </c>
    </row>
    <row r="1533" spans="2:51" s="12" customFormat="1" ht="12">
      <c r="B1533" s="155"/>
      <c r="D1533" s="148" t="s">
        <v>230</v>
      </c>
      <c r="E1533" s="156" t="s">
        <v>1</v>
      </c>
      <c r="F1533" s="157" t="s">
        <v>2649</v>
      </c>
      <c r="H1533" s="158">
        <v>19.674</v>
      </c>
      <c r="I1533" s="159"/>
      <c r="J1533" s="159"/>
      <c r="M1533" s="155"/>
      <c r="N1533" s="160"/>
      <c r="X1533" s="161"/>
      <c r="AT1533" s="156" t="s">
        <v>230</v>
      </c>
      <c r="AU1533" s="156" t="s">
        <v>87</v>
      </c>
      <c r="AV1533" s="12" t="s">
        <v>87</v>
      </c>
      <c r="AW1533" s="12" t="s">
        <v>5</v>
      </c>
      <c r="AX1533" s="12" t="s">
        <v>77</v>
      </c>
      <c r="AY1533" s="156" t="s">
        <v>128</v>
      </c>
    </row>
    <row r="1534" spans="2:51" s="12" customFormat="1" ht="12">
      <c r="B1534" s="155"/>
      <c r="D1534" s="148" t="s">
        <v>230</v>
      </c>
      <c r="E1534" s="156" t="s">
        <v>1</v>
      </c>
      <c r="F1534" s="157" t="s">
        <v>2650</v>
      </c>
      <c r="H1534" s="158">
        <v>16.11</v>
      </c>
      <c r="I1534" s="159"/>
      <c r="J1534" s="159"/>
      <c r="M1534" s="155"/>
      <c r="N1534" s="160"/>
      <c r="X1534" s="161"/>
      <c r="AT1534" s="156" t="s">
        <v>230</v>
      </c>
      <c r="AU1534" s="156" t="s">
        <v>87</v>
      </c>
      <c r="AV1534" s="12" t="s">
        <v>87</v>
      </c>
      <c r="AW1534" s="12" t="s">
        <v>5</v>
      </c>
      <c r="AX1534" s="12" t="s">
        <v>77</v>
      </c>
      <c r="AY1534" s="156" t="s">
        <v>128</v>
      </c>
    </row>
    <row r="1535" spans="2:51" s="12" customFormat="1" ht="12">
      <c r="B1535" s="155"/>
      <c r="D1535" s="148" t="s">
        <v>230</v>
      </c>
      <c r="E1535" s="156" t="s">
        <v>1</v>
      </c>
      <c r="F1535" s="157" t="s">
        <v>2651</v>
      </c>
      <c r="H1535" s="158">
        <v>12.628</v>
      </c>
      <c r="I1535" s="159"/>
      <c r="J1535" s="159"/>
      <c r="M1535" s="155"/>
      <c r="N1535" s="160"/>
      <c r="X1535" s="161"/>
      <c r="AT1535" s="156" t="s">
        <v>230</v>
      </c>
      <c r="AU1535" s="156" t="s">
        <v>87</v>
      </c>
      <c r="AV1535" s="12" t="s">
        <v>87</v>
      </c>
      <c r="AW1535" s="12" t="s">
        <v>5</v>
      </c>
      <c r="AX1535" s="12" t="s">
        <v>77</v>
      </c>
      <c r="AY1535" s="156" t="s">
        <v>128</v>
      </c>
    </row>
    <row r="1536" spans="2:51" s="12" customFormat="1" ht="12">
      <c r="B1536" s="155"/>
      <c r="D1536" s="148" t="s">
        <v>230</v>
      </c>
      <c r="E1536" s="156" t="s">
        <v>1</v>
      </c>
      <c r="F1536" s="157" t="s">
        <v>2652</v>
      </c>
      <c r="H1536" s="158">
        <v>14.75</v>
      </c>
      <c r="I1536" s="159"/>
      <c r="J1536" s="159"/>
      <c r="M1536" s="155"/>
      <c r="N1536" s="160"/>
      <c r="X1536" s="161"/>
      <c r="AT1536" s="156" t="s">
        <v>230</v>
      </c>
      <c r="AU1536" s="156" t="s">
        <v>87</v>
      </c>
      <c r="AV1536" s="12" t="s">
        <v>87</v>
      </c>
      <c r="AW1536" s="12" t="s">
        <v>5</v>
      </c>
      <c r="AX1536" s="12" t="s">
        <v>77</v>
      </c>
      <c r="AY1536" s="156" t="s">
        <v>128</v>
      </c>
    </row>
    <row r="1537" spans="2:51" s="12" customFormat="1" ht="12">
      <c r="B1537" s="155"/>
      <c r="D1537" s="148" t="s">
        <v>230</v>
      </c>
      <c r="E1537" s="156" t="s">
        <v>1</v>
      </c>
      <c r="F1537" s="157" t="s">
        <v>2653</v>
      </c>
      <c r="H1537" s="158">
        <v>14.75</v>
      </c>
      <c r="I1537" s="159"/>
      <c r="J1537" s="159"/>
      <c r="M1537" s="155"/>
      <c r="N1537" s="160"/>
      <c r="X1537" s="161"/>
      <c r="AT1537" s="156" t="s">
        <v>230</v>
      </c>
      <c r="AU1537" s="156" t="s">
        <v>87</v>
      </c>
      <c r="AV1537" s="12" t="s">
        <v>87</v>
      </c>
      <c r="AW1537" s="12" t="s">
        <v>5</v>
      </c>
      <c r="AX1537" s="12" t="s">
        <v>77</v>
      </c>
      <c r="AY1537" s="156" t="s">
        <v>128</v>
      </c>
    </row>
    <row r="1538" spans="2:51" s="12" customFormat="1" ht="12">
      <c r="B1538" s="155"/>
      <c r="D1538" s="148" t="s">
        <v>230</v>
      </c>
      <c r="E1538" s="156" t="s">
        <v>1</v>
      </c>
      <c r="F1538" s="157" t="s">
        <v>2654</v>
      </c>
      <c r="H1538" s="158">
        <v>14.75</v>
      </c>
      <c r="I1538" s="159"/>
      <c r="J1538" s="159"/>
      <c r="M1538" s="155"/>
      <c r="N1538" s="160"/>
      <c r="X1538" s="161"/>
      <c r="AT1538" s="156" t="s">
        <v>230</v>
      </c>
      <c r="AU1538" s="156" t="s">
        <v>87</v>
      </c>
      <c r="AV1538" s="12" t="s">
        <v>87</v>
      </c>
      <c r="AW1538" s="12" t="s">
        <v>5</v>
      </c>
      <c r="AX1538" s="12" t="s">
        <v>77</v>
      </c>
      <c r="AY1538" s="156" t="s">
        <v>128</v>
      </c>
    </row>
    <row r="1539" spans="2:51" s="12" customFormat="1" ht="12">
      <c r="B1539" s="155"/>
      <c r="D1539" s="148" t="s">
        <v>230</v>
      </c>
      <c r="E1539" s="156" t="s">
        <v>1</v>
      </c>
      <c r="F1539" s="157" t="s">
        <v>2655</v>
      </c>
      <c r="H1539" s="158">
        <v>18.2</v>
      </c>
      <c r="I1539" s="159"/>
      <c r="J1539" s="159"/>
      <c r="M1539" s="155"/>
      <c r="N1539" s="160"/>
      <c r="X1539" s="161"/>
      <c r="AT1539" s="156" t="s">
        <v>230</v>
      </c>
      <c r="AU1539" s="156" t="s">
        <v>87</v>
      </c>
      <c r="AV1539" s="12" t="s">
        <v>87</v>
      </c>
      <c r="AW1539" s="12" t="s">
        <v>5</v>
      </c>
      <c r="AX1539" s="12" t="s">
        <v>77</v>
      </c>
      <c r="AY1539" s="156" t="s">
        <v>128</v>
      </c>
    </row>
    <row r="1540" spans="2:51" s="12" customFormat="1" ht="12">
      <c r="B1540" s="155"/>
      <c r="D1540" s="148" t="s">
        <v>230</v>
      </c>
      <c r="E1540" s="156" t="s">
        <v>1</v>
      </c>
      <c r="F1540" s="157" t="s">
        <v>2656</v>
      </c>
      <c r="H1540" s="158">
        <v>20.72</v>
      </c>
      <c r="I1540" s="159"/>
      <c r="J1540" s="159"/>
      <c r="M1540" s="155"/>
      <c r="N1540" s="160"/>
      <c r="X1540" s="161"/>
      <c r="AT1540" s="156" t="s">
        <v>230</v>
      </c>
      <c r="AU1540" s="156" t="s">
        <v>87</v>
      </c>
      <c r="AV1540" s="12" t="s">
        <v>87</v>
      </c>
      <c r="AW1540" s="12" t="s">
        <v>5</v>
      </c>
      <c r="AX1540" s="12" t="s">
        <v>77</v>
      </c>
      <c r="AY1540" s="156" t="s">
        <v>128</v>
      </c>
    </row>
    <row r="1541" spans="2:51" s="12" customFormat="1" ht="12">
      <c r="B1541" s="155"/>
      <c r="D1541" s="148" t="s">
        <v>230</v>
      </c>
      <c r="E1541" s="156" t="s">
        <v>1</v>
      </c>
      <c r="F1541" s="157" t="s">
        <v>2657</v>
      </c>
      <c r="H1541" s="158">
        <v>40.32</v>
      </c>
      <c r="I1541" s="159"/>
      <c r="J1541" s="159"/>
      <c r="M1541" s="155"/>
      <c r="N1541" s="160"/>
      <c r="X1541" s="161"/>
      <c r="AT1541" s="156" t="s">
        <v>230</v>
      </c>
      <c r="AU1541" s="156" t="s">
        <v>87</v>
      </c>
      <c r="AV1541" s="12" t="s">
        <v>87</v>
      </c>
      <c r="AW1541" s="12" t="s">
        <v>5</v>
      </c>
      <c r="AX1541" s="12" t="s">
        <v>77</v>
      </c>
      <c r="AY1541" s="156" t="s">
        <v>128</v>
      </c>
    </row>
    <row r="1542" spans="2:51" s="12" customFormat="1" ht="12">
      <c r="B1542" s="155"/>
      <c r="D1542" s="148" t="s">
        <v>230</v>
      </c>
      <c r="E1542" s="156" t="s">
        <v>1</v>
      </c>
      <c r="F1542" s="157" t="s">
        <v>2658</v>
      </c>
      <c r="H1542" s="158">
        <v>35.8</v>
      </c>
      <c r="I1542" s="159"/>
      <c r="J1542" s="159"/>
      <c r="M1542" s="155"/>
      <c r="N1542" s="160"/>
      <c r="X1542" s="161"/>
      <c r="AT1542" s="156" t="s">
        <v>230</v>
      </c>
      <c r="AU1542" s="156" t="s">
        <v>87</v>
      </c>
      <c r="AV1542" s="12" t="s">
        <v>87</v>
      </c>
      <c r="AW1542" s="12" t="s">
        <v>5</v>
      </c>
      <c r="AX1542" s="12" t="s">
        <v>77</v>
      </c>
      <c r="AY1542" s="156" t="s">
        <v>128</v>
      </c>
    </row>
    <row r="1543" spans="2:51" s="12" customFormat="1" ht="12">
      <c r="B1543" s="155"/>
      <c r="D1543" s="148" t="s">
        <v>230</v>
      </c>
      <c r="E1543" s="156" t="s">
        <v>1</v>
      </c>
      <c r="F1543" s="157" t="s">
        <v>2659</v>
      </c>
      <c r="H1543" s="158">
        <v>36.062</v>
      </c>
      <c r="I1543" s="159"/>
      <c r="J1543" s="159"/>
      <c r="M1543" s="155"/>
      <c r="N1543" s="160"/>
      <c r="X1543" s="161"/>
      <c r="AT1543" s="156" t="s">
        <v>230</v>
      </c>
      <c r="AU1543" s="156" t="s">
        <v>87</v>
      </c>
      <c r="AV1543" s="12" t="s">
        <v>87</v>
      </c>
      <c r="AW1543" s="12" t="s">
        <v>5</v>
      </c>
      <c r="AX1543" s="12" t="s">
        <v>77</v>
      </c>
      <c r="AY1543" s="156" t="s">
        <v>128</v>
      </c>
    </row>
    <row r="1544" spans="2:51" s="12" customFormat="1" ht="12">
      <c r="B1544" s="155"/>
      <c r="D1544" s="148" t="s">
        <v>230</v>
      </c>
      <c r="E1544" s="156" t="s">
        <v>1</v>
      </c>
      <c r="F1544" s="157" t="s">
        <v>2660</v>
      </c>
      <c r="H1544" s="158">
        <v>35.196</v>
      </c>
      <c r="I1544" s="159"/>
      <c r="J1544" s="159"/>
      <c r="M1544" s="155"/>
      <c r="N1544" s="160"/>
      <c r="X1544" s="161"/>
      <c r="AT1544" s="156" t="s">
        <v>230</v>
      </c>
      <c r="AU1544" s="156" t="s">
        <v>87</v>
      </c>
      <c r="AV1544" s="12" t="s">
        <v>87</v>
      </c>
      <c r="AW1544" s="12" t="s">
        <v>5</v>
      </c>
      <c r="AX1544" s="12" t="s">
        <v>77</v>
      </c>
      <c r="AY1544" s="156" t="s">
        <v>128</v>
      </c>
    </row>
    <row r="1545" spans="2:51" s="12" customFormat="1" ht="12">
      <c r="B1545" s="155"/>
      <c r="D1545" s="148" t="s">
        <v>230</v>
      </c>
      <c r="E1545" s="156" t="s">
        <v>1</v>
      </c>
      <c r="F1545" s="157" t="s">
        <v>2661</v>
      </c>
      <c r="H1545" s="158">
        <v>32.18</v>
      </c>
      <c r="I1545" s="159"/>
      <c r="J1545" s="159"/>
      <c r="M1545" s="155"/>
      <c r="N1545" s="160"/>
      <c r="X1545" s="161"/>
      <c r="AT1545" s="156" t="s">
        <v>230</v>
      </c>
      <c r="AU1545" s="156" t="s">
        <v>87</v>
      </c>
      <c r="AV1545" s="12" t="s">
        <v>87</v>
      </c>
      <c r="AW1545" s="12" t="s">
        <v>5</v>
      </c>
      <c r="AX1545" s="12" t="s">
        <v>77</v>
      </c>
      <c r="AY1545" s="156" t="s">
        <v>128</v>
      </c>
    </row>
    <row r="1546" spans="2:51" s="12" customFormat="1" ht="12">
      <c r="B1546" s="155"/>
      <c r="D1546" s="148" t="s">
        <v>230</v>
      </c>
      <c r="E1546" s="156" t="s">
        <v>1</v>
      </c>
      <c r="F1546" s="157" t="s">
        <v>2662</v>
      </c>
      <c r="H1546" s="158">
        <v>78.516</v>
      </c>
      <c r="I1546" s="159"/>
      <c r="J1546" s="159"/>
      <c r="M1546" s="155"/>
      <c r="N1546" s="160"/>
      <c r="X1546" s="161"/>
      <c r="AT1546" s="156" t="s">
        <v>230</v>
      </c>
      <c r="AU1546" s="156" t="s">
        <v>87</v>
      </c>
      <c r="AV1546" s="12" t="s">
        <v>87</v>
      </c>
      <c r="AW1546" s="12" t="s">
        <v>5</v>
      </c>
      <c r="AX1546" s="12" t="s">
        <v>77</v>
      </c>
      <c r="AY1546" s="156" t="s">
        <v>128</v>
      </c>
    </row>
    <row r="1547" spans="2:51" s="12" customFormat="1" ht="12">
      <c r="B1547" s="155"/>
      <c r="D1547" s="148" t="s">
        <v>230</v>
      </c>
      <c r="E1547" s="156" t="s">
        <v>1</v>
      </c>
      <c r="F1547" s="157" t="s">
        <v>2663</v>
      </c>
      <c r="H1547" s="158">
        <v>124.858</v>
      </c>
      <c r="I1547" s="159"/>
      <c r="J1547" s="159"/>
      <c r="M1547" s="155"/>
      <c r="N1547" s="160"/>
      <c r="X1547" s="161"/>
      <c r="AT1547" s="156" t="s">
        <v>230</v>
      </c>
      <c r="AU1547" s="156" t="s">
        <v>87</v>
      </c>
      <c r="AV1547" s="12" t="s">
        <v>87</v>
      </c>
      <c r="AW1547" s="12" t="s">
        <v>5</v>
      </c>
      <c r="AX1547" s="12" t="s">
        <v>77</v>
      </c>
      <c r="AY1547" s="156" t="s">
        <v>128</v>
      </c>
    </row>
    <row r="1548" spans="2:51" s="12" customFormat="1" ht="12">
      <c r="B1548" s="155"/>
      <c r="D1548" s="148" t="s">
        <v>230</v>
      </c>
      <c r="E1548" s="156" t="s">
        <v>1</v>
      </c>
      <c r="F1548" s="157" t="s">
        <v>2664</v>
      </c>
      <c r="H1548" s="158">
        <v>65.266</v>
      </c>
      <c r="I1548" s="159"/>
      <c r="J1548" s="159"/>
      <c r="M1548" s="155"/>
      <c r="N1548" s="160"/>
      <c r="X1548" s="161"/>
      <c r="AT1548" s="156" t="s">
        <v>230</v>
      </c>
      <c r="AU1548" s="156" t="s">
        <v>87</v>
      </c>
      <c r="AV1548" s="12" t="s">
        <v>87</v>
      </c>
      <c r="AW1548" s="12" t="s">
        <v>5</v>
      </c>
      <c r="AX1548" s="12" t="s">
        <v>77</v>
      </c>
      <c r="AY1548" s="156" t="s">
        <v>128</v>
      </c>
    </row>
    <row r="1549" spans="2:51" s="12" customFormat="1" ht="12">
      <c r="B1549" s="155"/>
      <c r="D1549" s="148" t="s">
        <v>230</v>
      </c>
      <c r="E1549" s="156" t="s">
        <v>1</v>
      </c>
      <c r="F1549" s="157" t="s">
        <v>2665</v>
      </c>
      <c r="H1549" s="158">
        <v>54.784</v>
      </c>
      <c r="I1549" s="159"/>
      <c r="J1549" s="159"/>
      <c r="M1549" s="155"/>
      <c r="N1549" s="160"/>
      <c r="X1549" s="161"/>
      <c r="AT1549" s="156" t="s">
        <v>230</v>
      </c>
      <c r="AU1549" s="156" t="s">
        <v>87</v>
      </c>
      <c r="AV1549" s="12" t="s">
        <v>87</v>
      </c>
      <c r="AW1549" s="12" t="s">
        <v>5</v>
      </c>
      <c r="AX1549" s="12" t="s">
        <v>77</v>
      </c>
      <c r="AY1549" s="156" t="s">
        <v>128</v>
      </c>
    </row>
    <row r="1550" spans="2:51" s="12" customFormat="1" ht="12">
      <c r="B1550" s="155"/>
      <c r="D1550" s="148" t="s">
        <v>230</v>
      </c>
      <c r="E1550" s="156" t="s">
        <v>1</v>
      </c>
      <c r="F1550" s="157" t="s">
        <v>2666</v>
      </c>
      <c r="H1550" s="158">
        <v>53.78</v>
      </c>
      <c r="I1550" s="159"/>
      <c r="J1550" s="159"/>
      <c r="M1550" s="155"/>
      <c r="N1550" s="160"/>
      <c r="X1550" s="161"/>
      <c r="AT1550" s="156" t="s">
        <v>230</v>
      </c>
      <c r="AU1550" s="156" t="s">
        <v>87</v>
      </c>
      <c r="AV1550" s="12" t="s">
        <v>87</v>
      </c>
      <c r="AW1550" s="12" t="s">
        <v>5</v>
      </c>
      <c r="AX1550" s="12" t="s">
        <v>77</v>
      </c>
      <c r="AY1550" s="156" t="s">
        <v>128</v>
      </c>
    </row>
    <row r="1551" spans="2:51" s="12" customFormat="1" ht="12">
      <c r="B1551" s="155"/>
      <c r="D1551" s="148" t="s">
        <v>230</v>
      </c>
      <c r="E1551" s="156" t="s">
        <v>1</v>
      </c>
      <c r="F1551" s="157" t="s">
        <v>2667</v>
      </c>
      <c r="H1551" s="158">
        <v>62.31</v>
      </c>
      <c r="I1551" s="159"/>
      <c r="J1551" s="159"/>
      <c r="M1551" s="155"/>
      <c r="N1551" s="160"/>
      <c r="X1551" s="161"/>
      <c r="AT1551" s="156" t="s">
        <v>230</v>
      </c>
      <c r="AU1551" s="156" t="s">
        <v>87</v>
      </c>
      <c r="AV1551" s="12" t="s">
        <v>87</v>
      </c>
      <c r="AW1551" s="12" t="s">
        <v>5</v>
      </c>
      <c r="AX1551" s="12" t="s">
        <v>77</v>
      </c>
      <c r="AY1551" s="156" t="s">
        <v>128</v>
      </c>
    </row>
    <row r="1552" spans="2:51" s="12" customFormat="1" ht="12">
      <c r="B1552" s="155"/>
      <c r="D1552" s="148" t="s">
        <v>230</v>
      </c>
      <c r="E1552" s="156" t="s">
        <v>1</v>
      </c>
      <c r="F1552" s="157" t="s">
        <v>2668</v>
      </c>
      <c r="H1552" s="158">
        <v>22.914</v>
      </c>
      <c r="I1552" s="159"/>
      <c r="J1552" s="159"/>
      <c r="M1552" s="155"/>
      <c r="N1552" s="160"/>
      <c r="X1552" s="161"/>
      <c r="AT1552" s="156" t="s">
        <v>230</v>
      </c>
      <c r="AU1552" s="156" t="s">
        <v>87</v>
      </c>
      <c r="AV1552" s="12" t="s">
        <v>87</v>
      </c>
      <c r="AW1552" s="12" t="s">
        <v>5</v>
      </c>
      <c r="AX1552" s="12" t="s">
        <v>77</v>
      </c>
      <c r="AY1552" s="156" t="s">
        <v>128</v>
      </c>
    </row>
    <row r="1553" spans="2:51" s="12" customFormat="1" ht="12">
      <c r="B1553" s="155"/>
      <c r="D1553" s="148" t="s">
        <v>230</v>
      </c>
      <c r="E1553" s="156" t="s">
        <v>1</v>
      </c>
      <c r="F1553" s="157" t="s">
        <v>2669</v>
      </c>
      <c r="H1553" s="158">
        <v>15.594</v>
      </c>
      <c r="I1553" s="159"/>
      <c r="J1553" s="159"/>
      <c r="M1553" s="155"/>
      <c r="N1553" s="160"/>
      <c r="X1553" s="161"/>
      <c r="AT1553" s="156" t="s">
        <v>230</v>
      </c>
      <c r="AU1553" s="156" t="s">
        <v>87</v>
      </c>
      <c r="AV1553" s="12" t="s">
        <v>87</v>
      </c>
      <c r="AW1553" s="12" t="s">
        <v>5</v>
      </c>
      <c r="AX1553" s="12" t="s">
        <v>77</v>
      </c>
      <c r="AY1553" s="156" t="s">
        <v>128</v>
      </c>
    </row>
    <row r="1554" spans="2:51" s="12" customFormat="1" ht="12">
      <c r="B1554" s="155"/>
      <c r="D1554" s="148" t="s">
        <v>230</v>
      </c>
      <c r="E1554" s="156" t="s">
        <v>1</v>
      </c>
      <c r="F1554" s="157" t="s">
        <v>2670</v>
      </c>
      <c r="H1554" s="158">
        <v>23.034</v>
      </c>
      <c r="I1554" s="159"/>
      <c r="J1554" s="159"/>
      <c r="M1554" s="155"/>
      <c r="N1554" s="160"/>
      <c r="X1554" s="161"/>
      <c r="AT1554" s="156" t="s">
        <v>230</v>
      </c>
      <c r="AU1554" s="156" t="s">
        <v>87</v>
      </c>
      <c r="AV1554" s="12" t="s">
        <v>87</v>
      </c>
      <c r="AW1554" s="12" t="s">
        <v>5</v>
      </c>
      <c r="AX1554" s="12" t="s">
        <v>77</v>
      </c>
      <c r="AY1554" s="156" t="s">
        <v>128</v>
      </c>
    </row>
    <row r="1555" spans="2:51" s="12" customFormat="1" ht="12">
      <c r="B1555" s="155"/>
      <c r="D1555" s="148" t="s">
        <v>230</v>
      </c>
      <c r="E1555" s="156" t="s">
        <v>1</v>
      </c>
      <c r="F1555" s="157" t="s">
        <v>2671</v>
      </c>
      <c r="H1555" s="158">
        <v>14.086</v>
      </c>
      <c r="I1555" s="159"/>
      <c r="J1555" s="159"/>
      <c r="M1555" s="155"/>
      <c r="N1555" s="160"/>
      <c r="X1555" s="161"/>
      <c r="AT1555" s="156" t="s">
        <v>230</v>
      </c>
      <c r="AU1555" s="156" t="s">
        <v>87</v>
      </c>
      <c r="AV1555" s="12" t="s">
        <v>87</v>
      </c>
      <c r="AW1555" s="12" t="s">
        <v>5</v>
      </c>
      <c r="AX1555" s="12" t="s">
        <v>77</v>
      </c>
      <c r="AY1555" s="156" t="s">
        <v>128</v>
      </c>
    </row>
    <row r="1556" spans="2:51" s="12" customFormat="1" ht="12">
      <c r="B1556" s="155"/>
      <c r="D1556" s="148" t="s">
        <v>230</v>
      </c>
      <c r="E1556" s="156" t="s">
        <v>1</v>
      </c>
      <c r="F1556" s="157" t="s">
        <v>2672</v>
      </c>
      <c r="H1556" s="158">
        <v>16.6</v>
      </c>
      <c r="I1556" s="159"/>
      <c r="J1556" s="159"/>
      <c r="M1556" s="155"/>
      <c r="N1556" s="160"/>
      <c r="X1556" s="161"/>
      <c r="AT1556" s="156" t="s">
        <v>230</v>
      </c>
      <c r="AU1556" s="156" t="s">
        <v>87</v>
      </c>
      <c r="AV1556" s="12" t="s">
        <v>87</v>
      </c>
      <c r="AW1556" s="12" t="s">
        <v>5</v>
      </c>
      <c r="AX1556" s="12" t="s">
        <v>77</v>
      </c>
      <c r="AY1556" s="156" t="s">
        <v>128</v>
      </c>
    </row>
    <row r="1557" spans="2:51" s="12" customFormat="1" ht="12">
      <c r="B1557" s="155"/>
      <c r="D1557" s="148" t="s">
        <v>230</v>
      </c>
      <c r="E1557" s="156" t="s">
        <v>1</v>
      </c>
      <c r="F1557" s="157" t="s">
        <v>2673</v>
      </c>
      <c r="H1557" s="158">
        <v>14.488</v>
      </c>
      <c r="I1557" s="159"/>
      <c r="J1557" s="159"/>
      <c r="M1557" s="155"/>
      <c r="N1557" s="160"/>
      <c r="X1557" s="161"/>
      <c r="AT1557" s="156" t="s">
        <v>230</v>
      </c>
      <c r="AU1557" s="156" t="s">
        <v>87</v>
      </c>
      <c r="AV1557" s="12" t="s">
        <v>87</v>
      </c>
      <c r="AW1557" s="12" t="s">
        <v>5</v>
      </c>
      <c r="AX1557" s="12" t="s">
        <v>77</v>
      </c>
      <c r="AY1557" s="156" t="s">
        <v>128</v>
      </c>
    </row>
    <row r="1558" spans="2:51" s="13" customFormat="1" ht="12">
      <c r="B1558" s="162"/>
      <c r="D1558" s="148" t="s">
        <v>230</v>
      </c>
      <c r="E1558" s="163" t="s">
        <v>1</v>
      </c>
      <c r="F1558" s="164" t="s">
        <v>265</v>
      </c>
      <c r="H1558" s="165">
        <v>1435.7850000000003</v>
      </c>
      <c r="I1558" s="166"/>
      <c r="J1558" s="166"/>
      <c r="M1558" s="162"/>
      <c r="N1558" s="167"/>
      <c r="X1558" s="168"/>
      <c r="AT1558" s="163" t="s">
        <v>230</v>
      </c>
      <c r="AU1558" s="163" t="s">
        <v>87</v>
      </c>
      <c r="AV1558" s="13" t="s">
        <v>137</v>
      </c>
      <c r="AW1558" s="13" t="s">
        <v>5</v>
      </c>
      <c r="AX1558" s="13" t="s">
        <v>85</v>
      </c>
      <c r="AY1558" s="163" t="s">
        <v>128</v>
      </c>
    </row>
    <row r="1559" spans="2:65" s="1" customFormat="1" ht="24.2" customHeight="1">
      <c r="B1559" s="31"/>
      <c r="C1559" s="134" t="s">
        <v>2674</v>
      </c>
      <c r="D1559" s="134" t="s">
        <v>132</v>
      </c>
      <c r="E1559" s="135" t="s">
        <v>2675</v>
      </c>
      <c r="F1559" s="136" t="s">
        <v>2676</v>
      </c>
      <c r="G1559" s="137" t="s">
        <v>222</v>
      </c>
      <c r="H1559" s="138">
        <v>95.586</v>
      </c>
      <c r="I1559" s="139"/>
      <c r="J1559" s="139"/>
      <c r="K1559" s="140">
        <f>ROUND(P1559*H1559,2)</f>
        <v>0</v>
      </c>
      <c r="L1559" s="136" t="s">
        <v>134</v>
      </c>
      <c r="M1559" s="31"/>
      <c r="N1559" s="141" t="s">
        <v>1</v>
      </c>
      <c r="O1559" s="142" t="s">
        <v>40</v>
      </c>
      <c r="P1559" s="143">
        <f>I1559+J1559</f>
        <v>0</v>
      </c>
      <c r="Q1559" s="143">
        <f>ROUND(I1559*H1559,2)</f>
        <v>0</v>
      </c>
      <c r="R1559" s="143">
        <f>ROUND(J1559*H1559,2)</f>
        <v>0</v>
      </c>
      <c r="T1559" s="144">
        <f>S1559*H1559</f>
        <v>0</v>
      </c>
      <c r="U1559" s="144">
        <v>0</v>
      </c>
      <c r="V1559" s="144">
        <f>U1559*H1559</f>
        <v>0</v>
      </c>
      <c r="W1559" s="144">
        <v>0</v>
      </c>
      <c r="X1559" s="145">
        <f>W1559*H1559</f>
        <v>0</v>
      </c>
      <c r="AR1559" s="146" t="s">
        <v>319</v>
      </c>
      <c r="AT1559" s="146" t="s">
        <v>132</v>
      </c>
      <c r="AU1559" s="146" t="s">
        <v>87</v>
      </c>
      <c r="AY1559" s="16" t="s">
        <v>128</v>
      </c>
      <c r="BE1559" s="147">
        <f>IF(O1559="základní",K1559,0)</f>
        <v>0</v>
      </c>
      <c r="BF1559" s="147">
        <f>IF(O1559="snížená",K1559,0)</f>
        <v>0</v>
      </c>
      <c r="BG1559" s="147">
        <f>IF(O1559="zákl. přenesená",K1559,0)</f>
        <v>0</v>
      </c>
      <c r="BH1559" s="147">
        <f>IF(O1559="sníž. přenesená",K1559,0)</f>
        <v>0</v>
      </c>
      <c r="BI1559" s="147">
        <f>IF(O1559="nulová",K1559,0)</f>
        <v>0</v>
      </c>
      <c r="BJ1559" s="16" t="s">
        <v>85</v>
      </c>
      <c r="BK1559" s="147">
        <f>ROUND(P1559*H1559,2)</f>
        <v>0</v>
      </c>
      <c r="BL1559" s="16" t="s">
        <v>319</v>
      </c>
      <c r="BM1559" s="146" t="s">
        <v>2677</v>
      </c>
    </row>
    <row r="1560" spans="2:47" s="1" customFormat="1" ht="19.5">
      <c r="B1560" s="31"/>
      <c r="D1560" s="148" t="s">
        <v>136</v>
      </c>
      <c r="F1560" s="149" t="s">
        <v>2678</v>
      </c>
      <c r="I1560" s="150"/>
      <c r="J1560" s="150"/>
      <c r="M1560" s="31"/>
      <c r="N1560" s="151"/>
      <c r="X1560" s="53"/>
      <c r="AT1560" s="16" t="s">
        <v>136</v>
      </c>
      <c r="AU1560" s="16" t="s">
        <v>87</v>
      </c>
    </row>
    <row r="1561" spans="2:51" s="12" customFormat="1" ht="12">
      <c r="B1561" s="155"/>
      <c r="D1561" s="148" t="s">
        <v>230</v>
      </c>
      <c r="E1561" s="156" t="s">
        <v>1</v>
      </c>
      <c r="F1561" s="157" t="s">
        <v>2657</v>
      </c>
      <c r="H1561" s="158">
        <v>40.32</v>
      </c>
      <c r="I1561" s="159"/>
      <c r="J1561" s="159"/>
      <c r="M1561" s="155"/>
      <c r="N1561" s="160"/>
      <c r="X1561" s="161"/>
      <c r="AT1561" s="156" t="s">
        <v>230</v>
      </c>
      <c r="AU1561" s="156" t="s">
        <v>87</v>
      </c>
      <c r="AV1561" s="12" t="s">
        <v>87</v>
      </c>
      <c r="AW1561" s="12" t="s">
        <v>5</v>
      </c>
      <c r="AX1561" s="12" t="s">
        <v>77</v>
      </c>
      <c r="AY1561" s="156" t="s">
        <v>128</v>
      </c>
    </row>
    <row r="1562" spans="2:51" s="12" customFormat="1" ht="12">
      <c r="B1562" s="155"/>
      <c r="D1562" s="148" t="s">
        <v>230</v>
      </c>
      <c r="E1562" s="156" t="s">
        <v>1</v>
      </c>
      <c r="F1562" s="157" t="s">
        <v>2679</v>
      </c>
      <c r="H1562" s="158">
        <v>55.266</v>
      </c>
      <c r="I1562" s="159"/>
      <c r="J1562" s="159"/>
      <c r="M1562" s="155"/>
      <c r="N1562" s="160"/>
      <c r="X1562" s="161"/>
      <c r="AT1562" s="156" t="s">
        <v>230</v>
      </c>
      <c r="AU1562" s="156" t="s">
        <v>87</v>
      </c>
      <c r="AV1562" s="12" t="s">
        <v>87</v>
      </c>
      <c r="AW1562" s="12" t="s">
        <v>5</v>
      </c>
      <c r="AX1562" s="12" t="s">
        <v>77</v>
      </c>
      <c r="AY1562" s="156" t="s">
        <v>128</v>
      </c>
    </row>
    <row r="1563" spans="2:51" s="13" customFormat="1" ht="12">
      <c r="B1563" s="162"/>
      <c r="D1563" s="148" t="s">
        <v>230</v>
      </c>
      <c r="E1563" s="163" t="s">
        <v>1</v>
      </c>
      <c r="F1563" s="164" t="s">
        <v>265</v>
      </c>
      <c r="H1563" s="165">
        <v>95.586</v>
      </c>
      <c r="I1563" s="166"/>
      <c r="J1563" s="166"/>
      <c r="M1563" s="162"/>
      <c r="N1563" s="167"/>
      <c r="X1563" s="168"/>
      <c r="AT1563" s="163" t="s">
        <v>230</v>
      </c>
      <c r="AU1563" s="163" t="s">
        <v>87</v>
      </c>
      <c r="AV1563" s="13" t="s">
        <v>137</v>
      </c>
      <c r="AW1563" s="13" t="s">
        <v>5</v>
      </c>
      <c r="AX1563" s="13" t="s">
        <v>85</v>
      </c>
      <c r="AY1563" s="163" t="s">
        <v>128</v>
      </c>
    </row>
    <row r="1564" spans="2:65" s="1" customFormat="1" ht="24.2" customHeight="1">
      <c r="B1564" s="31"/>
      <c r="C1564" s="134" t="s">
        <v>2680</v>
      </c>
      <c r="D1564" s="134" t="s">
        <v>132</v>
      </c>
      <c r="E1564" s="135" t="s">
        <v>2681</v>
      </c>
      <c r="F1564" s="136" t="s">
        <v>2682</v>
      </c>
      <c r="G1564" s="137" t="s">
        <v>222</v>
      </c>
      <c r="H1564" s="138">
        <v>1435.785</v>
      </c>
      <c r="I1564" s="139"/>
      <c r="J1564" s="139"/>
      <c r="K1564" s="140">
        <f>ROUND(P1564*H1564,2)</f>
        <v>0</v>
      </c>
      <c r="L1564" s="136" t="s">
        <v>134</v>
      </c>
      <c r="M1564" s="31"/>
      <c r="N1564" s="141" t="s">
        <v>1</v>
      </c>
      <c r="O1564" s="142" t="s">
        <v>40</v>
      </c>
      <c r="P1564" s="143">
        <f>I1564+J1564</f>
        <v>0</v>
      </c>
      <c r="Q1564" s="143">
        <f>ROUND(I1564*H1564,2)</f>
        <v>0</v>
      </c>
      <c r="R1564" s="143">
        <f>ROUND(J1564*H1564,2)</f>
        <v>0</v>
      </c>
      <c r="T1564" s="144">
        <f>S1564*H1564</f>
        <v>0</v>
      </c>
      <c r="U1564" s="144">
        <v>1E-05</v>
      </c>
      <c r="V1564" s="144">
        <f>U1564*H1564</f>
        <v>0.014357850000000002</v>
      </c>
      <c r="W1564" s="144">
        <v>0.00012</v>
      </c>
      <c r="X1564" s="145">
        <f>W1564*H1564</f>
        <v>0.1722942</v>
      </c>
      <c r="AR1564" s="146" t="s">
        <v>319</v>
      </c>
      <c r="AT1564" s="146" t="s">
        <v>132</v>
      </c>
      <c r="AU1564" s="146" t="s">
        <v>87</v>
      </c>
      <c r="AY1564" s="16" t="s">
        <v>128</v>
      </c>
      <c r="BE1564" s="147">
        <f>IF(O1564="základní",K1564,0)</f>
        <v>0</v>
      </c>
      <c r="BF1564" s="147">
        <f>IF(O1564="snížená",K1564,0)</f>
        <v>0</v>
      </c>
      <c r="BG1564" s="147">
        <f>IF(O1564="zákl. přenesená",K1564,0)</f>
        <v>0</v>
      </c>
      <c r="BH1564" s="147">
        <f>IF(O1564="sníž. přenesená",K1564,0)</f>
        <v>0</v>
      </c>
      <c r="BI1564" s="147">
        <f>IF(O1564="nulová",K1564,0)</f>
        <v>0</v>
      </c>
      <c r="BJ1564" s="16" t="s">
        <v>85</v>
      </c>
      <c r="BK1564" s="147">
        <f>ROUND(P1564*H1564,2)</f>
        <v>0</v>
      </c>
      <c r="BL1564" s="16" t="s">
        <v>319</v>
      </c>
      <c r="BM1564" s="146" t="s">
        <v>2683</v>
      </c>
    </row>
    <row r="1565" spans="2:47" s="1" customFormat="1" ht="12">
      <c r="B1565" s="31"/>
      <c r="D1565" s="148" t="s">
        <v>136</v>
      </c>
      <c r="F1565" s="149" t="s">
        <v>2684</v>
      </c>
      <c r="I1565" s="150"/>
      <c r="J1565" s="150"/>
      <c r="M1565" s="31"/>
      <c r="N1565" s="151"/>
      <c r="X1565" s="53"/>
      <c r="AT1565" s="16" t="s">
        <v>136</v>
      </c>
      <c r="AU1565" s="16" t="s">
        <v>87</v>
      </c>
    </row>
    <row r="1566" spans="2:51" s="12" customFormat="1" ht="12">
      <c r="B1566" s="155"/>
      <c r="D1566" s="148" t="s">
        <v>230</v>
      </c>
      <c r="E1566" s="156" t="s">
        <v>1</v>
      </c>
      <c r="F1566" s="157" t="s">
        <v>2638</v>
      </c>
      <c r="H1566" s="158">
        <v>82.58</v>
      </c>
      <c r="I1566" s="159"/>
      <c r="J1566" s="159"/>
      <c r="M1566" s="155"/>
      <c r="N1566" s="160"/>
      <c r="X1566" s="161"/>
      <c r="AT1566" s="156" t="s">
        <v>230</v>
      </c>
      <c r="AU1566" s="156" t="s">
        <v>87</v>
      </c>
      <c r="AV1566" s="12" t="s">
        <v>87</v>
      </c>
      <c r="AW1566" s="12" t="s">
        <v>5</v>
      </c>
      <c r="AX1566" s="12" t="s">
        <v>77</v>
      </c>
      <c r="AY1566" s="156" t="s">
        <v>128</v>
      </c>
    </row>
    <row r="1567" spans="2:51" s="12" customFormat="1" ht="12">
      <c r="B1567" s="155"/>
      <c r="D1567" s="148" t="s">
        <v>230</v>
      </c>
      <c r="E1567" s="156" t="s">
        <v>1</v>
      </c>
      <c r="F1567" s="157" t="s">
        <v>2639</v>
      </c>
      <c r="H1567" s="158">
        <v>42.575</v>
      </c>
      <c r="I1567" s="159"/>
      <c r="J1567" s="159"/>
      <c r="M1567" s="155"/>
      <c r="N1567" s="160"/>
      <c r="X1567" s="161"/>
      <c r="AT1567" s="156" t="s">
        <v>230</v>
      </c>
      <c r="AU1567" s="156" t="s">
        <v>87</v>
      </c>
      <c r="AV1567" s="12" t="s">
        <v>87</v>
      </c>
      <c r="AW1567" s="12" t="s">
        <v>5</v>
      </c>
      <c r="AX1567" s="12" t="s">
        <v>77</v>
      </c>
      <c r="AY1567" s="156" t="s">
        <v>128</v>
      </c>
    </row>
    <row r="1568" spans="2:51" s="12" customFormat="1" ht="12">
      <c r="B1568" s="155"/>
      <c r="D1568" s="148" t="s">
        <v>230</v>
      </c>
      <c r="E1568" s="156" t="s">
        <v>1</v>
      </c>
      <c r="F1568" s="157" t="s">
        <v>2640</v>
      </c>
      <c r="H1568" s="158">
        <v>31.88</v>
      </c>
      <c r="I1568" s="159"/>
      <c r="J1568" s="159"/>
      <c r="M1568" s="155"/>
      <c r="N1568" s="160"/>
      <c r="X1568" s="161"/>
      <c r="AT1568" s="156" t="s">
        <v>230</v>
      </c>
      <c r="AU1568" s="156" t="s">
        <v>87</v>
      </c>
      <c r="AV1568" s="12" t="s">
        <v>87</v>
      </c>
      <c r="AW1568" s="12" t="s">
        <v>5</v>
      </c>
      <c r="AX1568" s="12" t="s">
        <v>77</v>
      </c>
      <c r="AY1568" s="156" t="s">
        <v>128</v>
      </c>
    </row>
    <row r="1569" spans="2:51" s="12" customFormat="1" ht="12">
      <c r="B1569" s="155"/>
      <c r="D1569" s="148" t="s">
        <v>230</v>
      </c>
      <c r="E1569" s="156" t="s">
        <v>1</v>
      </c>
      <c r="F1569" s="157" t="s">
        <v>2641</v>
      </c>
      <c r="H1569" s="158">
        <v>31.635</v>
      </c>
      <c r="I1569" s="159"/>
      <c r="J1569" s="159"/>
      <c r="M1569" s="155"/>
      <c r="N1569" s="160"/>
      <c r="X1569" s="161"/>
      <c r="AT1569" s="156" t="s">
        <v>230</v>
      </c>
      <c r="AU1569" s="156" t="s">
        <v>87</v>
      </c>
      <c r="AV1569" s="12" t="s">
        <v>87</v>
      </c>
      <c r="AW1569" s="12" t="s">
        <v>5</v>
      </c>
      <c r="AX1569" s="12" t="s">
        <v>77</v>
      </c>
      <c r="AY1569" s="156" t="s">
        <v>128</v>
      </c>
    </row>
    <row r="1570" spans="2:51" s="12" customFormat="1" ht="12">
      <c r="B1570" s="155"/>
      <c r="D1570" s="148" t="s">
        <v>230</v>
      </c>
      <c r="E1570" s="156" t="s">
        <v>1</v>
      </c>
      <c r="F1570" s="157" t="s">
        <v>2642</v>
      </c>
      <c r="H1570" s="158">
        <v>51.85</v>
      </c>
      <c r="I1570" s="159"/>
      <c r="J1570" s="159"/>
      <c r="M1570" s="155"/>
      <c r="N1570" s="160"/>
      <c r="X1570" s="161"/>
      <c r="AT1570" s="156" t="s">
        <v>230</v>
      </c>
      <c r="AU1570" s="156" t="s">
        <v>87</v>
      </c>
      <c r="AV1570" s="12" t="s">
        <v>87</v>
      </c>
      <c r="AW1570" s="12" t="s">
        <v>5</v>
      </c>
      <c r="AX1570" s="12" t="s">
        <v>77</v>
      </c>
      <c r="AY1570" s="156" t="s">
        <v>128</v>
      </c>
    </row>
    <row r="1571" spans="2:51" s="12" customFormat="1" ht="12">
      <c r="B1571" s="155"/>
      <c r="D1571" s="148" t="s">
        <v>230</v>
      </c>
      <c r="E1571" s="156" t="s">
        <v>1</v>
      </c>
      <c r="F1571" s="157" t="s">
        <v>2643</v>
      </c>
      <c r="H1571" s="158">
        <v>64.67</v>
      </c>
      <c r="I1571" s="159"/>
      <c r="J1571" s="159"/>
      <c r="M1571" s="155"/>
      <c r="N1571" s="160"/>
      <c r="X1571" s="161"/>
      <c r="AT1571" s="156" t="s">
        <v>230</v>
      </c>
      <c r="AU1571" s="156" t="s">
        <v>87</v>
      </c>
      <c r="AV1571" s="12" t="s">
        <v>87</v>
      </c>
      <c r="AW1571" s="12" t="s">
        <v>5</v>
      </c>
      <c r="AX1571" s="12" t="s">
        <v>77</v>
      </c>
      <c r="AY1571" s="156" t="s">
        <v>128</v>
      </c>
    </row>
    <row r="1572" spans="2:51" s="12" customFormat="1" ht="12">
      <c r="B1572" s="155"/>
      <c r="D1572" s="148" t="s">
        <v>230</v>
      </c>
      <c r="E1572" s="156" t="s">
        <v>1</v>
      </c>
      <c r="F1572" s="157" t="s">
        <v>2644</v>
      </c>
      <c r="H1572" s="158">
        <v>43.415</v>
      </c>
      <c r="I1572" s="159"/>
      <c r="J1572" s="159"/>
      <c r="M1572" s="155"/>
      <c r="N1572" s="160"/>
      <c r="X1572" s="161"/>
      <c r="AT1572" s="156" t="s">
        <v>230</v>
      </c>
      <c r="AU1572" s="156" t="s">
        <v>87</v>
      </c>
      <c r="AV1572" s="12" t="s">
        <v>87</v>
      </c>
      <c r="AW1572" s="12" t="s">
        <v>5</v>
      </c>
      <c r="AX1572" s="12" t="s">
        <v>77</v>
      </c>
      <c r="AY1572" s="156" t="s">
        <v>128</v>
      </c>
    </row>
    <row r="1573" spans="2:51" s="12" customFormat="1" ht="12">
      <c r="B1573" s="155"/>
      <c r="D1573" s="148" t="s">
        <v>230</v>
      </c>
      <c r="E1573" s="156" t="s">
        <v>1</v>
      </c>
      <c r="F1573" s="157" t="s">
        <v>2645</v>
      </c>
      <c r="H1573" s="158">
        <v>64.04</v>
      </c>
      <c r="I1573" s="159"/>
      <c r="J1573" s="159"/>
      <c r="M1573" s="155"/>
      <c r="N1573" s="160"/>
      <c r="X1573" s="161"/>
      <c r="AT1573" s="156" t="s">
        <v>230</v>
      </c>
      <c r="AU1573" s="156" t="s">
        <v>87</v>
      </c>
      <c r="AV1573" s="12" t="s">
        <v>87</v>
      </c>
      <c r="AW1573" s="12" t="s">
        <v>5</v>
      </c>
      <c r="AX1573" s="12" t="s">
        <v>77</v>
      </c>
      <c r="AY1573" s="156" t="s">
        <v>128</v>
      </c>
    </row>
    <row r="1574" spans="2:51" s="12" customFormat="1" ht="12">
      <c r="B1574" s="155"/>
      <c r="D1574" s="148" t="s">
        <v>230</v>
      </c>
      <c r="E1574" s="156" t="s">
        <v>1</v>
      </c>
      <c r="F1574" s="157" t="s">
        <v>2646</v>
      </c>
      <c r="H1574" s="158">
        <v>64.425</v>
      </c>
      <c r="I1574" s="159"/>
      <c r="J1574" s="159"/>
      <c r="M1574" s="155"/>
      <c r="N1574" s="160"/>
      <c r="X1574" s="161"/>
      <c r="AT1574" s="156" t="s">
        <v>230</v>
      </c>
      <c r="AU1574" s="156" t="s">
        <v>87</v>
      </c>
      <c r="AV1574" s="12" t="s">
        <v>87</v>
      </c>
      <c r="AW1574" s="12" t="s">
        <v>5</v>
      </c>
      <c r="AX1574" s="12" t="s">
        <v>77</v>
      </c>
      <c r="AY1574" s="156" t="s">
        <v>128</v>
      </c>
    </row>
    <row r="1575" spans="2:51" s="12" customFormat="1" ht="12">
      <c r="B1575" s="155"/>
      <c r="D1575" s="148" t="s">
        <v>230</v>
      </c>
      <c r="E1575" s="156" t="s">
        <v>1</v>
      </c>
      <c r="F1575" s="157" t="s">
        <v>2647</v>
      </c>
      <c r="H1575" s="158">
        <v>55.27</v>
      </c>
      <c r="I1575" s="159"/>
      <c r="J1575" s="159"/>
      <c r="M1575" s="155"/>
      <c r="N1575" s="160"/>
      <c r="X1575" s="161"/>
      <c r="AT1575" s="156" t="s">
        <v>230</v>
      </c>
      <c r="AU1575" s="156" t="s">
        <v>87</v>
      </c>
      <c r="AV1575" s="12" t="s">
        <v>87</v>
      </c>
      <c r="AW1575" s="12" t="s">
        <v>5</v>
      </c>
      <c r="AX1575" s="12" t="s">
        <v>77</v>
      </c>
      <c r="AY1575" s="156" t="s">
        <v>128</v>
      </c>
    </row>
    <row r="1576" spans="2:51" s="12" customFormat="1" ht="12">
      <c r="B1576" s="155"/>
      <c r="D1576" s="148" t="s">
        <v>230</v>
      </c>
      <c r="E1576" s="156" t="s">
        <v>1</v>
      </c>
      <c r="F1576" s="157" t="s">
        <v>2648</v>
      </c>
      <c r="H1576" s="158">
        <v>46.075</v>
      </c>
      <c r="I1576" s="159"/>
      <c r="J1576" s="159"/>
      <c r="M1576" s="155"/>
      <c r="N1576" s="160"/>
      <c r="X1576" s="161"/>
      <c r="AT1576" s="156" t="s">
        <v>230</v>
      </c>
      <c r="AU1576" s="156" t="s">
        <v>87</v>
      </c>
      <c r="AV1576" s="12" t="s">
        <v>87</v>
      </c>
      <c r="AW1576" s="12" t="s">
        <v>5</v>
      </c>
      <c r="AX1576" s="12" t="s">
        <v>77</v>
      </c>
      <c r="AY1576" s="156" t="s">
        <v>128</v>
      </c>
    </row>
    <row r="1577" spans="2:51" s="12" customFormat="1" ht="12">
      <c r="B1577" s="155"/>
      <c r="D1577" s="148" t="s">
        <v>230</v>
      </c>
      <c r="E1577" s="156" t="s">
        <v>1</v>
      </c>
      <c r="F1577" s="157" t="s">
        <v>2649</v>
      </c>
      <c r="H1577" s="158">
        <v>19.674</v>
      </c>
      <c r="I1577" s="159"/>
      <c r="J1577" s="159"/>
      <c r="M1577" s="155"/>
      <c r="N1577" s="160"/>
      <c r="X1577" s="161"/>
      <c r="AT1577" s="156" t="s">
        <v>230</v>
      </c>
      <c r="AU1577" s="156" t="s">
        <v>87</v>
      </c>
      <c r="AV1577" s="12" t="s">
        <v>87</v>
      </c>
      <c r="AW1577" s="12" t="s">
        <v>5</v>
      </c>
      <c r="AX1577" s="12" t="s">
        <v>77</v>
      </c>
      <c r="AY1577" s="156" t="s">
        <v>128</v>
      </c>
    </row>
    <row r="1578" spans="2:51" s="12" customFormat="1" ht="12">
      <c r="B1578" s="155"/>
      <c r="D1578" s="148" t="s">
        <v>230</v>
      </c>
      <c r="E1578" s="156" t="s">
        <v>1</v>
      </c>
      <c r="F1578" s="157" t="s">
        <v>2650</v>
      </c>
      <c r="H1578" s="158">
        <v>16.11</v>
      </c>
      <c r="I1578" s="159"/>
      <c r="J1578" s="159"/>
      <c r="M1578" s="155"/>
      <c r="N1578" s="160"/>
      <c r="X1578" s="161"/>
      <c r="AT1578" s="156" t="s">
        <v>230</v>
      </c>
      <c r="AU1578" s="156" t="s">
        <v>87</v>
      </c>
      <c r="AV1578" s="12" t="s">
        <v>87</v>
      </c>
      <c r="AW1578" s="12" t="s">
        <v>5</v>
      </c>
      <c r="AX1578" s="12" t="s">
        <v>77</v>
      </c>
      <c r="AY1578" s="156" t="s">
        <v>128</v>
      </c>
    </row>
    <row r="1579" spans="2:51" s="12" customFormat="1" ht="12">
      <c r="B1579" s="155"/>
      <c r="D1579" s="148" t="s">
        <v>230</v>
      </c>
      <c r="E1579" s="156" t="s">
        <v>1</v>
      </c>
      <c r="F1579" s="157" t="s">
        <v>2651</v>
      </c>
      <c r="H1579" s="158">
        <v>12.628</v>
      </c>
      <c r="I1579" s="159"/>
      <c r="J1579" s="159"/>
      <c r="M1579" s="155"/>
      <c r="N1579" s="160"/>
      <c r="X1579" s="161"/>
      <c r="AT1579" s="156" t="s">
        <v>230</v>
      </c>
      <c r="AU1579" s="156" t="s">
        <v>87</v>
      </c>
      <c r="AV1579" s="12" t="s">
        <v>87</v>
      </c>
      <c r="AW1579" s="12" t="s">
        <v>5</v>
      </c>
      <c r="AX1579" s="12" t="s">
        <v>77</v>
      </c>
      <c r="AY1579" s="156" t="s">
        <v>128</v>
      </c>
    </row>
    <row r="1580" spans="2:51" s="12" customFormat="1" ht="12">
      <c r="B1580" s="155"/>
      <c r="D1580" s="148" t="s">
        <v>230</v>
      </c>
      <c r="E1580" s="156" t="s">
        <v>1</v>
      </c>
      <c r="F1580" s="157" t="s">
        <v>2652</v>
      </c>
      <c r="H1580" s="158">
        <v>14.75</v>
      </c>
      <c r="I1580" s="159"/>
      <c r="J1580" s="159"/>
      <c r="M1580" s="155"/>
      <c r="N1580" s="160"/>
      <c r="X1580" s="161"/>
      <c r="AT1580" s="156" t="s">
        <v>230</v>
      </c>
      <c r="AU1580" s="156" t="s">
        <v>87</v>
      </c>
      <c r="AV1580" s="12" t="s">
        <v>87</v>
      </c>
      <c r="AW1580" s="12" t="s">
        <v>5</v>
      </c>
      <c r="AX1580" s="12" t="s">
        <v>77</v>
      </c>
      <c r="AY1580" s="156" t="s">
        <v>128</v>
      </c>
    </row>
    <row r="1581" spans="2:51" s="12" customFormat="1" ht="12">
      <c r="B1581" s="155"/>
      <c r="D1581" s="148" t="s">
        <v>230</v>
      </c>
      <c r="E1581" s="156" t="s">
        <v>1</v>
      </c>
      <c r="F1581" s="157" t="s">
        <v>2653</v>
      </c>
      <c r="H1581" s="158">
        <v>14.75</v>
      </c>
      <c r="I1581" s="159"/>
      <c r="J1581" s="159"/>
      <c r="M1581" s="155"/>
      <c r="N1581" s="160"/>
      <c r="X1581" s="161"/>
      <c r="AT1581" s="156" t="s">
        <v>230</v>
      </c>
      <c r="AU1581" s="156" t="s">
        <v>87</v>
      </c>
      <c r="AV1581" s="12" t="s">
        <v>87</v>
      </c>
      <c r="AW1581" s="12" t="s">
        <v>5</v>
      </c>
      <c r="AX1581" s="12" t="s">
        <v>77</v>
      </c>
      <c r="AY1581" s="156" t="s">
        <v>128</v>
      </c>
    </row>
    <row r="1582" spans="2:51" s="12" customFormat="1" ht="12">
      <c r="B1582" s="155"/>
      <c r="D1582" s="148" t="s">
        <v>230</v>
      </c>
      <c r="E1582" s="156" t="s">
        <v>1</v>
      </c>
      <c r="F1582" s="157" t="s">
        <v>2654</v>
      </c>
      <c r="H1582" s="158">
        <v>14.75</v>
      </c>
      <c r="I1582" s="159"/>
      <c r="J1582" s="159"/>
      <c r="M1582" s="155"/>
      <c r="N1582" s="160"/>
      <c r="X1582" s="161"/>
      <c r="AT1582" s="156" t="s">
        <v>230</v>
      </c>
      <c r="AU1582" s="156" t="s">
        <v>87</v>
      </c>
      <c r="AV1582" s="12" t="s">
        <v>87</v>
      </c>
      <c r="AW1582" s="12" t="s">
        <v>5</v>
      </c>
      <c r="AX1582" s="12" t="s">
        <v>77</v>
      </c>
      <c r="AY1582" s="156" t="s">
        <v>128</v>
      </c>
    </row>
    <row r="1583" spans="2:51" s="12" customFormat="1" ht="12">
      <c r="B1583" s="155"/>
      <c r="D1583" s="148" t="s">
        <v>230</v>
      </c>
      <c r="E1583" s="156" t="s">
        <v>1</v>
      </c>
      <c r="F1583" s="157" t="s">
        <v>2655</v>
      </c>
      <c r="H1583" s="158">
        <v>18.2</v>
      </c>
      <c r="I1583" s="159"/>
      <c r="J1583" s="159"/>
      <c r="M1583" s="155"/>
      <c r="N1583" s="160"/>
      <c r="X1583" s="161"/>
      <c r="AT1583" s="156" t="s">
        <v>230</v>
      </c>
      <c r="AU1583" s="156" t="s">
        <v>87</v>
      </c>
      <c r="AV1583" s="12" t="s">
        <v>87</v>
      </c>
      <c r="AW1583" s="12" t="s">
        <v>5</v>
      </c>
      <c r="AX1583" s="12" t="s">
        <v>77</v>
      </c>
      <c r="AY1583" s="156" t="s">
        <v>128</v>
      </c>
    </row>
    <row r="1584" spans="2:51" s="12" customFormat="1" ht="12">
      <c r="B1584" s="155"/>
      <c r="D1584" s="148" t="s">
        <v>230</v>
      </c>
      <c r="E1584" s="156" t="s">
        <v>1</v>
      </c>
      <c r="F1584" s="157" t="s">
        <v>2656</v>
      </c>
      <c r="H1584" s="158">
        <v>20.72</v>
      </c>
      <c r="I1584" s="159"/>
      <c r="J1584" s="159"/>
      <c r="M1584" s="155"/>
      <c r="N1584" s="160"/>
      <c r="X1584" s="161"/>
      <c r="AT1584" s="156" t="s">
        <v>230</v>
      </c>
      <c r="AU1584" s="156" t="s">
        <v>87</v>
      </c>
      <c r="AV1584" s="12" t="s">
        <v>87</v>
      </c>
      <c r="AW1584" s="12" t="s">
        <v>5</v>
      </c>
      <c r="AX1584" s="12" t="s">
        <v>77</v>
      </c>
      <c r="AY1584" s="156" t="s">
        <v>128</v>
      </c>
    </row>
    <row r="1585" spans="2:51" s="12" customFormat="1" ht="12">
      <c r="B1585" s="155"/>
      <c r="D1585" s="148" t="s">
        <v>230</v>
      </c>
      <c r="E1585" s="156" t="s">
        <v>1</v>
      </c>
      <c r="F1585" s="157" t="s">
        <v>2657</v>
      </c>
      <c r="H1585" s="158">
        <v>40.32</v>
      </c>
      <c r="I1585" s="159"/>
      <c r="J1585" s="159"/>
      <c r="M1585" s="155"/>
      <c r="N1585" s="160"/>
      <c r="X1585" s="161"/>
      <c r="AT1585" s="156" t="s">
        <v>230</v>
      </c>
      <c r="AU1585" s="156" t="s">
        <v>87</v>
      </c>
      <c r="AV1585" s="12" t="s">
        <v>87</v>
      </c>
      <c r="AW1585" s="12" t="s">
        <v>5</v>
      </c>
      <c r="AX1585" s="12" t="s">
        <v>77</v>
      </c>
      <c r="AY1585" s="156" t="s">
        <v>128</v>
      </c>
    </row>
    <row r="1586" spans="2:51" s="12" customFormat="1" ht="12">
      <c r="B1586" s="155"/>
      <c r="D1586" s="148" t="s">
        <v>230</v>
      </c>
      <c r="E1586" s="156" t="s">
        <v>1</v>
      </c>
      <c r="F1586" s="157" t="s">
        <v>2658</v>
      </c>
      <c r="H1586" s="158">
        <v>35.8</v>
      </c>
      <c r="I1586" s="159"/>
      <c r="J1586" s="159"/>
      <c r="M1586" s="155"/>
      <c r="N1586" s="160"/>
      <c r="X1586" s="161"/>
      <c r="AT1586" s="156" t="s">
        <v>230</v>
      </c>
      <c r="AU1586" s="156" t="s">
        <v>87</v>
      </c>
      <c r="AV1586" s="12" t="s">
        <v>87</v>
      </c>
      <c r="AW1586" s="12" t="s">
        <v>5</v>
      </c>
      <c r="AX1586" s="12" t="s">
        <v>77</v>
      </c>
      <c r="AY1586" s="156" t="s">
        <v>128</v>
      </c>
    </row>
    <row r="1587" spans="2:51" s="12" customFormat="1" ht="12">
      <c r="B1587" s="155"/>
      <c r="D1587" s="148" t="s">
        <v>230</v>
      </c>
      <c r="E1587" s="156" t="s">
        <v>1</v>
      </c>
      <c r="F1587" s="157" t="s">
        <v>2659</v>
      </c>
      <c r="H1587" s="158">
        <v>36.062</v>
      </c>
      <c r="I1587" s="159"/>
      <c r="J1587" s="159"/>
      <c r="M1587" s="155"/>
      <c r="N1587" s="160"/>
      <c r="X1587" s="161"/>
      <c r="AT1587" s="156" t="s">
        <v>230</v>
      </c>
      <c r="AU1587" s="156" t="s">
        <v>87</v>
      </c>
      <c r="AV1587" s="12" t="s">
        <v>87</v>
      </c>
      <c r="AW1587" s="12" t="s">
        <v>5</v>
      </c>
      <c r="AX1587" s="12" t="s">
        <v>77</v>
      </c>
      <c r="AY1587" s="156" t="s">
        <v>128</v>
      </c>
    </row>
    <row r="1588" spans="2:51" s="12" customFormat="1" ht="12">
      <c r="B1588" s="155"/>
      <c r="D1588" s="148" t="s">
        <v>230</v>
      </c>
      <c r="E1588" s="156" t="s">
        <v>1</v>
      </c>
      <c r="F1588" s="157" t="s">
        <v>2660</v>
      </c>
      <c r="H1588" s="158">
        <v>35.196</v>
      </c>
      <c r="I1588" s="159"/>
      <c r="J1588" s="159"/>
      <c r="M1588" s="155"/>
      <c r="N1588" s="160"/>
      <c r="X1588" s="161"/>
      <c r="AT1588" s="156" t="s">
        <v>230</v>
      </c>
      <c r="AU1588" s="156" t="s">
        <v>87</v>
      </c>
      <c r="AV1588" s="12" t="s">
        <v>87</v>
      </c>
      <c r="AW1588" s="12" t="s">
        <v>5</v>
      </c>
      <c r="AX1588" s="12" t="s">
        <v>77</v>
      </c>
      <c r="AY1588" s="156" t="s">
        <v>128</v>
      </c>
    </row>
    <row r="1589" spans="2:51" s="12" customFormat="1" ht="12">
      <c r="B1589" s="155"/>
      <c r="D1589" s="148" t="s">
        <v>230</v>
      </c>
      <c r="E1589" s="156" t="s">
        <v>1</v>
      </c>
      <c r="F1589" s="157" t="s">
        <v>2661</v>
      </c>
      <c r="H1589" s="158">
        <v>32.18</v>
      </c>
      <c r="I1589" s="159"/>
      <c r="J1589" s="159"/>
      <c r="M1589" s="155"/>
      <c r="N1589" s="160"/>
      <c r="X1589" s="161"/>
      <c r="AT1589" s="156" t="s">
        <v>230</v>
      </c>
      <c r="AU1589" s="156" t="s">
        <v>87</v>
      </c>
      <c r="AV1589" s="12" t="s">
        <v>87</v>
      </c>
      <c r="AW1589" s="12" t="s">
        <v>5</v>
      </c>
      <c r="AX1589" s="12" t="s">
        <v>77</v>
      </c>
      <c r="AY1589" s="156" t="s">
        <v>128</v>
      </c>
    </row>
    <row r="1590" spans="2:51" s="12" customFormat="1" ht="12">
      <c r="B1590" s="155"/>
      <c r="D1590" s="148" t="s">
        <v>230</v>
      </c>
      <c r="E1590" s="156" t="s">
        <v>1</v>
      </c>
      <c r="F1590" s="157" t="s">
        <v>2662</v>
      </c>
      <c r="H1590" s="158">
        <v>78.516</v>
      </c>
      <c r="I1590" s="159"/>
      <c r="J1590" s="159"/>
      <c r="M1590" s="155"/>
      <c r="N1590" s="160"/>
      <c r="X1590" s="161"/>
      <c r="AT1590" s="156" t="s">
        <v>230</v>
      </c>
      <c r="AU1590" s="156" t="s">
        <v>87</v>
      </c>
      <c r="AV1590" s="12" t="s">
        <v>87</v>
      </c>
      <c r="AW1590" s="12" t="s">
        <v>5</v>
      </c>
      <c r="AX1590" s="12" t="s">
        <v>77</v>
      </c>
      <c r="AY1590" s="156" t="s">
        <v>128</v>
      </c>
    </row>
    <row r="1591" spans="2:51" s="12" customFormat="1" ht="12">
      <c r="B1591" s="155"/>
      <c r="D1591" s="148" t="s">
        <v>230</v>
      </c>
      <c r="E1591" s="156" t="s">
        <v>1</v>
      </c>
      <c r="F1591" s="157" t="s">
        <v>2663</v>
      </c>
      <c r="H1591" s="158">
        <v>124.858</v>
      </c>
      <c r="I1591" s="159"/>
      <c r="J1591" s="159"/>
      <c r="M1591" s="155"/>
      <c r="N1591" s="160"/>
      <c r="X1591" s="161"/>
      <c r="AT1591" s="156" t="s">
        <v>230</v>
      </c>
      <c r="AU1591" s="156" t="s">
        <v>87</v>
      </c>
      <c r="AV1591" s="12" t="s">
        <v>87</v>
      </c>
      <c r="AW1591" s="12" t="s">
        <v>5</v>
      </c>
      <c r="AX1591" s="12" t="s">
        <v>77</v>
      </c>
      <c r="AY1591" s="156" t="s">
        <v>128</v>
      </c>
    </row>
    <row r="1592" spans="2:51" s="12" customFormat="1" ht="12">
      <c r="B1592" s="155"/>
      <c r="D1592" s="148" t="s">
        <v>230</v>
      </c>
      <c r="E1592" s="156" t="s">
        <v>1</v>
      </c>
      <c r="F1592" s="157" t="s">
        <v>2664</v>
      </c>
      <c r="H1592" s="158">
        <v>65.266</v>
      </c>
      <c r="I1592" s="159"/>
      <c r="J1592" s="159"/>
      <c r="M1592" s="155"/>
      <c r="N1592" s="160"/>
      <c r="X1592" s="161"/>
      <c r="AT1592" s="156" t="s">
        <v>230</v>
      </c>
      <c r="AU1592" s="156" t="s">
        <v>87</v>
      </c>
      <c r="AV1592" s="12" t="s">
        <v>87</v>
      </c>
      <c r="AW1592" s="12" t="s">
        <v>5</v>
      </c>
      <c r="AX1592" s="12" t="s">
        <v>77</v>
      </c>
      <c r="AY1592" s="156" t="s">
        <v>128</v>
      </c>
    </row>
    <row r="1593" spans="2:51" s="12" customFormat="1" ht="12">
      <c r="B1593" s="155"/>
      <c r="D1593" s="148" t="s">
        <v>230</v>
      </c>
      <c r="E1593" s="156" t="s">
        <v>1</v>
      </c>
      <c r="F1593" s="157" t="s">
        <v>2665</v>
      </c>
      <c r="H1593" s="158">
        <v>54.784</v>
      </c>
      <c r="I1593" s="159"/>
      <c r="J1593" s="159"/>
      <c r="M1593" s="155"/>
      <c r="N1593" s="160"/>
      <c r="X1593" s="161"/>
      <c r="AT1593" s="156" t="s">
        <v>230</v>
      </c>
      <c r="AU1593" s="156" t="s">
        <v>87</v>
      </c>
      <c r="AV1593" s="12" t="s">
        <v>87</v>
      </c>
      <c r="AW1593" s="12" t="s">
        <v>5</v>
      </c>
      <c r="AX1593" s="12" t="s">
        <v>77</v>
      </c>
      <c r="AY1593" s="156" t="s">
        <v>128</v>
      </c>
    </row>
    <row r="1594" spans="2:51" s="12" customFormat="1" ht="12">
      <c r="B1594" s="155"/>
      <c r="D1594" s="148" t="s">
        <v>230</v>
      </c>
      <c r="E1594" s="156" t="s">
        <v>1</v>
      </c>
      <c r="F1594" s="157" t="s">
        <v>2666</v>
      </c>
      <c r="H1594" s="158">
        <v>53.78</v>
      </c>
      <c r="I1594" s="159"/>
      <c r="J1594" s="159"/>
      <c r="M1594" s="155"/>
      <c r="N1594" s="160"/>
      <c r="X1594" s="161"/>
      <c r="AT1594" s="156" t="s">
        <v>230</v>
      </c>
      <c r="AU1594" s="156" t="s">
        <v>87</v>
      </c>
      <c r="AV1594" s="12" t="s">
        <v>87</v>
      </c>
      <c r="AW1594" s="12" t="s">
        <v>5</v>
      </c>
      <c r="AX1594" s="12" t="s">
        <v>77</v>
      </c>
      <c r="AY1594" s="156" t="s">
        <v>128</v>
      </c>
    </row>
    <row r="1595" spans="2:51" s="12" customFormat="1" ht="12">
      <c r="B1595" s="155"/>
      <c r="D1595" s="148" t="s">
        <v>230</v>
      </c>
      <c r="E1595" s="156" t="s">
        <v>1</v>
      </c>
      <c r="F1595" s="157" t="s">
        <v>2667</v>
      </c>
      <c r="H1595" s="158">
        <v>62.31</v>
      </c>
      <c r="I1595" s="159"/>
      <c r="J1595" s="159"/>
      <c r="M1595" s="155"/>
      <c r="N1595" s="160"/>
      <c r="X1595" s="161"/>
      <c r="AT1595" s="156" t="s">
        <v>230</v>
      </c>
      <c r="AU1595" s="156" t="s">
        <v>87</v>
      </c>
      <c r="AV1595" s="12" t="s">
        <v>87</v>
      </c>
      <c r="AW1595" s="12" t="s">
        <v>5</v>
      </c>
      <c r="AX1595" s="12" t="s">
        <v>77</v>
      </c>
      <c r="AY1595" s="156" t="s">
        <v>128</v>
      </c>
    </row>
    <row r="1596" spans="2:51" s="12" customFormat="1" ht="12">
      <c r="B1596" s="155"/>
      <c r="D1596" s="148" t="s">
        <v>230</v>
      </c>
      <c r="E1596" s="156" t="s">
        <v>1</v>
      </c>
      <c r="F1596" s="157" t="s">
        <v>2668</v>
      </c>
      <c r="H1596" s="158">
        <v>22.914</v>
      </c>
      <c r="I1596" s="159"/>
      <c r="J1596" s="159"/>
      <c r="M1596" s="155"/>
      <c r="N1596" s="160"/>
      <c r="X1596" s="161"/>
      <c r="AT1596" s="156" t="s">
        <v>230</v>
      </c>
      <c r="AU1596" s="156" t="s">
        <v>87</v>
      </c>
      <c r="AV1596" s="12" t="s">
        <v>87</v>
      </c>
      <c r="AW1596" s="12" t="s">
        <v>5</v>
      </c>
      <c r="AX1596" s="12" t="s">
        <v>77</v>
      </c>
      <c r="AY1596" s="156" t="s">
        <v>128</v>
      </c>
    </row>
    <row r="1597" spans="2:51" s="12" customFormat="1" ht="12">
      <c r="B1597" s="155"/>
      <c r="D1597" s="148" t="s">
        <v>230</v>
      </c>
      <c r="E1597" s="156" t="s">
        <v>1</v>
      </c>
      <c r="F1597" s="157" t="s">
        <v>2669</v>
      </c>
      <c r="H1597" s="158">
        <v>15.594</v>
      </c>
      <c r="I1597" s="159"/>
      <c r="J1597" s="159"/>
      <c r="M1597" s="155"/>
      <c r="N1597" s="160"/>
      <c r="X1597" s="161"/>
      <c r="AT1597" s="156" t="s">
        <v>230</v>
      </c>
      <c r="AU1597" s="156" t="s">
        <v>87</v>
      </c>
      <c r="AV1597" s="12" t="s">
        <v>87</v>
      </c>
      <c r="AW1597" s="12" t="s">
        <v>5</v>
      </c>
      <c r="AX1597" s="12" t="s">
        <v>77</v>
      </c>
      <c r="AY1597" s="156" t="s">
        <v>128</v>
      </c>
    </row>
    <row r="1598" spans="2:51" s="12" customFormat="1" ht="12">
      <c r="B1598" s="155"/>
      <c r="D1598" s="148" t="s">
        <v>230</v>
      </c>
      <c r="E1598" s="156" t="s">
        <v>1</v>
      </c>
      <c r="F1598" s="157" t="s">
        <v>2670</v>
      </c>
      <c r="H1598" s="158">
        <v>23.034</v>
      </c>
      <c r="I1598" s="159"/>
      <c r="J1598" s="159"/>
      <c r="M1598" s="155"/>
      <c r="N1598" s="160"/>
      <c r="X1598" s="161"/>
      <c r="AT1598" s="156" t="s">
        <v>230</v>
      </c>
      <c r="AU1598" s="156" t="s">
        <v>87</v>
      </c>
      <c r="AV1598" s="12" t="s">
        <v>87</v>
      </c>
      <c r="AW1598" s="12" t="s">
        <v>5</v>
      </c>
      <c r="AX1598" s="12" t="s">
        <v>77</v>
      </c>
      <c r="AY1598" s="156" t="s">
        <v>128</v>
      </c>
    </row>
    <row r="1599" spans="2:51" s="12" customFormat="1" ht="12">
      <c r="B1599" s="155"/>
      <c r="D1599" s="148" t="s">
        <v>230</v>
      </c>
      <c r="E1599" s="156" t="s">
        <v>1</v>
      </c>
      <c r="F1599" s="157" t="s">
        <v>2671</v>
      </c>
      <c r="H1599" s="158">
        <v>14.086</v>
      </c>
      <c r="I1599" s="159"/>
      <c r="J1599" s="159"/>
      <c r="M1599" s="155"/>
      <c r="N1599" s="160"/>
      <c r="X1599" s="161"/>
      <c r="AT1599" s="156" t="s">
        <v>230</v>
      </c>
      <c r="AU1599" s="156" t="s">
        <v>87</v>
      </c>
      <c r="AV1599" s="12" t="s">
        <v>87</v>
      </c>
      <c r="AW1599" s="12" t="s">
        <v>5</v>
      </c>
      <c r="AX1599" s="12" t="s">
        <v>77</v>
      </c>
      <c r="AY1599" s="156" t="s">
        <v>128</v>
      </c>
    </row>
    <row r="1600" spans="2:51" s="12" customFormat="1" ht="12">
      <c r="B1600" s="155"/>
      <c r="D1600" s="148" t="s">
        <v>230</v>
      </c>
      <c r="E1600" s="156" t="s">
        <v>1</v>
      </c>
      <c r="F1600" s="157" t="s">
        <v>2672</v>
      </c>
      <c r="H1600" s="158">
        <v>16.6</v>
      </c>
      <c r="I1600" s="159"/>
      <c r="J1600" s="159"/>
      <c r="M1600" s="155"/>
      <c r="N1600" s="160"/>
      <c r="X1600" s="161"/>
      <c r="AT1600" s="156" t="s">
        <v>230</v>
      </c>
      <c r="AU1600" s="156" t="s">
        <v>87</v>
      </c>
      <c r="AV1600" s="12" t="s">
        <v>87</v>
      </c>
      <c r="AW1600" s="12" t="s">
        <v>5</v>
      </c>
      <c r="AX1600" s="12" t="s">
        <v>77</v>
      </c>
      <c r="AY1600" s="156" t="s">
        <v>128</v>
      </c>
    </row>
    <row r="1601" spans="2:51" s="12" customFormat="1" ht="12">
      <c r="B1601" s="155"/>
      <c r="D1601" s="148" t="s">
        <v>230</v>
      </c>
      <c r="E1601" s="156" t="s">
        <v>1</v>
      </c>
      <c r="F1601" s="157" t="s">
        <v>2673</v>
      </c>
      <c r="H1601" s="158">
        <v>14.488</v>
      </c>
      <c r="I1601" s="159"/>
      <c r="J1601" s="159"/>
      <c r="M1601" s="155"/>
      <c r="N1601" s="160"/>
      <c r="X1601" s="161"/>
      <c r="AT1601" s="156" t="s">
        <v>230</v>
      </c>
      <c r="AU1601" s="156" t="s">
        <v>87</v>
      </c>
      <c r="AV1601" s="12" t="s">
        <v>87</v>
      </c>
      <c r="AW1601" s="12" t="s">
        <v>5</v>
      </c>
      <c r="AX1601" s="12" t="s">
        <v>77</v>
      </c>
      <c r="AY1601" s="156" t="s">
        <v>128</v>
      </c>
    </row>
    <row r="1602" spans="2:51" s="13" customFormat="1" ht="12">
      <c r="B1602" s="162"/>
      <c r="D1602" s="148" t="s">
        <v>230</v>
      </c>
      <c r="E1602" s="163" t="s">
        <v>1</v>
      </c>
      <c r="F1602" s="164" t="s">
        <v>265</v>
      </c>
      <c r="H1602" s="165">
        <v>1435.7850000000003</v>
      </c>
      <c r="I1602" s="166"/>
      <c r="J1602" s="166"/>
      <c r="M1602" s="162"/>
      <c r="N1602" s="167"/>
      <c r="X1602" s="168"/>
      <c r="AT1602" s="163" t="s">
        <v>230</v>
      </c>
      <c r="AU1602" s="163" t="s">
        <v>87</v>
      </c>
      <c r="AV1602" s="13" t="s">
        <v>137</v>
      </c>
      <c r="AW1602" s="13" t="s">
        <v>5</v>
      </c>
      <c r="AX1602" s="13" t="s">
        <v>85</v>
      </c>
      <c r="AY1602" s="163" t="s">
        <v>128</v>
      </c>
    </row>
    <row r="1603" spans="2:65" s="1" customFormat="1" ht="24.2" customHeight="1">
      <c r="B1603" s="31"/>
      <c r="C1603" s="134" t="s">
        <v>2685</v>
      </c>
      <c r="D1603" s="134" t="s">
        <v>132</v>
      </c>
      <c r="E1603" s="135" t="s">
        <v>2686</v>
      </c>
      <c r="F1603" s="136" t="s">
        <v>2687</v>
      </c>
      <c r="G1603" s="137" t="s">
        <v>222</v>
      </c>
      <c r="H1603" s="138">
        <v>95.586</v>
      </c>
      <c r="I1603" s="139"/>
      <c r="J1603" s="139"/>
      <c r="K1603" s="140">
        <f>ROUND(P1603*H1603,2)</f>
        <v>0</v>
      </c>
      <c r="L1603" s="136" t="s">
        <v>134</v>
      </c>
      <c r="M1603" s="31"/>
      <c r="N1603" s="141" t="s">
        <v>1</v>
      </c>
      <c r="O1603" s="142" t="s">
        <v>40</v>
      </c>
      <c r="P1603" s="143">
        <f>I1603+J1603</f>
        <v>0</v>
      </c>
      <c r="Q1603" s="143">
        <f>ROUND(I1603*H1603,2)</f>
        <v>0</v>
      </c>
      <c r="R1603" s="143">
        <f>ROUND(J1603*H1603,2)</f>
        <v>0</v>
      </c>
      <c r="T1603" s="144">
        <f>S1603*H1603</f>
        <v>0</v>
      </c>
      <c r="U1603" s="144">
        <v>1E-05</v>
      </c>
      <c r="V1603" s="144">
        <f>U1603*H1603</f>
        <v>0.0009558600000000001</v>
      </c>
      <c r="W1603" s="144">
        <v>0.00012</v>
      </c>
      <c r="X1603" s="145">
        <f>W1603*H1603</f>
        <v>0.01147032</v>
      </c>
      <c r="AR1603" s="146" t="s">
        <v>319</v>
      </c>
      <c r="AT1603" s="146" t="s">
        <v>132</v>
      </c>
      <c r="AU1603" s="146" t="s">
        <v>87</v>
      </c>
      <c r="AY1603" s="16" t="s">
        <v>128</v>
      </c>
      <c r="BE1603" s="147">
        <f>IF(O1603="základní",K1603,0)</f>
        <v>0</v>
      </c>
      <c r="BF1603" s="147">
        <f>IF(O1603="snížená",K1603,0)</f>
        <v>0</v>
      </c>
      <c r="BG1603" s="147">
        <f>IF(O1603="zákl. přenesená",K1603,0)</f>
        <v>0</v>
      </c>
      <c r="BH1603" s="147">
        <f>IF(O1603="sníž. přenesená",K1603,0)</f>
        <v>0</v>
      </c>
      <c r="BI1603" s="147">
        <f>IF(O1603="nulová",K1603,0)</f>
        <v>0</v>
      </c>
      <c r="BJ1603" s="16" t="s">
        <v>85</v>
      </c>
      <c r="BK1603" s="147">
        <f>ROUND(P1603*H1603,2)</f>
        <v>0</v>
      </c>
      <c r="BL1603" s="16" t="s">
        <v>319</v>
      </c>
      <c r="BM1603" s="146" t="s">
        <v>2688</v>
      </c>
    </row>
    <row r="1604" spans="2:47" s="1" customFormat="1" ht="12">
      <c r="B1604" s="31"/>
      <c r="D1604" s="148" t="s">
        <v>136</v>
      </c>
      <c r="F1604" s="149" t="s">
        <v>2689</v>
      </c>
      <c r="I1604" s="150"/>
      <c r="J1604" s="150"/>
      <c r="M1604" s="31"/>
      <c r="N1604" s="151"/>
      <c r="X1604" s="53"/>
      <c r="AT1604" s="16" t="s">
        <v>136</v>
      </c>
      <c r="AU1604" s="16" t="s">
        <v>87</v>
      </c>
    </row>
    <row r="1605" spans="2:51" s="12" customFormat="1" ht="12">
      <c r="B1605" s="155"/>
      <c r="D1605" s="148" t="s">
        <v>230</v>
      </c>
      <c r="E1605" s="156" t="s">
        <v>1</v>
      </c>
      <c r="F1605" s="157" t="s">
        <v>2657</v>
      </c>
      <c r="H1605" s="158">
        <v>40.32</v>
      </c>
      <c r="I1605" s="159"/>
      <c r="J1605" s="159"/>
      <c r="M1605" s="155"/>
      <c r="N1605" s="160"/>
      <c r="X1605" s="161"/>
      <c r="AT1605" s="156" t="s">
        <v>230</v>
      </c>
      <c r="AU1605" s="156" t="s">
        <v>87</v>
      </c>
      <c r="AV1605" s="12" t="s">
        <v>87</v>
      </c>
      <c r="AW1605" s="12" t="s">
        <v>5</v>
      </c>
      <c r="AX1605" s="12" t="s">
        <v>77</v>
      </c>
      <c r="AY1605" s="156" t="s">
        <v>128</v>
      </c>
    </row>
    <row r="1606" spans="2:51" s="12" customFormat="1" ht="12">
      <c r="B1606" s="155"/>
      <c r="D1606" s="148" t="s">
        <v>230</v>
      </c>
      <c r="E1606" s="156" t="s">
        <v>1</v>
      </c>
      <c r="F1606" s="157" t="s">
        <v>2679</v>
      </c>
      <c r="H1606" s="158">
        <v>55.266</v>
      </c>
      <c r="I1606" s="159"/>
      <c r="J1606" s="159"/>
      <c r="M1606" s="155"/>
      <c r="N1606" s="160"/>
      <c r="X1606" s="161"/>
      <c r="AT1606" s="156" t="s">
        <v>230</v>
      </c>
      <c r="AU1606" s="156" t="s">
        <v>87</v>
      </c>
      <c r="AV1606" s="12" t="s">
        <v>87</v>
      </c>
      <c r="AW1606" s="12" t="s">
        <v>5</v>
      </c>
      <c r="AX1606" s="12" t="s">
        <v>77</v>
      </c>
      <c r="AY1606" s="156" t="s">
        <v>128</v>
      </c>
    </row>
    <row r="1607" spans="2:51" s="13" customFormat="1" ht="12">
      <c r="B1607" s="162"/>
      <c r="D1607" s="148" t="s">
        <v>230</v>
      </c>
      <c r="E1607" s="163" t="s">
        <v>1</v>
      </c>
      <c r="F1607" s="164" t="s">
        <v>265</v>
      </c>
      <c r="H1607" s="165">
        <v>95.586</v>
      </c>
      <c r="I1607" s="166"/>
      <c r="J1607" s="166"/>
      <c r="M1607" s="162"/>
      <c r="N1607" s="167"/>
      <c r="X1607" s="168"/>
      <c r="AT1607" s="163" t="s">
        <v>230</v>
      </c>
      <c r="AU1607" s="163" t="s">
        <v>87</v>
      </c>
      <c r="AV1607" s="13" t="s">
        <v>137</v>
      </c>
      <c r="AW1607" s="13" t="s">
        <v>5</v>
      </c>
      <c r="AX1607" s="13" t="s">
        <v>85</v>
      </c>
      <c r="AY1607" s="163" t="s">
        <v>128</v>
      </c>
    </row>
    <row r="1608" spans="2:65" s="1" customFormat="1" ht="24.2" customHeight="1">
      <c r="B1608" s="31"/>
      <c r="C1608" s="134" t="s">
        <v>2690</v>
      </c>
      <c r="D1608" s="134" t="s">
        <v>132</v>
      </c>
      <c r="E1608" s="135" t="s">
        <v>2691</v>
      </c>
      <c r="F1608" s="136" t="s">
        <v>2692</v>
      </c>
      <c r="G1608" s="137" t="s">
        <v>222</v>
      </c>
      <c r="H1608" s="138">
        <v>1435.785</v>
      </c>
      <c r="I1608" s="139"/>
      <c r="J1608" s="139"/>
      <c r="K1608" s="140">
        <f>ROUND(P1608*H1608,2)</f>
        <v>0</v>
      </c>
      <c r="L1608" s="136" t="s">
        <v>134</v>
      </c>
      <c r="M1608" s="31"/>
      <c r="N1608" s="141" t="s">
        <v>1</v>
      </c>
      <c r="O1608" s="142" t="s">
        <v>40</v>
      </c>
      <c r="P1608" s="143">
        <f>I1608+J1608</f>
        <v>0</v>
      </c>
      <c r="Q1608" s="143">
        <f>ROUND(I1608*H1608,2)</f>
        <v>0</v>
      </c>
      <c r="R1608" s="143">
        <f>ROUND(J1608*H1608,2)</f>
        <v>0</v>
      </c>
      <c r="T1608" s="144">
        <f>S1608*H1608</f>
        <v>0</v>
      </c>
      <c r="U1608" s="144">
        <v>0.001</v>
      </c>
      <c r="V1608" s="144">
        <f>U1608*H1608</f>
        <v>1.435785</v>
      </c>
      <c r="W1608" s="144">
        <v>0.00031</v>
      </c>
      <c r="X1608" s="145">
        <f>W1608*H1608</f>
        <v>0.44509335</v>
      </c>
      <c r="AR1608" s="146" t="s">
        <v>319</v>
      </c>
      <c r="AT1608" s="146" t="s">
        <v>132</v>
      </c>
      <c r="AU1608" s="146" t="s">
        <v>87</v>
      </c>
      <c r="AY1608" s="16" t="s">
        <v>128</v>
      </c>
      <c r="BE1608" s="147">
        <f>IF(O1608="základní",K1608,0)</f>
        <v>0</v>
      </c>
      <c r="BF1608" s="147">
        <f>IF(O1608="snížená",K1608,0)</f>
        <v>0</v>
      </c>
      <c r="BG1608" s="147">
        <f>IF(O1608="zákl. přenesená",K1608,0)</f>
        <v>0</v>
      </c>
      <c r="BH1608" s="147">
        <f>IF(O1608="sníž. přenesená",K1608,0)</f>
        <v>0</v>
      </c>
      <c r="BI1608" s="147">
        <f>IF(O1608="nulová",K1608,0)</f>
        <v>0</v>
      </c>
      <c r="BJ1608" s="16" t="s">
        <v>85</v>
      </c>
      <c r="BK1608" s="147">
        <f>ROUND(P1608*H1608,2)</f>
        <v>0</v>
      </c>
      <c r="BL1608" s="16" t="s">
        <v>319</v>
      </c>
      <c r="BM1608" s="146" t="s">
        <v>2693</v>
      </c>
    </row>
    <row r="1609" spans="2:47" s="1" customFormat="1" ht="12">
      <c r="B1609" s="31"/>
      <c r="D1609" s="148" t="s">
        <v>136</v>
      </c>
      <c r="F1609" s="149" t="s">
        <v>2694</v>
      </c>
      <c r="I1609" s="150"/>
      <c r="J1609" s="150"/>
      <c r="M1609" s="31"/>
      <c r="N1609" s="151"/>
      <c r="X1609" s="53"/>
      <c r="AT1609" s="16" t="s">
        <v>136</v>
      </c>
      <c r="AU1609" s="16" t="s">
        <v>87</v>
      </c>
    </row>
    <row r="1610" spans="2:51" s="12" customFormat="1" ht="12">
      <c r="B1610" s="155"/>
      <c r="D1610" s="148" t="s">
        <v>230</v>
      </c>
      <c r="E1610" s="156" t="s">
        <v>1</v>
      </c>
      <c r="F1610" s="157" t="s">
        <v>2695</v>
      </c>
      <c r="H1610" s="158">
        <v>1435.785</v>
      </c>
      <c r="I1610" s="159"/>
      <c r="J1610" s="159"/>
      <c r="M1610" s="155"/>
      <c r="N1610" s="160"/>
      <c r="X1610" s="161"/>
      <c r="AT1610" s="156" t="s">
        <v>230</v>
      </c>
      <c r="AU1610" s="156" t="s">
        <v>87</v>
      </c>
      <c r="AV1610" s="12" t="s">
        <v>87</v>
      </c>
      <c r="AW1610" s="12" t="s">
        <v>5</v>
      </c>
      <c r="AX1610" s="12" t="s">
        <v>85</v>
      </c>
      <c r="AY1610" s="156" t="s">
        <v>128</v>
      </c>
    </row>
    <row r="1611" spans="2:65" s="1" customFormat="1" ht="24">
      <c r="B1611" s="31"/>
      <c r="C1611" s="134" t="s">
        <v>2696</v>
      </c>
      <c r="D1611" s="134" t="s">
        <v>132</v>
      </c>
      <c r="E1611" s="135" t="s">
        <v>2697</v>
      </c>
      <c r="F1611" s="136" t="s">
        <v>2698</v>
      </c>
      <c r="G1611" s="137" t="s">
        <v>222</v>
      </c>
      <c r="H1611" s="138">
        <v>95.586</v>
      </c>
      <c r="I1611" s="139"/>
      <c r="J1611" s="139"/>
      <c r="K1611" s="140">
        <f>ROUND(P1611*H1611,2)</f>
        <v>0</v>
      </c>
      <c r="L1611" s="136" t="s">
        <v>134</v>
      </c>
      <c r="M1611" s="31"/>
      <c r="N1611" s="141" t="s">
        <v>1</v>
      </c>
      <c r="O1611" s="142" t="s">
        <v>40</v>
      </c>
      <c r="P1611" s="143">
        <f>I1611+J1611</f>
        <v>0</v>
      </c>
      <c r="Q1611" s="143">
        <f>ROUND(I1611*H1611,2)</f>
        <v>0</v>
      </c>
      <c r="R1611" s="143">
        <f>ROUND(J1611*H1611,2)</f>
        <v>0</v>
      </c>
      <c r="T1611" s="144">
        <f>S1611*H1611</f>
        <v>0</v>
      </c>
      <c r="U1611" s="144">
        <v>0.001</v>
      </c>
      <c r="V1611" s="144">
        <f>U1611*H1611</f>
        <v>0.095586</v>
      </c>
      <c r="W1611" s="144">
        <v>0.00031</v>
      </c>
      <c r="X1611" s="145">
        <f>W1611*H1611</f>
        <v>0.02963166</v>
      </c>
      <c r="AR1611" s="146" t="s">
        <v>319</v>
      </c>
      <c r="AT1611" s="146" t="s">
        <v>132</v>
      </c>
      <c r="AU1611" s="146" t="s">
        <v>87</v>
      </c>
      <c r="AY1611" s="16" t="s">
        <v>128</v>
      </c>
      <c r="BE1611" s="147">
        <f>IF(O1611="základní",K1611,0)</f>
        <v>0</v>
      </c>
      <c r="BF1611" s="147">
        <f>IF(O1611="snížená",K1611,0)</f>
        <v>0</v>
      </c>
      <c r="BG1611" s="147">
        <f>IF(O1611="zákl. přenesená",K1611,0)</f>
        <v>0</v>
      </c>
      <c r="BH1611" s="147">
        <f>IF(O1611="sníž. přenesená",K1611,0)</f>
        <v>0</v>
      </c>
      <c r="BI1611" s="147">
        <f>IF(O1611="nulová",K1611,0)</f>
        <v>0</v>
      </c>
      <c r="BJ1611" s="16" t="s">
        <v>85</v>
      </c>
      <c r="BK1611" s="147">
        <f>ROUND(P1611*H1611,2)</f>
        <v>0</v>
      </c>
      <c r="BL1611" s="16" t="s">
        <v>319</v>
      </c>
      <c r="BM1611" s="146" t="s">
        <v>2699</v>
      </c>
    </row>
    <row r="1612" spans="2:47" s="1" customFormat="1" ht="12">
      <c r="B1612" s="31"/>
      <c r="D1612" s="148" t="s">
        <v>136</v>
      </c>
      <c r="F1612" s="149" t="s">
        <v>2700</v>
      </c>
      <c r="I1612" s="150"/>
      <c r="J1612" s="150"/>
      <c r="M1612" s="31"/>
      <c r="N1612" s="151"/>
      <c r="X1612" s="53"/>
      <c r="AT1612" s="16" t="s">
        <v>136</v>
      </c>
      <c r="AU1612" s="16" t="s">
        <v>87</v>
      </c>
    </row>
    <row r="1613" spans="2:51" s="12" customFormat="1" ht="12">
      <c r="B1613" s="155"/>
      <c r="D1613" s="148" t="s">
        <v>230</v>
      </c>
      <c r="E1613" s="156" t="s">
        <v>1</v>
      </c>
      <c r="F1613" s="157" t="s">
        <v>2701</v>
      </c>
      <c r="H1613" s="158">
        <v>95.586</v>
      </c>
      <c r="I1613" s="159"/>
      <c r="J1613" s="159"/>
      <c r="M1613" s="155"/>
      <c r="N1613" s="160"/>
      <c r="X1613" s="161"/>
      <c r="AT1613" s="156" t="s">
        <v>230</v>
      </c>
      <c r="AU1613" s="156" t="s">
        <v>87</v>
      </c>
      <c r="AV1613" s="12" t="s">
        <v>87</v>
      </c>
      <c r="AW1613" s="12" t="s">
        <v>5</v>
      </c>
      <c r="AX1613" s="12" t="s">
        <v>85</v>
      </c>
      <c r="AY1613" s="156" t="s">
        <v>128</v>
      </c>
    </row>
    <row r="1614" spans="2:65" s="1" customFormat="1" ht="24.2" customHeight="1">
      <c r="B1614" s="31"/>
      <c r="C1614" s="134" t="s">
        <v>2702</v>
      </c>
      <c r="D1614" s="134" t="s">
        <v>132</v>
      </c>
      <c r="E1614" s="135" t="s">
        <v>2703</v>
      </c>
      <c r="F1614" s="136" t="s">
        <v>2704</v>
      </c>
      <c r="G1614" s="137" t="s">
        <v>222</v>
      </c>
      <c r="H1614" s="138">
        <v>1435.785</v>
      </c>
      <c r="I1614" s="139"/>
      <c r="J1614" s="139"/>
      <c r="K1614" s="140">
        <f>ROUND(P1614*H1614,2)</f>
        <v>0</v>
      </c>
      <c r="L1614" s="136" t="s">
        <v>134</v>
      </c>
      <c r="M1614" s="31"/>
      <c r="N1614" s="141" t="s">
        <v>1</v>
      </c>
      <c r="O1614" s="142" t="s">
        <v>40</v>
      </c>
      <c r="P1614" s="143">
        <f>I1614+J1614</f>
        <v>0</v>
      </c>
      <c r="Q1614" s="143">
        <f>ROUND(I1614*H1614,2)</f>
        <v>0</v>
      </c>
      <c r="R1614" s="143">
        <f>ROUND(J1614*H1614,2)</f>
        <v>0</v>
      </c>
      <c r="T1614" s="144">
        <f>S1614*H1614</f>
        <v>0</v>
      </c>
      <c r="U1614" s="144">
        <v>0</v>
      </c>
      <c r="V1614" s="144">
        <f>U1614*H1614</f>
        <v>0</v>
      </c>
      <c r="W1614" s="144">
        <v>0</v>
      </c>
      <c r="X1614" s="145">
        <f>W1614*H1614</f>
        <v>0</v>
      </c>
      <c r="AR1614" s="146" t="s">
        <v>319</v>
      </c>
      <c r="AT1614" s="146" t="s">
        <v>132</v>
      </c>
      <c r="AU1614" s="146" t="s">
        <v>87</v>
      </c>
      <c r="AY1614" s="16" t="s">
        <v>128</v>
      </c>
      <c r="BE1614" s="147">
        <f>IF(O1614="základní",K1614,0)</f>
        <v>0</v>
      </c>
      <c r="BF1614" s="147">
        <f>IF(O1614="snížená",K1614,0)</f>
        <v>0</v>
      </c>
      <c r="BG1614" s="147">
        <f>IF(O1614="zákl. přenesená",K1614,0)</f>
        <v>0</v>
      </c>
      <c r="BH1614" s="147">
        <f>IF(O1614="sníž. přenesená",K1614,0)</f>
        <v>0</v>
      </c>
      <c r="BI1614" s="147">
        <f>IF(O1614="nulová",K1614,0)</f>
        <v>0</v>
      </c>
      <c r="BJ1614" s="16" t="s">
        <v>85</v>
      </c>
      <c r="BK1614" s="147">
        <f>ROUND(P1614*H1614,2)</f>
        <v>0</v>
      </c>
      <c r="BL1614" s="16" t="s">
        <v>319</v>
      </c>
      <c r="BM1614" s="146" t="s">
        <v>2705</v>
      </c>
    </row>
    <row r="1615" spans="2:47" s="1" customFormat="1" ht="19.5">
      <c r="B1615" s="31"/>
      <c r="D1615" s="148" t="s">
        <v>136</v>
      </c>
      <c r="F1615" s="149" t="s">
        <v>2706</v>
      </c>
      <c r="I1615" s="150"/>
      <c r="J1615" s="150"/>
      <c r="M1615" s="31"/>
      <c r="N1615" s="151"/>
      <c r="X1615" s="53"/>
      <c r="AT1615" s="16" t="s">
        <v>136</v>
      </c>
      <c r="AU1615" s="16" t="s">
        <v>87</v>
      </c>
    </row>
    <row r="1616" spans="2:51" s="12" customFormat="1" ht="12">
      <c r="B1616" s="155"/>
      <c r="D1616" s="148" t="s">
        <v>230</v>
      </c>
      <c r="E1616" s="156" t="s">
        <v>1</v>
      </c>
      <c r="F1616" s="157" t="s">
        <v>2695</v>
      </c>
      <c r="H1616" s="158">
        <v>1435.785</v>
      </c>
      <c r="I1616" s="159"/>
      <c r="J1616" s="159"/>
      <c r="M1616" s="155"/>
      <c r="N1616" s="160"/>
      <c r="X1616" s="161"/>
      <c r="AT1616" s="156" t="s">
        <v>230</v>
      </c>
      <c r="AU1616" s="156" t="s">
        <v>87</v>
      </c>
      <c r="AV1616" s="12" t="s">
        <v>87</v>
      </c>
      <c r="AW1616" s="12" t="s">
        <v>5</v>
      </c>
      <c r="AX1616" s="12" t="s">
        <v>85</v>
      </c>
      <c r="AY1616" s="156" t="s">
        <v>128</v>
      </c>
    </row>
    <row r="1617" spans="2:65" s="1" customFormat="1" ht="24.2" customHeight="1">
      <c r="B1617" s="31"/>
      <c r="C1617" s="134" t="s">
        <v>2707</v>
      </c>
      <c r="D1617" s="134" t="s">
        <v>132</v>
      </c>
      <c r="E1617" s="135" t="s">
        <v>2708</v>
      </c>
      <c r="F1617" s="136" t="s">
        <v>2709</v>
      </c>
      <c r="G1617" s="137" t="s">
        <v>222</v>
      </c>
      <c r="H1617" s="138">
        <v>95.586</v>
      </c>
      <c r="I1617" s="139"/>
      <c r="J1617" s="139"/>
      <c r="K1617" s="140">
        <f>ROUND(P1617*H1617,2)</f>
        <v>0</v>
      </c>
      <c r="L1617" s="136" t="s">
        <v>134</v>
      </c>
      <c r="M1617" s="31"/>
      <c r="N1617" s="141" t="s">
        <v>1</v>
      </c>
      <c r="O1617" s="142" t="s">
        <v>40</v>
      </c>
      <c r="P1617" s="143">
        <f>I1617+J1617</f>
        <v>0</v>
      </c>
      <c r="Q1617" s="143">
        <f>ROUND(I1617*H1617,2)</f>
        <v>0</v>
      </c>
      <c r="R1617" s="143">
        <f>ROUND(J1617*H1617,2)</f>
        <v>0</v>
      </c>
      <c r="T1617" s="144">
        <f>S1617*H1617</f>
        <v>0</v>
      </c>
      <c r="U1617" s="144">
        <v>0</v>
      </c>
      <c r="V1617" s="144">
        <f>U1617*H1617</f>
        <v>0</v>
      </c>
      <c r="W1617" s="144">
        <v>0</v>
      </c>
      <c r="X1617" s="145">
        <f>W1617*H1617</f>
        <v>0</v>
      </c>
      <c r="AR1617" s="146" t="s">
        <v>319</v>
      </c>
      <c r="AT1617" s="146" t="s">
        <v>132</v>
      </c>
      <c r="AU1617" s="146" t="s">
        <v>87</v>
      </c>
      <c r="AY1617" s="16" t="s">
        <v>128</v>
      </c>
      <c r="BE1617" s="147">
        <f>IF(O1617="základní",K1617,0)</f>
        <v>0</v>
      </c>
      <c r="BF1617" s="147">
        <f>IF(O1617="snížená",K1617,0)</f>
        <v>0</v>
      </c>
      <c r="BG1617" s="147">
        <f>IF(O1617="zákl. přenesená",K1617,0)</f>
        <v>0</v>
      </c>
      <c r="BH1617" s="147">
        <f>IF(O1617="sníž. přenesená",K1617,0)</f>
        <v>0</v>
      </c>
      <c r="BI1617" s="147">
        <f>IF(O1617="nulová",K1617,0)</f>
        <v>0</v>
      </c>
      <c r="BJ1617" s="16" t="s">
        <v>85</v>
      </c>
      <c r="BK1617" s="147">
        <f>ROUND(P1617*H1617,2)</f>
        <v>0</v>
      </c>
      <c r="BL1617" s="16" t="s">
        <v>319</v>
      </c>
      <c r="BM1617" s="146" t="s">
        <v>2710</v>
      </c>
    </row>
    <row r="1618" spans="2:47" s="1" customFormat="1" ht="19.5">
      <c r="B1618" s="31"/>
      <c r="D1618" s="148" t="s">
        <v>136</v>
      </c>
      <c r="F1618" s="149" t="s">
        <v>2711</v>
      </c>
      <c r="I1618" s="150"/>
      <c r="J1618" s="150"/>
      <c r="M1618" s="31"/>
      <c r="N1618" s="151"/>
      <c r="X1618" s="53"/>
      <c r="AT1618" s="16" t="s">
        <v>136</v>
      </c>
      <c r="AU1618" s="16" t="s">
        <v>87</v>
      </c>
    </row>
    <row r="1619" spans="2:51" s="12" customFormat="1" ht="12">
      <c r="B1619" s="155"/>
      <c r="D1619" s="148" t="s">
        <v>230</v>
      </c>
      <c r="E1619" s="156" t="s">
        <v>1</v>
      </c>
      <c r="F1619" s="157" t="s">
        <v>2701</v>
      </c>
      <c r="H1619" s="158">
        <v>95.586</v>
      </c>
      <c r="I1619" s="159"/>
      <c r="J1619" s="159"/>
      <c r="M1619" s="155"/>
      <c r="N1619" s="160"/>
      <c r="X1619" s="161"/>
      <c r="AT1619" s="156" t="s">
        <v>230</v>
      </c>
      <c r="AU1619" s="156" t="s">
        <v>87</v>
      </c>
      <c r="AV1619" s="12" t="s">
        <v>87</v>
      </c>
      <c r="AW1619" s="12" t="s">
        <v>5</v>
      </c>
      <c r="AX1619" s="12" t="s">
        <v>85</v>
      </c>
      <c r="AY1619" s="156" t="s">
        <v>128</v>
      </c>
    </row>
    <row r="1620" spans="2:65" s="1" customFormat="1" ht="24.2" customHeight="1">
      <c r="B1620" s="31"/>
      <c r="C1620" s="134" t="s">
        <v>2712</v>
      </c>
      <c r="D1620" s="134" t="s">
        <v>132</v>
      </c>
      <c r="E1620" s="135" t="s">
        <v>2713</v>
      </c>
      <c r="F1620" s="136" t="s">
        <v>2714</v>
      </c>
      <c r="G1620" s="137" t="s">
        <v>402</v>
      </c>
      <c r="H1620" s="138">
        <v>1155.935</v>
      </c>
      <c r="I1620" s="139"/>
      <c r="J1620" s="139"/>
      <c r="K1620" s="140">
        <f>ROUND(P1620*H1620,2)</f>
        <v>0</v>
      </c>
      <c r="L1620" s="136" t="s">
        <v>134</v>
      </c>
      <c r="M1620" s="31"/>
      <c r="N1620" s="141" t="s">
        <v>1</v>
      </c>
      <c r="O1620" s="142" t="s">
        <v>40</v>
      </c>
      <c r="P1620" s="143">
        <f>I1620+J1620</f>
        <v>0</v>
      </c>
      <c r="Q1620" s="143">
        <f>ROUND(I1620*H1620,2)</f>
        <v>0</v>
      </c>
      <c r="R1620" s="143">
        <f>ROUND(J1620*H1620,2)</f>
        <v>0</v>
      </c>
      <c r="T1620" s="144">
        <f>S1620*H1620</f>
        <v>0</v>
      </c>
      <c r="U1620" s="144">
        <v>1E-05</v>
      </c>
      <c r="V1620" s="144">
        <f>U1620*H1620</f>
        <v>0.011559350000000001</v>
      </c>
      <c r="W1620" s="144">
        <v>0</v>
      </c>
      <c r="X1620" s="145">
        <f>W1620*H1620</f>
        <v>0</v>
      </c>
      <c r="AR1620" s="146" t="s">
        <v>319</v>
      </c>
      <c r="AT1620" s="146" t="s">
        <v>132</v>
      </c>
      <c r="AU1620" s="146" t="s">
        <v>87</v>
      </c>
      <c r="AY1620" s="16" t="s">
        <v>128</v>
      </c>
      <c r="BE1620" s="147">
        <f>IF(O1620="základní",K1620,0)</f>
        <v>0</v>
      </c>
      <c r="BF1620" s="147">
        <f>IF(O1620="snížená",K1620,0)</f>
        <v>0</v>
      </c>
      <c r="BG1620" s="147">
        <f>IF(O1620="zákl. přenesená",K1620,0)</f>
        <v>0</v>
      </c>
      <c r="BH1620" s="147">
        <f>IF(O1620="sníž. přenesená",K1620,0)</f>
        <v>0</v>
      </c>
      <c r="BI1620" s="147">
        <f>IF(O1620="nulová",K1620,0)</f>
        <v>0</v>
      </c>
      <c r="BJ1620" s="16" t="s">
        <v>85</v>
      </c>
      <c r="BK1620" s="147">
        <f>ROUND(P1620*H1620,2)</f>
        <v>0</v>
      </c>
      <c r="BL1620" s="16" t="s">
        <v>319</v>
      </c>
      <c r="BM1620" s="146" t="s">
        <v>2715</v>
      </c>
    </row>
    <row r="1621" spans="2:47" s="1" customFormat="1" ht="19.5">
      <c r="B1621" s="31"/>
      <c r="D1621" s="148" t="s">
        <v>136</v>
      </c>
      <c r="F1621" s="149" t="s">
        <v>2716</v>
      </c>
      <c r="I1621" s="150"/>
      <c r="J1621" s="150"/>
      <c r="M1621" s="31"/>
      <c r="N1621" s="151"/>
      <c r="X1621" s="53"/>
      <c r="AT1621" s="16" t="s">
        <v>136</v>
      </c>
      <c r="AU1621" s="16" t="s">
        <v>87</v>
      </c>
    </row>
    <row r="1622" spans="2:51" s="12" customFormat="1" ht="12">
      <c r="B1622" s="155"/>
      <c r="D1622" s="148" t="s">
        <v>230</v>
      </c>
      <c r="E1622" s="156" t="s">
        <v>1</v>
      </c>
      <c r="F1622" s="157" t="s">
        <v>2717</v>
      </c>
      <c r="H1622" s="158">
        <v>61.48</v>
      </c>
      <c r="I1622" s="159"/>
      <c r="J1622" s="159"/>
      <c r="M1622" s="155"/>
      <c r="N1622" s="160"/>
      <c r="X1622" s="161"/>
      <c r="AT1622" s="156" t="s">
        <v>230</v>
      </c>
      <c r="AU1622" s="156" t="s">
        <v>87</v>
      </c>
      <c r="AV1622" s="12" t="s">
        <v>87</v>
      </c>
      <c r="AW1622" s="12" t="s">
        <v>5</v>
      </c>
      <c r="AX1622" s="12" t="s">
        <v>77</v>
      </c>
      <c r="AY1622" s="156" t="s">
        <v>128</v>
      </c>
    </row>
    <row r="1623" spans="2:51" s="12" customFormat="1" ht="12">
      <c r="B1623" s="155"/>
      <c r="D1623" s="148" t="s">
        <v>230</v>
      </c>
      <c r="E1623" s="156" t="s">
        <v>1</v>
      </c>
      <c r="F1623" s="157" t="s">
        <v>2718</v>
      </c>
      <c r="H1623" s="158">
        <v>35.775</v>
      </c>
      <c r="I1623" s="159"/>
      <c r="J1623" s="159"/>
      <c r="M1623" s="155"/>
      <c r="N1623" s="160"/>
      <c r="X1623" s="161"/>
      <c r="AT1623" s="156" t="s">
        <v>230</v>
      </c>
      <c r="AU1623" s="156" t="s">
        <v>87</v>
      </c>
      <c r="AV1623" s="12" t="s">
        <v>87</v>
      </c>
      <c r="AW1623" s="12" t="s">
        <v>5</v>
      </c>
      <c r="AX1623" s="12" t="s">
        <v>77</v>
      </c>
      <c r="AY1623" s="156" t="s">
        <v>128</v>
      </c>
    </row>
    <row r="1624" spans="2:51" s="12" customFormat="1" ht="12">
      <c r="B1624" s="155"/>
      <c r="D1624" s="148" t="s">
        <v>230</v>
      </c>
      <c r="E1624" s="156" t="s">
        <v>1</v>
      </c>
      <c r="F1624" s="157" t="s">
        <v>2719</v>
      </c>
      <c r="H1624" s="158">
        <v>26.58</v>
      </c>
      <c r="I1624" s="159"/>
      <c r="J1624" s="159"/>
      <c r="M1624" s="155"/>
      <c r="N1624" s="160"/>
      <c r="X1624" s="161"/>
      <c r="AT1624" s="156" t="s">
        <v>230</v>
      </c>
      <c r="AU1624" s="156" t="s">
        <v>87</v>
      </c>
      <c r="AV1624" s="12" t="s">
        <v>87</v>
      </c>
      <c r="AW1624" s="12" t="s">
        <v>5</v>
      </c>
      <c r="AX1624" s="12" t="s">
        <v>77</v>
      </c>
      <c r="AY1624" s="156" t="s">
        <v>128</v>
      </c>
    </row>
    <row r="1625" spans="2:51" s="12" customFormat="1" ht="12">
      <c r="B1625" s="155"/>
      <c r="D1625" s="148" t="s">
        <v>230</v>
      </c>
      <c r="E1625" s="156" t="s">
        <v>1</v>
      </c>
      <c r="F1625" s="157" t="s">
        <v>2720</v>
      </c>
      <c r="H1625" s="158">
        <v>26.235</v>
      </c>
      <c r="I1625" s="159"/>
      <c r="J1625" s="159"/>
      <c r="M1625" s="155"/>
      <c r="N1625" s="160"/>
      <c r="X1625" s="161"/>
      <c r="AT1625" s="156" t="s">
        <v>230</v>
      </c>
      <c r="AU1625" s="156" t="s">
        <v>87</v>
      </c>
      <c r="AV1625" s="12" t="s">
        <v>87</v>
      </c>
      <c r="AW1625" s="12" t="s">
        <v>5</v>
      </c>
      <c r="AX1625" s="12" t="s">
        <v>77</v>
      </c>
      <c r="AY1625" s="156" t="s">
        <v>128</v>
      </c>
    </row>
    <row r="1626" spans="2:51" s="12" customFormat="1" ht="12">
      <c r="B1626" s="155"/>
      <c r="D1626" s="148" t="s">
        <v>230</v>
      </c>
      <c r="E1626" s="156" t="s">
        <v>1</v>
      </c>
      <c r="F1626" s="157" t="s">
        <v>2721</v>
      </c>
      <c r="H1626" s="158">
        <v>39.75</v>
      </c>
      <c r="I1626" s="159"/>
      <c r="J1626" s="159"/>
      <c r="M1626" s="155"/>
      <c r="N1626" s="160"/>
      <c r="X1626" s="161"/>
      <c r="AT1626" s="156" t="s">
        <v>230</v>
      </c>
      <c r="AU1626" s="156" t="s">
        <v>87</v>
      </c>
      <c r="AV1626" s="12" t="s">
        <v>87</v>
      </c>
      <c r="AW1626" s="12" t="s">
        <v>5</v>
      </c>
      <c r="AX1626" s="12" t="s">
        <v>77</v>
      </c>
      <c r="AY1626" s="156" t="s">
        <v>128</v>
      </c>
    </row>
    <row r="1627" spans="2:51" s="12" customFormat="1" ht="12">
      <c r="B1627" s="155"/>
      <c r="D1627" s="148" t="s">
        <v>230</v>
      </c>
      <c r="E1627" s="156" t="s">
        <v>1</v>
      </c>
      <c r="F1627" s="157" t="s">
        <v>2722</v>
      </c>
      <c r="H1627" s="158">
        <v>47.17</v>
      </c>
      <c r="I1627" s="159"/>
      <c r="J1627" s="159"/>
      <c r="M1627" s="155"/>
      <c r="N1627" s="160"/>
      <c r="X1627" s="161"/>
      <c r="AT1627" s="156" t="s">
        <v>230</v>
      </c>
      <c r="AU1627" s="156" t="s">
        <v>87</v>
      </c>
      <c r="AV1627" s="12" t="s">
        <v>87</v>
      </c>
      <c r="AW1627" s="12" t="s">
        <v>5</v>
      </c>
      <c r="AX1627" s="12" t="s">
        <v>77</v>
      </c>
      <c r="AY1627" s="156" t="s">
        <v>128</v>
      </c>
    </row>
    <row r="1628" spans="2:51" s="12" customFormat="1" ht="12">
      <c r="B1628" s="155"/>
      <c r="D1628" s="148" t="s">
        <v>230</v>
      </c>
      <c r="E1628" s="156" t="s">
        <v>1</v>
      </c>
      <c r="F1628" s="157" t="s">
        <v>2723</v>
      </c>
      <c r="H1628" s="158">
        <v>34.715</v>
      </c>
      <c r="I1628" s="159"/>
      <c r="J1628" s="159"/>
      <c r="M1628" s="155"/>
      <c r="N1628" s="160"/>
      <c r="X1628" s="161"/>
      <c r="AT1628" s="156" t="s">
        <v>230</v>
      </c>
      <c r="AU1628" s="156" t="s">
        <v>87</v>
      </c>
      <c r="AV1628" s="12" t="s">
        <v>87</v>
      </c>
      <c r="AW1628" s="12" t="s">
        <v>5</v>
      </c>
      <c r="AX1628" s="12" t="s">
        <v>77</v>
      </c>
      <c r="AY1628" s="156" t="s">
        <v>128</v>
      </c>
    </row>
    <row r="1629" spans="2:51" s="12" customFormat="1" ht="12">
      <c r="B1629" s="155"/>
      <c r="D1629" s="148" t="s">
        <v>230</v>
      </c>
      <c r="E1629" s="156" t="s">
        <v>1</v>
      </c>
      <c r="F1629" s="157" t="s">
        <v>2724</v>
      </c>
      <c r="H1629" s="158">
        <v>46.64</v>
      </c>
      <c r="I1629" s="159"/>
      <c r="J1629" s="159"/>
      <c r="M1629" s="155"/>
      <c r="N1629" s="160"/>
      <c r="X1629" s="161"/>
      <c r="AT1629" s="156" t="s">
        <v>230</v>
      </c>
      <c r="AU1629" s="156" t="s">
        <v>87</v>
      </c>
      <c r="AV1629" s="12" t="s">
        <v>87</v>
      </c>
      <c r="AW1629" s="12" t="s">
        <v>5</v>
      </c>
      <c r="AX1629" s="12" t="s">
        <v>77</v>
      </c>
      <c r="AY1629" s="156" t="s">
        <v>128</v>
      </c>
    </row>
    <row r="1630" spans="2:51" s="12" customFormat="1" ht="12">
      <c r="B1630" s="155"/>
      <c r="D1630" s="148" t="s">
        <v>230</v>
      </c>
      <c r="E1630" s="156" t="s">
        <v>1</v>
      </c>
      <c r="F1630" s="157" t="s">
        <v>2725</v>
      </c>
      <c r="H1630" s="158">
        <v>49.025</v>
      </c>
      <c r="I1630" s="159"/>
      <c r="J1630" s="159"/>
      <c r="M1630" s="155"/>
      <c r="N1630" s="160"/>
      <c r="X1630" s="161"/>
      <c r="AT1630" s="156" t="s">
        <v>230</v>
      </c>
      <c r="AU1630" s="156" t="s">
        <v>87</v>
      </c>
      <c r="AV1630" s="12" t="s">
        <v>87</v>
      </c>
      <c r="AW1630" s="12" t="s">
        <v>5</v>
      </c>
      <c r="AX1630" s="12" t="s">
        <v>77</v>
      </c>
      <c r="AY1630" s="156" t="s">
        <v>128</v>
      </c>
    </row>
    <row r="1631" spans="2:51" s="12" customFormat="1" ht="12">
      <c r="B1631" s="155"/>
      <c r="D1631" s="148" t="s">
        <v>230</v>
      </c>
      <c r="E1631" s="156" t="s">
        <v>1</v>
      </c>
      <c r="F1631" s="157" t="s">
        <v>2726</v>
      </c>
      <c r="H1631" s="158">
        <v>41.87</v>
      </c>
      <c r="I1631" s="159"/>
      <c r="J1631" s="159"/>
      <c r="M1631" s="155"/>
      <c r="N1631" s="160"/>
      <c r="X1631" s="161"/>
      <c r="AT1631" s="156" t="s">
        <v>230</v>
      </c>
      <c r="AU1631" s="156" t="s">
        <v>87</v>
      </c>
      <c r="AV1631" s="12" t="s">
        <v>87</v>
      </c>
      <c r="AW1631" s="12" t="s">
        <v>5</v>
      </c>
      <c r="AX1631" s="12" t="s">
        <v>77</v>
      </c>
      <c r="AY1631" s="156" t="s">
        <v>128</v>
      </c>
    </row>
    <row r="1632" spans="2:51" s="12" customFormat="1" ht="12">
      <c r="B1632" s="155"/>
      <c r="D1632" s="148" t="s">
        <v>230</v>
      </c>
      <c r="E1632" s="156" t="s">
        <v>1</v>
      </c>
      <c r="F1632" s="157" t="s">
        <v>2727</v>
      </c>
      <c r="H1632" s="158">
        <v>35.775</v>
      </c>
      <c r="I1632" s="159"/>
      <c r="J1632" s="159"/>
      <c r="M1632" s="155"/>
      <c r="N1632" s="160"/>
      <c r="X1632" s="161"/>
      <c r="AT1632" s="156" t="s">
        <v>230</v>
      </c>
      <c r="AU1632" s="156" t="s">
        <v>87</v>
      </c>
      <c r="AV1632" s="12" t="s">
        <v>87</v>
      </c>
      <c r="AW1632" s="12" t="s">
        <v>5</v>
      </c>
      <c r="AX1632" s="12" t="s">
        <v>77</v>
      </c>
      <c r="AY1632" s="156" t="s">
        <v>128</v>
      </c>
    </row>
    <row r="1633" spans="2:51" s="12" customFormat="1" ht="12">
      <c r="B1633" s="155"/>
      <c r="D1633" s="148" t="s">
        <v>230</v>
      </c>
      <c r="E1633" s="156" t="s">
        <v>1</v>
      </c>
      <c r="F1633" s="157" t="s">
        <v>2728</v>
      </c>
      <c r="H1633" s="158">
        <v>17.524</v>
      </c>
      <c r="I1633" s="159"/>
      <c r="J1633" s="159"/>
      <c r="M1633" s="155"/>
      <c r="N1633" s="160"/>
      <c r="X1633" s="161"/>
      <c r="AT1633" s="156" t="s">
        <v>230</v>
      </c>
      <c r="AU1633" s="156" t="s">
        <v>87</v>
      </c>
      <c r="AV1633" s="12" t="s">
        <v>87</v>
      </c>
      <c r="AW1633" s="12" t="s">
        <v>5</v>
      </c>
      <c r="AX1633" s="12" t="s">
        <v>77</v>
      </c>
      <c r="AY1633" s="156" t="s">
        <v>128</v>
      </c>
    </row>
    <row r="1634" spans="2:51" s="12" customFormat="1" ht="12">
      <c r="B1634" s="155"/>
      <c r="D1634" s="148" t="s">
        <v>230</v>
      </c>
      <c r="E1634" s="156" t="s">
        <v>1</v>
      </c>
      <c r="F1634" s="157" t="s">
        <v>2729</v>
      </c>
      <c r="H1634" s="158">
        <v>14.31</v>
      </c>
      <c r="I1634" s="159"/>
      <c r="J1634" s="159"/>
      <c r="M1634" s="155"/>
      <c r="N1634" s="160"/>
      <c r="X1634" s="161"/>
      <c r="AT1634" s="156" t="s">
        <v>230</v>
      </c>
      <c r="AU1634" s="156" t="s">
        <v>87</v>
      </c>
      <c r="AV1634" s="12" t="s">
        <v>87</v>
      </c>
      <c r="AW1634" s="12" t="s">
        <v>5</v>
      </c>
      <c r="AX1634" s="12" t="s">
        <v>77</v>
      </c>
      <c r="AY1634" s="156" t="s">
        <v>128</v>
      </c>
    </row>
    <row r="1635" spans="2:51" s="12" customFormat="1" ht="12">
      <c r="B1635" s="155"/>
      <c r="D1635" s="148" t="s">
        <v>230</v>
      </c>
      <c r="E1635" s="156" t="s">
        <v>1</v>
      </c>
      <c r="F1635" s="157" t="s">
        <v>2730</v>
      </c>
      <c r="H1635" s="158">
        <v>11.528</v>
      </c>
      <c r="I1635" s="159"/>
      <c r="J1635" s="159"/>
      <c r="M1635" s="155"/>
      <c r="N1635" s="160"/>
      <c r="X1635" s="161"/>
      <c r="AT1635" s="156" t="s">
        <v>230</v>
      </c>
      <c r="AU1635" s="156" t="s">
        <v>87</v>
      </c>
      <c r="AV1635" s="12" t="s">
        <v>87</v>
      </c>
      <c r="AW1635" s="12" t="s">
        <v>5</v>
      </c>
      <c r="AX1635" s="12" t="s">
        <v>77</v>
      </c>
      <c r="AY1635" s="156" t="s">
        <v>128</v>
      </c>
    </row>
    <row r="1636" spans="2:51" s="12" customFormat="1" ht="12">
      <c r="B1636" s="155"/>
      <c r="D1636" s="148" t="s">
        <v>230</v>
      </c>
      <c r="E1636" s="156" t="s">
        <v>1</v>
      </c>
      <c r="F1636" s="157" t="s">
        <v>2731</v>
      </c>
      <c r="H1636" s="158">
        <v>13.25</v>
      </c>
      <c r="I1636" s="159"/>
      <c r="J1636" s="159"/>
      <c r="M1636" s="155"/>
      <c r="N1636" s="160"/>
      <c r="X1636" s="161"/>
      <c r="AT1636" s="156" t="s">
        <v>230</v>
      </c>
      <c r="AU1636" s="156" t="s">
        <v>87</v>
      </c>
      <c r="AV1636" s="12" t="s">
        <v>87</v>
      </c>
      <c r="AW1636" s="12" t="s">
        <v>5</v>
      </c>
      <c r="AX1636" s="12" t="s">
        <v>77</v>
      </c>
      <c r="AY1636" s="156" t="s">
        <v>128</v>
      </c>
    </row>
    <row r="1637" spans="2:51" s="12" customFormat="1" ht="12">
      <c r="B1637" s="155"/>
      <c r="D1637" s="148" t="s">
        <v>230</v>
      </c>
      <c r="E1637" s="156" t="s">
        <v>1</v>
      </c>
      <c r="F1637" s="157" t="s">
        <v>2732</v>
      </c>
      <c r="H1637" s="158">
        <v>13.25</v>
      </c>
      <c r="I1637" s="159"/>
      <c r="J1637" s="159"/>
      <c r="M1637" s="155"/>
      <c r="N1637" s="160"/>
      <c r="X1637" s="161"/>
      <c r="AT1637" s="156" t="s">
        <v>230</v>
      </c>
      <c r="AU1637" s="156" t="s">
        <v>87</v>
      </c>
      <c r="AV1637" s="12" t="s">
        <v>87</v>
      </c>
      <c r="AW1637" s="12" t="s">
        <v>5</v>
      </c>
      <c r="AX1637" s="12" t="s">
        <v>77</v>
      </c>
      <c r="AY1637" s="156" t="s">
        <v>128</v>
      </c>
    </row>
    <row r="1638" spans="2:51" s="12" customFormat="1" ht="12">
      <c r="B1638" s="155"/>
      <c r="D1638" s="148" t="s">
        <v>230</v>
      </c>
      <c r="E1638" s="156" t="s">
        <v>1</v>
      </c>
      <c r="F1638" s="157" t="s">
        <v>2733</v>
      </c>
      <c r="H1638" s="158">
        <v>13.25</v>
      </c>
      <c r="I1638" s="159"/>
      <c r="J1638" s="159"/>
      <c r="M1638" s="155"/>
      <c r="N1638" s="160"/>
      <c r="X1638" s="161"/>
      <c r="AT1638" s="156" t="s">
        <v>230</v>
      </c>
      <c r="AU1638" s="156" t="s">
        <v>87</v>
      </c>
      <c r="AV1638" s="12" t="s">
        <v>87</v>
      </c>
      <c r="AW1638" s="12" t="s">
        <v>5</v>
      </c>
      <c r="AX1638" s="12" t="s">
        <v>77</v>
      </c>
      <c r="AY1638" s="156" t="s">
        <v>128</v>
      </c>
    </row>
    <row r="1639" spans="2:51" s="12" customFormat="1" ht="12">
      <c r="B1639" s="155"/>
      <c r="D1639" s="148" t="s">
        <v>230</v>
      </c>
      <c r="E1639" s="156" t="s">
        <v>1</v>
      </c>
      <c r="F1639" s="157" t="s">
        <v>2734</v>
      </c>
      <c r="H1639" s="158">
        <v>15.9</v>
      </c>
      <c r="I1639" s="159"/>
      <c r="J1639" s="159"/>
      <c r="M1639" s="155"/>
      <c r="N1639" s="160"/>
      <c r="X1639" s="161"/>
      <c r="AT1639" s="156" t="s">
        <v>230</v>
      </c>
      <c r="AU1639" s="156" t="s">
        <v>87</v>
      </c>
      <c r="AV1639" s="12" t="s">
        <v>87</v>
      </c>
      <c r="AW1639" s="12" t="s">
        <v>5</v>
      </c>
      <c r="AX1639" s="12" t="s">
        <v>77</v>
      </c>
      <c r="AY1639" s="156" t="s">
        <v>128</v>
      </c>
    </row>
    <row r="1640" spans="2:51" s="12" customFormat="1" ht="12">
      <c r="B1640" s="155"/>
      <c r="D1640" s="148" t="s">
        <v>230</v>
      </c>
      <c r="E1640" s="156" t="s">
        <v>1</v>
      </c>
      <c r="F1640" s="157" t="s">
        <v>2735</v>
      </c>
      <c r="H1640" s="158">
        <v>18.02</v>
      </c>
      <c r="I1640" s="159"/>
      <c r="J1640" s="159"/>
      <c r="M1640" s="155"/>
      <c r="N1640" s="160"/>
      <c r="X1640" s="161"/>
      <c r="AT1640" s="156" t="s">
        <v>230</v>
      </c>
      <c r="AU1640" s="156" t="s">
        <v>87</v>
      </c>
      <c r="AV1640" s="12" t="s">
        <v>87</v>
      </c>
      <c r="AW1640" s="12" t="s">
        <v>5</v>
      </c>
      <c r="AX1640" s="12" t="s">
        <v>77</v>
      </c>
      <c r="AY1640" s="156" t="s">
        <v>128</v>
      </c>
    </row>
    <row r="1641" spans="2:51" s="12" customFormat="1" ht="12">
      <c r="B1641" s="155"/>
      <c r="D1641" s="148" t="s">
        <v>230</v>
      </c>
      <c r="E1641" s="156" t="s">
        <v>1</v>
      </c>
      <c r="F1641" s="157" t="s">
        <v>2736</v>
      </c>
      <c r="H1641" s="158">
        <v>33.92</v>
      </c>
      <c r="I1641" s="159"/>
      <c r="J1641" s="159"/>
      <c r="M1641" s="155"/>
      <c r="N1641" s="160"/>
      <c r="X1641" s="161"/>
      <c r="AT1641" s="156" t="s">
        <v>230</v>
      </c>
      <c r="AU1641" s="156" t="s">
        <v>87</v>
      </c>
      <c r="AV1641" s="12" t="s">
        <v>87</v>
      </c>
      <c r="AW1641" s="12" t="s">
        <v>5</v>
      </c>
      <c r="AX1641" s="12" t="s">
        <v>77</v>
      </c>
      <c r="AY1641" s="156" t="s">
        <v>128</v>
      </c>
    </row>
    <row r="1642" spans="2:51" s="12" customFormat="1" ht="12">
      <c r="B1642" s="155"/>
      <c r="D1642" s="148" t="s">
        <v>230</v>
      </c>
      <c r="E1642" s="156" t="s">
        <v>1</v>
      </c>
      <c r="F1642" s="157" t="s">
        <v>2737</v>
      </c>
      <c r="H1642" s="158">
        <v>30.2</v>
      </c>
      <c r="I1642" s="159"/>
      <c r="J1642" s="159"/>
      <c r="M1642" s="155"/>
      <c r="N1642" s="160"/>
      <c r="X1642" s="161"/>
      <c r="AT1642" s="156" t="s">
        <v>230</v>
      </c>
      <c r="AU1642" s="156" t="s">
        <v>87</v>
      </c>
      <c r="AV1642" s="12" t="s">
        <v>87</v>
      </c>
      <c r="AW1642" s="12" t="s">
        <v>5</v>
      </c>
      <c r="AX1642" s="12" t="s">
        <v>77</v>
      </c>
      <c r="AY1642" s="156" t="s">
        <v>128</v>
      </c>
    </row>
    <row r="1643" spans="2:51" s="12" customFormat="1" ht="12">
      <c r="B1643" s="155"/>
      <c r="D1643" s="148" t="s">
        <v>230</v>
      </c>
      <c r="E1643" s="156" t="s">
        <v>1</v>
      </c>
      <c r="F1643" s="157" t="s">
        <v>2738</v>
      </c>
      <c r="H1643" s="158">
        <v>30.562</v>
      </c>
      <c r="I1643" s="159"/>
      <c r="J1643" s="159"/>
      <c r="M1643" s="155"/>
      <c r="N1643" s="160"/>
      <c r="X1643" s="161"/>
      <c r="AT1643" s="156" t="s">
        <v>230</v>
      </c>
      <c r="AU1643" s="156" t="s">
        <v>87</v>
      </c>
      <c r="AV1643" s="12" t="s">
        <v>87</v>
      </c>
      <c r="AW1643" s="12" t="s">
        <v>5</v>
      </c>
      <c r="AX1643" s="12" t="s">
        <v>77</v>
      </c>
      <c r="AY1643" s="156" t="s">
        <v>128</v>
      </c>
    </row>
    <row r="1644" spans="2:51" s="12" customFormat="1" ht="12">
      <c r="B1644" s="155"/>
      <c r="D1644" s="148" t="s">
        <v>230</v>
      </c>
      <c r="E1644" s="156" t="s">
        <v>1</v>
      </c>
      <c r="F1644" s="157" t="s">
        <v>2739</v>
      </c>
      <c r="H1644" s="158">
        <v>29.596</v>
      </c>
      <c r="I1644" s="159"/>
      <c r="J1644" s="159"/>
      <c r="M1644" s="155"/>
      <c r="N1644" s="160"/>
      <c r="X1644" s="161"/>
      <c r="AT1644" s="156" t="s">
        <v>230</v>
      </c>
      <c r="AU1644" s="156" t="s">
        <v>87</v>
      </c>
      <c r="AV1644" s="12" t="s">
        <v>87</v>
      </c>
      <c r="AW1644" s="12" t="s">
        <v>5</v>
      </c>
      <c r="AX1644" s="12" t="s">
        <v>77</v>
      </c>
      <c r="AY1644" s="156" t="s">
        <v>128</v>
      </c>
    </row>
    <row r="1645" spans="2:51" s="12" customFormat="1" ht="12">
      <c r="B1645" s="155"/>
      <c r="D1645" s="148" t="s">
        <v>230</v>
      </c>
      <c r="E1645" s="156" t="s">
        <v>1</v>
      </c>
      <c r="F1645" s="157" t="s">
        <v>2740</v>
      </c>
      <c r="H1645" s="158">
        <v>27.18</v>
      </c>
      <c r="I1645" s="159"/>
      <c r="J1645" s="159"/>
      <c r="M1645" s="155"/>
      <c r="N1645" s="160"/>
      <c r="X1645" s="161"/>
      <c r="AT1645" s="156" t="s">
        <v>230</v>
      </c>
      <c r="AU1645" s="156" t="s">
        <v>87</v>
      </c>
      <c r="AV1645" s="12" t="s">
        <v>87</v>
      </c>
      <c r="AW1645" s="12" t="s">
        <v>5</v>
      </c>
      <c r="AX1645" s="12" t="s">
        <v>77</v>
      </c>
      <c r="AY1645" s="156" t="s">
        <v>128</v>
      </c>
    </row>
    <row r="1646" spans="2:51" s="12" customFormat="1" ht="12">
      <c r="B1646" s="155"/>
      <c r="D1646" s="148" t="s">
        <v>230</v>
      </c>
      <c r="E1646" s="156" t="s">
        <v>1</v>
      </c>
      <c r="F1646" s="157" t="s">
        <v>2741</v>
      </c>
      <c r="H1646" s="158">
        <v>62.816</v>
      </c>
      <c r="I1646" s="159"/>
      <c r="J1646" s="159"/>
      <c r="M1646" s="155"/>
      <c r="N1646" s="160"/>
      <c r="X1646" s="161"/>
      <c r="AT1646" s="156" t="s">
        <v>230</v>
      </c>
      <c r="AU1646" s="156" t="s">
        <v>87</v>
      </c>
      <c r="AV1646" s="12" t="s">
        <v>87</v>
      </c>
      <c r="AW1646" s="12" t="s">
        <v>5</v>
      </c>
      <c r="AX1646" s="12" t="s">
        <v>77</v>
      </c>
      <c r="AY1646" s="156" t="s">
        <v>128</v>
      </c>
    </row>
    <row r="1647" spans="2:51" s="12" customFormat="1" ht="12">
      <c r="B1647" s="155"/>
      <c r="D1647" s="148" t="s">
        <v>230</v>
      </c>
      <c r="E1647" s="156" t="s">
        <v>1</v>
      </c>
      <c r="F1647" s="157" t="s">
        <v>2742</v>
      </c>
      <c r="H1647" s="158">
        <v>99.358</v>
      </c>
      <c r="I1647" s="159"/>
      <c r="J1647" s="159"/>
      <c r="M1647" s="155"/>
      <c r="N1647" s="160"/>
      <c r="X1647" s="161"/>
      <c r="AT1647" s="156" t="s">
        <v>230</v>
      </c>
      <c r="AU1647" s="156" t="s">
        <v>87</v>
      </c>
      <c r="AV1647" s="12" t="s">
        <v>87</v>
      </c>
      <c r="AW1647" s="12" t="s">
        <v>5</v>
      </c>
      <c r="AX1647" s="12" t="s">
        <v>77</v>
      </c>
      <c r="AY1647" s="156" t="s">
        <v>128</v>
      </c>
    </row>
    <row r="1648" spans="2:51" s="12" customFormat="1" ht="12">
      <c r="B1648" s="155"/>
      <c r="D1648" s="148" t="s">
        <v>230</v>
      </c>
      <c r="E1648" s="156" t="s">
        <v>1</v>
      </c>
      <c r="F1648" s="157" t="s">
        <v>2679</v>
      </c>
      <c r="H1648" s="158">
        <v>55.266</v>
      </c>
      <c r="I1648" s="159"/>
      <c r="J1648" s="159"/>
      <c r="M1648" s="155"/>
      <c r="N1648" s="160"/>
      <c r="X1648" s="161"/>
      <c r="AT1648" s="156" t="s">
        <v>230</v>
      </c>
      <c r="AU1648" s="156" t="s">
        <v>87</v>
      </c>
      <c r="AV1648" s="12" t="s">
        <v>87</v>
      </c>
      <c r="AW1648" s="12" t="s">
        <v>5</v>
      </c>
      <c r="AX1648" s="12" t="s">
        <v>77</v>
      </c>
      <c r="AY1648" s="156" t="s">
        <v>128</v>
      </c>
    </row>
    <row r="1649" spans="2:51" s="12" customFormat="1" ht="12">
      <c r="B1649" s="155"/>
      <c r="D1649" s="148" t="s">
        <v>230</v>
      </c>
      <c r="E1649" s="156" t="s">
        <v>1</v>
      </c>
      <c r="F1649" s="157" t="s">
        <v>2743</v>
      </c>
      <c r="H1649" s="158">
        <v>42.884</v>
      </c>
      <c r="I1649" s="159"/>
      <c r="J1649" s="159"/>
      <c r="M1649" s="155"/>
      <c r="N1649" s="160"/>
      <c r="X1649" s="161"/>
      <c r="AT1649" s="156" t="s">
        <v>230</v>
      </c>
      <c r="AU1649" s="156" t="s">
        <v>87</v>
      </c>
      <c r="AV1649" s="12" t="s">
        <v>87</v>
      </c>
      <c r="AW1649" s="12" t="s">
        <v>5</v>
      </c>
      <c r="AX1649" s="12" t="s">
        <v>77</v>
      </c>
      <c r="AY1649" s="156" t="s">
        <v>128</v>
      </c>
    </row>
    <row r="1650" spans="2:51" s="12" customFormat="1" ht="12">
      <c r="B1650" s="155"/>
      <c r="D1650" s="148" t="s">
        <v>230</v>
      </c>
      <c r="E1650" s="156" t="s">
        <v>1</v>
      </c>
      <c r="F1650" s="157" t="s">
        <v>2744</v>
      </c>
      <c r="H1650" s="158">
        <v>42.28</v>
      </c>
      <c r="I1650" s="159"/>
      <c r="J1650" s="159"/>
      <c r="M1650" s="155"/>
      <c r="N1650" s="160"/>
      <c r="X1650" s="161"/>
      <c r="AT1650" s="156" t="s">
        <v>230</v>
      </c>
      <c r="AU1650" s="156" t="s">
        <v>87</v>
      </c>
      <c r="AV1650" s="12" t="s">
        <v>87</v>
      </c>
      <c r="AW1650" s="12" t="s">
        <v>5</v>
      </c>
      <c r="AX1650" s="12" t="s">
        <v>77</v>
      </c>
      <c r="AY1650" s="156" t="s">
        <v>128</v>
      </c>
    </row>
    <row r="1651" spans="2:51" s="12" customFormat="1" ht="12">
      <c r="B1651" s="155"/>
      <c r="D1651" s="148" t="s">
        <v>230</v>
      </c>
      <c r="E1651" s="156" t="s">
        <v>1</v>
      </c>
      <c r="F1651" s="157" t="s">
        <v>2745</v>
      </c>
      <c r="H1651" s="158">
        <v>46.81</v>
      </c>
      <c r="I1651" s="159"/>
      <c r="J1651" s="159"/>
      <c r="M1651" s="155"/>
      <c r="N1651" s="160"/>
      <c r="X1651" s="161"/>
      <c r="AT1651" s="156" t="s">
        <v>230</v>
      </c>
      <c r="AU1651" s="156" t="s">
        <v>87</v>
      </c>
      <c r="AV1651" s="12" t="s">
        <v>87</v>
      </c>
      <c r="AW1651" s="12" t="s">
        <v>5</v>
      </c>
      <c r="AX1651" s="12" t="s">
        <v>77</v>
      </c>
      <c r="AY1651" s="156" t="s">
        <v>128</v>
      </c>
    </row>
    <row r="1652" spans="2:51" s="12" customFormat="1" ht="12">
      <c r="B1652" s="155"/>
      <c r="D1652" s="148" t="s">
        <v>230</v>
      </c>
      <c r="E1652" s="156" t="s">
        <v>1</v>
      </c>
      <c r="F1652" s="157" t="s">
        <v>2746</v>
      </c>
      <c r="H1652" s="158">
        <v>17.214</v>
      </c>
      <c r="I1652" s="159"/>
      <c r="J1652" s="159"/>
      <c r="M1652" s="155"/>
      <c r="N1652" s="160"/>
      <c r="X1652" s="161"/>
      <c r="AT1652" s="156" t="s">
        <v>230</v>
      </c>
      <c r="AU1652" s="156" t="s">
        <v>87</v>
      </c>
      <c r="AV1652" s="12" t="s">
        <v>87</v>
      </c>
      <c r="AW1652" s="12" t="s">
        <v>5</v>
      </c>
      <c r="AX1652" s="12" t="s">
        <v>77</v>
      </c>
      <c r="AY1652" s="156" t="s">
        <v>128</v>
      </c>
    </row>
    <row r="1653" spans="2:51" s="12" customFormat="1" ht="12">
      <c r="B1653" s="155"/>
      <c r="D1653" s="148" t="s">
        <v>230</v>
      </c>
      <c r="E1653" s="156" t="s">
        <v>1</v>
      </c>
      <c r="F1653" s="157" t="s">
        <v>2747</v>
      </c>
      <c r="H1653" s="158">
        <v>14.194</v>
      </c>
      <c r="I1653" s="159"/>
      <c r="J1653" s="159"/>
      <c r="M1653" s="155"/>
      <c r="N1653" s="160"/>
      <c r="X1653" s="161"/>
      <c r="AT1653" s="156" t="s">
        <v>230</v>
      </c>
      <c r="AU1653" s="156" t="s">
        <v>87</v>
      </c>
      <c r="AV1653" s="12" t="s">
        <v>87</v>
      </c>
      <c r="AW1653" s="12" t="s">
        <v>5</v>
      </c>
      <c r="AX1653" s="12" t="s">
        <v>77</v>
      </c>
      <c r="AY1653" s="156" t="s">
        <v>128</v>
      </c>
    </row>
    <row r="1654" spans="2:51" s="12" customFormat="1" ht="12">
      <c r="B1654" s="155"/>
      <c r="D1654" s="148" t="s">
        <v>230</v>
      </c>
      <c r="E1654" s="156" t="s">
        <v>1</v>
      </c>
      <c r="F1654" s="157" t="s">
        <v>2748</v>
      </c>
      <c r="H1654" s="158">
        <v>20.234</v>
      </c>
      <c r="I1654" s="159"/>
      <c r="J1654" s="159"/>
      <c r="M1654" s="155"/>
      <c r="N1654" s="160"/>
      <c r="X1654" s="161"/>
      <c r="AT1654" s="156" t="s">
        <v>230</v>
      </c>
      <c r="AU1654" s="156" t="s">
        <v>87</v>
      </c>
      <c r="AV1654" s="12" t="s">
        <v>87</v>
      </c>
      <c r="AW1654" s="12" t="s">
        <v>5</v>
      </c>
      <c r="AX1654" s="12" t="s">
        <v>77</v>
      </c>
      <c r="AY1654" s="156" t="s">
        <v>128</v>
      </c>
    </row>
    <row r="1655" spans="2:51" s="12" customFormat="1" ht="12">
      <c r="B1655" s="155"/>
      <c r="D1655" s="148" t="s">
        <v>230</v>
      </c>
      <c r="E1655" s="156" t="s">
        <v>1</v>
      </c>
      <c r="F1655" s="157" t="s">
        <v>2749</v>
      </c>
      <c r="H1655" s="158">
        <v>12.986</v>
      </c>
      <c r="I1655" s="159"/>
      <c r="J1655" s="159"/>
      <c r="M1655" s="155"/>
      <c r="N1655" s="160"/>
      <c r="X1655" s="161"/>
      <c r="AT1655" s="156" t="s">
        <v>230</v>
      </c>
      <c r="AU1655" s="156" t="s">
        <v>87</v>
      </c>
      <c r="AV1655" s="12" t="s">
        <v>87</v>
      </c>
      <c r="AW1655" s="12" t="s">
        <v>5</v>
      </c>
      <c r="AX1655" s="12" t="s">
        <v>77</v>
      </c>
      <c r="AY1655" s="156" t="s">
        <v>128</v>
      </c>
    </row>
    <row r="1656" spans="2:51" s="12" customFormat="1" ht="12">
      <c r="B1656" s="155"/>
      <c r="D1656" s="148" t="s">
        <v>230</v>
      </c>
      <c r="E1656" s="156" t="s">
        <v>1</v>
      </c>
      <c r="F1656" s="157" t="s">
        <v>2750</v>
      </c>
      <c r="H1656" s="158">
        <v>15.1</v>
      </c>
      <c r="I1656" s="159"/>
      <c r="J1656" s="159"/>
      <c r="M1656" s="155"/>
      <c r="N1656" s="160"/>
      <c r="X1656" s="161"/>
      <c r="AT1656" s="156" t="s">
        <v>230</v>
      </c>
      <c r="AU1656" s="156" t="s">
        <v>87</v>
      </c>
      <c r="AV1656" s="12" t="s">
        <v>87</v>
      </c>
      <c r="AW1656" s="12" t="s">
        <v>5</v>
      </c>
      <c r="AX1656" s="12" t="s">
        <v>77</v>
      </c>
      <c r="AY1656" s="156" t="s">
        <v>128</v>
      </c>
    </row>
    <row r="1657" spans="2:51" s="12" customFormat="1" ht="12">
      <c r="B1657" s="155"/>
      <c r="D1657" s="148" t="s">
        <v>230</v>
      </c>
      <c r="E1657" s="156" t="s">
        <v>1</v>
      </c>
      <c r="F1657" s="157" t="s">
        <v>2751</v>
      </c>
      <c r="H1657" s="158">
        <v>13.288</v>
      </c>
      <c r="I1657" s="159"/>
      <c r="J1657" s="159"/>
      <c r="M1657" s="155"/>
      <c r="N1657" s="160"/>
      <c r="X1657" s="161"/>
      <c r="AT1657" s="156" t="s">
        <v>230</v>
      </c>
      <c r="AU1657" s="156" t="s">
        <v>87</v>
      </c>
      <c r="AV1657" s="12" t="s">
        <v>87</v>
      </c>
      <c r="AW1657" s="12" t="s">
        <v>5</v>
      </c>
      <c r="AX1657" s="12" t="s">
        <v>77</v>
      </c>
      <c r="AY1657" s="156" t="s">
        <v>128</v>
      </c>
    </row>
    <row r="1658" spans="2:51" s="13" customFormat="1" ht="12">
      <c r="B1658" s="162"/>
      <c r="D1658" s="148" t="s">
        <v>230</v>
      </c>
      <c r="E1658" s="163" t="s">
        <v>1</v>
      </c>
      <c r="F1658" s="164" t="s">
        <v>265</v>
      </c>
      <c r="H1658" s="165">
        <v>1155.9349999999997</v>
      </c>
      <c r="I1658" s="166"/>
      <c r="J1658" s="166"/>
      <c r="M1658" s="162"/>
      <c r="N1658" s="167"/>
      <c r="X1658" s="168"/>
      <c r="AT1658" s="163" t="s">
        <v>230</v>
      </c>
      <c r="AU1658" s="163" t="s">
        <v>87</v>
      </c>
      <c r="AV1658" s="13" t="s">
        <v>137</v>
      </c>
      <c r="AW1658" s="13" t="s">
        <v>5</v>
      </c>
      <c r="AX1658" s="13" t="s">
        <v>85</v>
      </c>
      <c r="AY1658" s="163" t="s">
        <v>128</v>
      </c>
    </row>
    <row r="1659" spans="2:65" s="1" customFormat="1" ht="24.2" customHeight="1">
      <c r="B1659" s="31"/>
      <c r="C1659" s="134" t="s">
        <v>2752</v>
      </c>
      <c r="D1659" s="134" t="s">
        <v>132</v>
      </c>
      <c r="E1659" s="135" t="s">
        <v>2753</v>
      </c>
      <c r="F1659" s="136" t="s">
        <v>2754</v>
      </c>
      <c r="G1659" s="137" t="s">
        <v>222</v>
      </c>
      <c r="H1659" s="138">
        <v>95.586</v>
      </c>
      <c r="I1659" s="139"/>
      <c r="J1659" s="139"/>
      <c r="K1659" s="140">
        <f>ROUND(P1659*H1659,2)</f>
        <v>0</v>
      </c>
      <c r="L1659" s="136" t="s">
        <v>134</v>
      </c>
      <c r="M1659" s="31"/>
      <c r="N1659" s="141" t="s">
        <v>1</v>
      </c>
      <c r="O1659" s="142" t="s">
        <v>40</v>
      </c>
      <c r="P1659" s="143">
        <f>I1659+J1659</f>
        <v>0</v>
      </c>
      <c r="Q1659" s="143">
        <f>ROUND(I1659*H1659,2)</f>
        <v>0</v>
      </c>
      <c r="R1659" s="143">
        <f>ROUND(J1659*H1659,2)</f>
        <v>0</v>
      </c>
      <c r="T1659" s="144">
        <f>S1659*H1659</f>
        <v>0</v>
      </c>
      <c r="U1659" s="144">
        <v>0.00318</v>
      </c>
      <c r="V1659" s="144">
        <f>U1659*H1659</f>
        <v>0.30396348</v>
      </c>
      <c r="W1659" s="144">
        <v>0</v>
      </c>
      <c r="X1659" s="145">
        <f>W1659*H1659</f>
        <v>0</v>
      </c>
      <c r="AR1659" s="146" t="s">
        <v>319</v>
      </c>
      <c r="AT1659" s="146" t="s">
        <v>132</v>
      </c>
      <c r="AU1659" s="146" t="s">
        <v>87</v>
      </c>
      <c r="AY1659" s="16" t="s">
        <v>128</v>
      </c>
      <c r="BE1659" s="147">
        <f>IF(O1659="základní",K1659,0)</f>
        <v>0</v>
      </c>
      <c r="BF1659" s="147">
        <f>IF(O1659="snížená",K1659,0)</f>
        <v>0</v>
      </c>
      <c r="BG1659" s="147">
        <f>IF(O1659="zákl. přenesená",K1659,0)</f>
        <v>0</v>
      </c>
      <c r="BH1659" s="147">
        <f>IF(O1659="sníž. přenesená",K1659,0)</f>
        <v>0</v>
      </c>
      <c r="BI1659" s="147">
        <f>IF(O1659="nulová",K1659,0)</f>
        <v>0</v>
      </c>
      <c r="BJ1659" s="16" t="s">
        <v>85</v>
      </c>
      <c r="BK1659" s="147">
        <f>ROUND(P1659*H1659,2)</f>
        <v>0</v>
      </c>
      <c r="BL1659" s="16" t="s">
        <v>319</v>
      </c>
      <c r="BM1659" s="146" t="s">
        <v>2755</v>
      </c>
    </row>
    <row r="1660" spans="2:47" s="1" customFormat="1" ht="19.5">
      <c r="B1660" s="31"/>
      <c r="D1660" s="148" t="s">
        <v>136</v>
      </c>
      <c r="F1660" s="149" t="s">
        <v>2756</v>
      </c>
      <c r="I1660" s="150"/>
      <c r="J1660" s="150"/>
      <c r="M1660" s="31"/>
      <c r="N1660" s="151"/>
      <c r="X1660" s="53"/>
      <c r="AT1660" s="16" t="s">
        <v>136</v>
      </c>
      <c r="AU1660" s="16" t="s">
        <v>87</v>
      </c>
    </row>
    <row r="1661" spans="2:51" s="12" customFormat="1" ht="12">
      <c r="B1661" s="155"/>
      <c r="D1661" s="148" t="s">
        <v>230</v>
      </c>
      <c r="E1661" s="156" t="s">
        <v>1</v>
      </c>
      <c r="F1661" s="157" t="s">
        <v>2701</v>
      </c>
      <c r="H1661" s="158">
        <v>95.586</v>
      </c>
      <c r="I1661" s="159"/>
      <c r="J1661" s="159"/>
      <c r="M1661" s="155"/>
      <c r="N1661" s="160"/>
      <c r="X1661" s="161"/>
      <c r="AT1661" s="156" t="s">
        <v>230</v>
      </c>
      <c r="AU1661" s="156" t="s">
        <v>87</v>
      </c>
      <c r="AV1661" s="12" t="s">
        <v>87</v>
      </c>
      <c r="AW1661" s="12" t="s">
        <v>5</v>
      </c>
      <c r="AX1661" s="12" t="s">
        <v>85</v>
      </c>
      <c r="AY1661" s="156" t="s">
        <v>128</v>
      </c>
    </row>
    <row r="1662" spans="2:65" s="1" customFormat="1" ht="33" customHeight="1">
      <c r="B1662" s="31"/>
      <c r="C1662" s="134" t="s">
        <v>2757</v>
      </c>
      <c r="D1662" s="134" t="s">
        <v>132</v>
      </c>
      <c r="E1662" s="135" t="s">
        <v>2758</v>
      </c>
      <c r="F1662" s="136" t="s">
        <v>2759</v>
      </c>
      <c r="G1662" s="137" t="s">
        <v>222</v>
      </c>
      <c r="H1662" s="138">
        <v>1435.785</v>
      </c>
      <c r="I1662" s="139"/>
      <c r="J1662" s="139"/>
      <c r="K1662" s="140">
        <f>ROUND(P1662*H1662,2)</f>
        <v>0</v>
      </c>
      <c r="L1662" s="136" t="s">
        <v>134</v>
      </c>
      <c r="M1662" s="31"/>
      <c r="N1662" s="141" t="s">
        <v>1</v>
      </c>
      <c r="O1662" s="142" t="s">
        <v>40</v>
      </c>
      <c r="P1662" s="143">
        <f>I1662+J1662</f>
        <v>0</v>
      </c>
      <c r="Q1662" s="143">
        <f>ROUND(I1662*H1662,2)</f>
        <v>0</v>
      </c>
      <c r="R1662" s="143">
        <f>ROUND(J1662*H1662,2)</f>
        <v>0</v>
      </c>
      <c r="T1662" s="144">
        <f>S1662*H1662</f>
        <v>0</v>
      </c>
      <c r="U1662" s="144">
        <v>0.00318</v>
      </c>
      <c r="V1662" s="144">
        <f>U1662*H1662</f>
        <v>4.565796300000001</v>
      </c>
      <c r="W1662" s="144">
        <v>0</v>
      </c>
      <c r="X1662" s="145">
        <f>W1662*H1662</f>
        <v>0</v>
      </c>
      <c r="AR1662" s="146" t="s">
        <v>319</v>
      </c>
      <c r="AT1662" s="146" t="s">
        <v>132</v>
      </c>
      <c r="AU1662" s="146" t="s">
        <v>87</v>
      </c>
      <c r="AY1662" s="16" t="s">
        <v>128</v>
      </c>
      <c r="BE1662" s="147">
        <f>IF(O1662="základní",K1662,0)</f>
        <v>0</v>
      </c>
      <c r="BF1662" s="147">
        <f>IF(O1662="snížená",K1662,0)</f>
        <v>0</v>
      </c>
      <c r="BG1662" s="147">
        <f>IF(O1662="zákl. přenesená",K1662,0)</f>
        <v>0</v>
      </c>
      <c r="BH1662" s="147">
        <f>IF(O1662="sníž. přenesená",K1662,0)</f>
        <v>0</v>
      </c>
      <c r="BI1662" s="147">
        <f>IF(O1662="nulová",K1662,0)</f>
        <v>0</v>
      </c>
      <c r="BJ1662" s="16" t="s">
        <v>85</v>
      </c>
      <c r="BK1662" s="147">
        <f>ROUND(P1662*H1662,2)</f>
        <v>0</v>
      </c>
      <c r="BL1662" s="16" t="s">
        <v>319</v>
      </c>
      <c r="BM1662" s="146" t="s">
        <v>2760</v>
      </c>
    </row>
    <row r="1663" spans="2:47" s="1" customFormat="1" ht="19.5">
      <c r="B1663" s="31"/>
      <c r="D1663" s="148" t="s">
        <v>136</v>
      </c>
      <c r="F1663" s="149" t="s">
        <v>2761</v>
      </c>
      <c r="I1663" s="150"/>
      <c r="J1663" s="150"/>
      <c r="M1663" s="31"/>
      <c r="N1663" s="151"/>
      <c r="X1663" s="53"/>
      <c r="AT1663" s="16" t="s">
        <v>136</v>
      </c>
      <c r="AU1663" s="16" t="s">
        <v>87</v>
      </c>
    </row>
    <row r="1664" spans="2:51" s="12" customFormat="1" ht="12">
      <c r="B1664" s="155"/>
      <c r="D1664" s="148" t="s">
        <v>230</v>
      </c>
      <c r="E1664" s="156" t="s">
        <v>1</v>
      </c>
      <c r="F1664" s="157" t="s">
        <v>2695</v>
      </c>
      <c r="H1664" s="158">
        <v>1435.785</v>
      </c>
      <c r="I1664" s="159"/>
      <c r="J1664" s="159"/>
      <c r="M1664" s="155"/>
      <c r="N1664" s="160"/>
      <c r="X1664" s="161"/>
      <c r="AT1664" s="156" t="s">
        <v>230</v>
      </c>
      <c r="AU1664" s="156" t="s">
        <v>87</v>
      </c>
      <c r="AV1664" s="12" t="s">
        <v>87</v>
      </c>
      <c r="AW1664" s="12" t="s">
        <v>5</v>
      </c>
      <c r="AX1664" s="12" t="s">
        <v>85</v>
      </c>
      <c r="AY1664" s="156" t="s">
        <v>128</v>
      </c>
    </row>
    <row r="1665" spans="2:65" s="1" customFormat="1" ht="24.2" customHeight="1">
      <c r="B1665" s="31"/>
      <c r="C1665" s="134" t="s">
        <v>2762</v>
      </c>
      <c r="D1665" s="134" t="s">
        <v>132</v>
      </c>
      <c r="E1665" s="135" t="s">
        <v>2763</v>
      </c>
      <c r="F1665" s="136" t="s">
        <v>2764</v>
      </c>
      <c r="G1665" s="137" t="s">
        <v>402</v>
      </c>
      <c r="H1665" s="138">
        <v>391</v>
      </c>
      <c r="I1665" s="139"/>
      <c r="J1665" s="139"/>
      <c r="K1665" s="140">
        <f>ROUND(P1665*H1665,2)</f>
        <v>0</v>
      </c>
      <c r="L1665" s="136" t="s">
        <v>134</v>
      </c>
      <c r="M1665" s="31"/>
      <c r="N1665" s="141" t="s">
        <v>1</v>
      </c>
      <c r="O1665" s="142" t="s">
        <v>40</v>
      </c>
      <c r="P1665" s="143">
        <f>I1665+J1665</f>
        <v>0</v>
      </c>
      <c r="Q1665" s="143">
        <f>ROUND(I1665*H1665,2)</f>
        <v>0</v>
      </c>
      <c r="R1665" s="143">
        <f>ROUND(J1665*H1665,2)</f>
        <v>0</v>
      </c>
      <c r="T1665" s="144">
        <f>S1665*H1665</f>
        <v>0</v>
      </c>
      <c r="U1665" s="144">
        <v>0</v>
      </c>
      <c r="V1665" s="144">
        <f>U1665*H1665</f>
        <v>0</v>
      </c>
      <c r="W1665" s="144">
        <v>0</v>
      </c>
      <c r="X1665" s="145">
        <f>W1665*H1665</f>
        <v>0</v>
      </c>
      <c r="AR1665" s="146" t="s">
        <v>319</v>
      </c>
      <c r="AT1665" s="146" t="s">
        <v>132</v>
      </c>
      <c r="AU1665" s="146" t="s">
        <v>87</v>
      </c>
      <c r="AY1665" s="16" t="s">
        <v>128</v>
      </c>
      <c r="BE1665" s="147">
        <f>IF(O1665="základní",K1665,0)</f>
        <v>0</v>
      </c>
      <c r="BF1665" s="147">
        <f>IF(O1665="snížená",K1665,0)</f>
        <v>0</v>
      </c>
      <c r="BG1665" s="147">
        <f>IF(O1665="zákl. přenesená",K1665,0)</f>
        <v>0</v>
      </c>
      <c r="BH1665" s="147">
        <f>IF(O1665="sníž. přenesená",K1665,0)</f>
        <v>0</v>
      </c>
      <c r="BI1665" s="147">
        <f>IF(O1665="nulová",K1665,0)</f>
        <v>0</v>
      </c>
      <c r="BJ1665" s="16" t="s">
        <v>85</v>
      </c>
      <c r="BK1665" s="147">
        <f>ROUND(P1665*H1665,2)</f>
        <v>0</v>
      </c>
      <c r="BL1665" s="16" t="s">
        <v>319</v>
      </c>
      <c r="BM1665" s="146" t="s">
        <v>2765</v>
      </c>
    </row>
    <row r="1666" spans="2:47" s="1" customFormat="1" ht="19.5">
      <c r="B1666" s="31"/>
      <c r="D1666" s="148" t="s">
        <v>136</v>
      </c>
      <c r="F1666" s="149" t="s">
        <v>2766</v>
      </c>
      <c r="I1666" s="150"/>
      <c r="J1666" s="150"/>
      <c r="M1666" s="31"/>
      <c r="N1666" s="151"/>
      <c r="X1666" s="53"/>
      <c r="AT1666" s="16" t="s">
        <v>136</v>
      </c>
      <c r="AU1666" s="16" t="s">
        <v>87</v>
      </c>
    </row>
    <row r="1667" spans="2:51" s="12" customFormat="1" ht="12">
      <c r="B1667" s="155"/>
      <c r="D1667" s="148" t="s">
        <v>230</v>
      </c>
      <c r="E1667" s="156" t="s">
        <v>1</v>
      </c>
      <c r="F1667" s="157" t="s">
        <v>2767</v>
      </c>
      <c r="H1667" s="158">
        <v>216</v>
      </c>
      <c r="I1667" s="159"/>
      <c r="J1667" s="159"/>
      <c r="M1667" s="155"/>
      <c r="N1667" s="160"/>
      <c r="X1667" s="161"/>
      <c r="AT1667" s="156" t="s">
        <v>230</v>
      </c>
      <c r="AU1667" s="156" t="s">
        <v>87</v>
      </c>
      <c r="AV1667" s="12" t="s">
        <v>87</v>
      </c>
      <c r="AW1667" s="12" t="s">
        <v>5</v>
      </c>
      <c r="AX1667" s="12" t="s">
        <v>77</v>
      </c>
      <c r="AY1667" s="156" t="s">
        <v>128</v>
      </c>
    </row>
    <row r="1668" spans="2:51" s="12" customFormat="1" ht="12">
      <c r="B1668" s="155"/>
      <c r="D1668" s="148" t="s">
        <v>230</v>
      </c>
      <c r="E1668" s="156" t="s">
        <v>1</v>
      </c>
      <c r="F1668" s="157" t="s">
        <v>2768</v>
      </c>
      <c r="H1668" s="158">
        <v>175</v>
      </c>
      <c r="I1668" s="159"/>
      <c r="J1668" s="159"/>
      <c r="M1668" s="155"/>
      <c r="N1668" s="160"/>
      <c r="X1668" s="161"/>
      <c r="AT1668" s="156" t="s">
        <v>230</v>
      </c>
      <c r="AU1668" s="156" t="s">
        <v>87</v>
      </c>
      <c r="AV1668" s="12" t="s">
        <v>87</v>
      </c>
      <c r="AW1668" s="12" t="s">
        <v>5</v>
      </c>
      <c r="AX1668" s="12" t="s">
        <v>77</v>
      </c>
      <c r="AY1668" s="156" t="s">
        <v>128</v>
      </c>
    </row>
    <row r="1669" spans="2:51" s="13" customFormat="1" ht="12">
      <c r="B1669" s="162"/>
      <c r="D1669" s="148" t="s">
        <v>230</v>
      </c>
      <c r="E1669" s="163" t="s">
        <v>1</v>
      </c>
      <c r="F1669" s="164" t="s">
        <v>265</v>
      </c>
      <c r="H1669" s="165">
        <v>391</v>
      </c>
      <c r="I1669" s="166"/>
      <c r="J1669" s="166"/>
      <c r="M1669" s="162"/>
      <c r="N1669" s="167"/>
      <c r="X1669" s="168"/>
      <c r="AT1669" s="163" t="s">
        <v>230</v>
      </c>
      <c r="AU1669" s="163" t="s">
        <v>87</v>
      </c>
      <c r="AV1669" s="13" t="s">
        <v>137</v>
      </c>
      <c r="AW1669" s="13" t="s">
        <v>5</v>
      </c>
      <c r="AX1669" s="13" t="s">
        <v>85</v>
      </c>
      <c r="AY1669" s="163" t="s">
        <v>128</v>
      </c>
    </row>
    <row r="1670" spans="2:65" s="1" customFormat="1" ht="24.2" customHeight="1">
      <c r="B1670" s="31"/>
      <c r="C1670" s="169" t="s">
        <v>2769</v>
      </c>
      <c r="D1670" s="169" t="s">
        <v>356</v>
      </c>
      <c r="E1670" s="170" t="s">
        <v>2770</v>
      </c>
      <c r="F1670" s="171" t="s">
        <v>2771</v>
      </c>
      <c r="G1670" s="172" t="s">
        <v>402</v>
      </c>
      <c r="H1670" s="173">
        <v>410.55</v>
      </c>
      <c r="I1670" s="174"/>
      <c r="J1670" s="175"/>
      <c r="K1670" s="176">
        <f>ROUND(P1670*H1670,2)</f>
        <v>0</v>
      </c>
      <c r="L1670" s="171" t="s">
        <v>134</v>
      </c>
      <c r="M1670" s="177"/>
      <c r="N1670" s="178" t="s">
        <v>1</v>
      </c>
      <c r="O1670" s="142" t="s">
        <v>40</v>
      </c>
      <c r="P1670" s="143">
        <f>I1670+J1670</f>
        <v>0</v>
      </c>
      <c r="Q1670" s="143">
        <f>ROUND(I1670*H1670,2)</f>
        <v>0</v>
      </c>
      <c r="R1670" s="143">
        <f>ROUND(J1670*H1670,2)</f>
        <v>0</v>
      </c>
      <c r="T1670" s="144">
        <f>S1670*H1670</f>
        <v>0</v>
      </c>
      <c r="U1670" s="144">
        <v>0</v>
      </c>
      <c r="V1670" s="144">
        <f>U1670*H1670</f>
        <v>0</v>
      </c>
      <c r="W1670" s="144">
        <v>0</v>
      </c>
      <c r="X1670" s="145">
        <f>W1670*H1670</f>
        <v>0</v>
      </c>
      <c r="AR1670" s="146" t="s">
        <v>399</v>
      </c>
      <c r="AT1670" s="146" t="s">
        <v>356</v>
      </c>
      <c r="AU1670" s="146" t="s">
        <v>87</v>
      </c>
      <c r="AY1670" s="16" t="s">
        <v>128</v>
      </c>
      <c r="BE1670" s="147">
        <f>IF(O1670="základní",K1670,0)</f>
        <v>0</v>
      </c>
      <c r="BF1670" s="147">
        <f>IF(O1670="snížená",K1670,0)</f>
        <v>0</v>
      </c>
      <c r="BG1670" s="147">
        <f>IF(O1670="zákl. přenesená",K1670,0)</f>
        <v>0</v>
      </c>
      <c r="BH1670" s="147">
        <f>IF(O1670="sníž. přenesená",K1670,0)</f>
        <v>0</v>
      </c>
      <c r="BI1670" s="147">
        <f>IF(O1670="nulová",K1670,0)</f>
        <v>0</v>
      </c>
      <c r="BJ1670" s="16" t="s">
        <v>85</v>
      </c>
      <c r="BK1670" s="147">
        <f>ROUND(P1670*H1670,2)</f>
        <v>0</v>
      </c>
      <c r="BL1670" s="16" t="s">
        <v>319</v>
      </c>
      <c r="BM1670" s="146" t="s">
        <v>2772</v>
      </c>
    </row>
    <row r="1671" spans="2:47" s="1" customFormat="1" ht="12">
      <c r="B1671" s="31"/>
      <c r="D1671" s="148" t="s">
        <v>136</v>
      </c>
      <c r="F1671" s="149" t="s">
        <v>2771</v>
      </c>
      <c r="I1671" s="150"/>
      <c r="J1671" s="150"/>
      <c r="M1671" s="31"/>
      <c r="N1671" s="151"/>
      <c r="X1671" s="53"/>
      <c r="AT1671" s="16" t="s">
        <v>136</v>
      </c>
      <c r="AU1671" s="16" t="s">
        <v>87</v>
      </c>
    </row>
    <row r="1672" spans="2:51" s="12" customFormat="1" ht="12">
      <c r="B1672" s="155"/>
      <c r="D1672" s="148" t="s">
        <v>230</v>
      </c>
      <c r="F1672" s="157" t="s">
        <v>2773</v>
      </c>
      <c r="H1672" s="158">
        <v>410.55</v>
      </c>
      <c r="I1672" s="159"/>
      <c r="J1672" s="159"/>
      <c r="M1672" s="155"/>
      <c r="N1672" s="160"/>
      <c r="X1672" s="161"/>
      <c r="AT1672" s="156" t="s">
        <v>230</v>
      </c>
      <c r="AU1672" s="156" t="s">
        <v>87</v>
      </c>
      <c r="AV1672" s="12" t="s">
        <v>87</v>
      </c>
      <c r="AW1672" s="12" t="s">
        <v>4</v>
      </c>
      <c r="AX1672" s="12" t="s">
        <v>85</v>
      </c>
      <c r="AY1672" s="156" t="s">
        <v>128</v>
      </c>
    </row>
    <row r="1673" spans="2:65" s="1" customFormat="1" ht="24.2" customHeight="1">
      <c r="B1673" s="31"/>
      <c r="C1673" s="134" t="s">
        <v>2774</v>
      </c>
      <c r="D1673" s="134" t="s">
        <v>132</v>
      </c>
      <c r="E1673" s="135" t="s">
        <v>2775</v>
      </c>
      <c r="F1673" s="136" t="s">
        <v>2776</v>
      </c>
      <c r="G1673" s="137" t="s">
        <v>222</v>
      </c>
      <c r="H1673" s="138">
        <v>279.4</v>
      </c>
      <c r="I1673" s="139"/>
      <c r="J1673" s="139"/>
      <c r="K1673" s="140">
        <f>ROUND(P1673*H1673,2)</f>
        <v>0</v>
      </c>
      <c r="L1673" s="136" t="s">
        <v>134</v>
      </c>
      <c r="M1673" s="31"/>
      <c r="N1673" s="141" t="s">
        <v>1</v>
      </c>
      <c r="O1673" s="142" t="s">
        <v>40</v>
      </c>
      <c r="P1673" s="143">
        <f>I1673+J1673</f>
        <v>0</v>
      </c>
      <c r="Q1673" s="143">
        <f>ROUND(I1673*H1673,2)</f>
        <v>0</v>
      </c>
      <c r="R1673" s="143">
        <f>ROUND(J1673*H1673,2)</f>
        <v>0</v>
      </c>
      <c r="T1673" s="144">
        <f>S1673*H1673</f>
        <v>0</v>
      </c>
      <c r="U1673" s="144">
        <v>0</v>
      </c>
      <c r="V1673" s="144">
        <f>U1673*H1673</f>
        <v>0</v>
      </c>
      <c r="W1673" s="144">
        <v>0</v>
      </c>
      <c r="X1673" s="145">
        <f>W1673*H1673</f>
        <v>0</v>
      </c>
      <c r="AR1673" s="146" t="s">
        <v>319</v>
      </c>
      <c r="AT1673" s="146" t="s">
        <v>132</v>
      </c>
      <c r="AU1673" s="146" t="s">
        <v>87</v>
      </c>
      <c r="AY1673" s="16" t="s">
        <v>128</v>
      </c>
      <c r="BE1673" s="147">
        <f>IF(O1673="základní",K1673,0)</f>
        <v>0</v>
      </c>
      <c r="BF1673" s="147">
        <f>IF(O1673="snížená",K1673,0)</f>
        <v>0</v>
      </c>
      <c r="BG1673" s="147">
        <f>IF(O1673="zákl. přenesená",K1673,0)</f>
        <v>0</v>
      </c>
      <c r="BH1673" s="147">
        <f>IF(O1673="sníž. přenesená",K1673,0)</f>
        <v>0</v>
      </c>
      <c r="BI1673" s="147">
        <f>IF(O1673="nulová",K1673,0)</f>
        <v>0</v>
      </c>
      <c r="BJ1673" s="16" t="s">
        <v>85</v>
      </c>
      <c r="BK1673" s="147">
        <f>ROUND(P1673*H1673,2)</f>
        <v>0</v>
      </c>
      <c r="BL1673" s="16" t="s">
        <v>319</v>
      </c>
      <c r="BM1673" s="146" t="s">
        <v>2777</v>
      </c>
    </row>
    <row r="1674" spans="2:47" s="1" customFormat="1" ht="19.5">
      <c r="B1674" s="31"/>
      <c r="D1674" s="148" t="s">
        <v>136</v>
      </c>
      <c r="F1674" s="149" t="s">
        <v>2778</v>
      </c>
      <c r="I1674" s="150"/>
      <c r="J1674" s="150"/>
      <c r="M1674" s="31"/>
      <c r="N1674" s="151"/>
      <c r="X1674" s="53"/>
      <c r="AT1674" s="16" t="s">
        <v>136</v>
      </c>
      <c r="AU1674" s="16" t="s">
        <v>87</v>
      </c>
    </row>
    <row r="1675" spans="2:51" s="12" customFormat="1" ht="12">
      <c r="B1675" s="155"/>
      <c r="D1675" s="148" t="s">
        <v>230</v>
      </c>
      <c r="E1675" s="156" t="s">
        <v>1</v>
      </c>
      <c r="F1675" s="157" t="s">
        <v>2779</v>
      </c>
      <c r="H1675" s="158">
        <v>125.8</v>
      </c>
      <c r="I1675" s="159"/>
      <c r="J1675" s="159"/>
      <c r="M1675" s="155"/>
      <c r="N1675" s="160"/>
      <c r="X1675" s="161"/>
      <c r="AT1675" s="156" t="s">
        <v>230</v>
      </c>
      <c r="AU1675" s="156" t="s">
        <v>87</v>
      </c>
      <c r="AV1675" s="12" t="s">
        <v>87</v>
      </c>
      <c r="AW1675" s="12" t="s">
        <v>5</v>
      </c>
      <c r="AX1675" s="12" t="s">
        <v>77</v>
      </c>
      <c r="AY1675" s="156" t="s">
        <v>128</v>
      </c>
    </row>
    <row r="1676" spans="2:51" s="12" customFormat="1" ht="12">
      <c r="B1676" s="155"/>
      <c r="D1676" s="148" t="s">
        <v>230</v>
      </c>
      <c r="E1676" s="156" t="s">
        <v>1</v>
      </c>
      <c r="F1676" s="157" t="s">
        <v>2780</v>
      </c>
      <c r="H1676" s="158">
        <v>153.6</v>
      </c>
      <c r="I1676" s="159"/>
      <c r="J1676" s="159"/>
      <c r="M1676" s="155"/>
      <c r="N1676" s="160"/>
      <c r="X1676" s="161"/>
      <c r="AT1676" s="156" t="s">
        <v>230</v>
      </c>
      <c r="AU1676" s="156" t="s">
        <v>87</v>
      </c>
      <c r="AV1676" s="12" t="s">
        <v>87</v>
      </c>
      <c r="AW1676" s="12" t="s">
        <v>5</v>
      </c>
      <c r="AX1676" s="12" t="s">
        <v>77</v>
      </c>
      <c r="AY1676" s="156" t="s">
        <v>128</v>
      </c>
    </row>
    <row r="1677" spans="2:51" s="13" customFormat="1" ht="12">
      <c r="B1677" s="162"/>
      <c r="D1677" s="148" t="s">
        <v>230</v>
      </c>
      <c r="E1677" s="163" t="s">
        <v>1</v>
      </c>
      <c r="F1677" s="164" t="s">
        <v>265</v>
      </c>
      <c r="H1677" s="165">
        <v>279.4</v>
      </c>
      <c r="I1677" s="166"/>
      <c r="J1677" s="166"/>
      <c r="M1677" s="162"/>
      <c r="N1677" s="167"/>
      <c r="X1677" s="168"/>
      <c r="AT1677" s="163" t="s">
        <v>230</v>
      </c>
      <c r="AU1677" s="163" t="s">
        <v>87</v>
      </c>
      <c r="AV1677" s="13" t="s">
        <v>137</v>
      </c>
      <c r="AW1677" s="13" t="s">
        <v>5</v>
      </c>
      <c r="AX1677" s="13" t="s">
        <v>85</v>
      </c>
      <c r="AY1677" s="163" t="s">
        <v>128</v>
      </c>
    </row>
    <row r="1678" spans="2:65" s="1" customFormat="1" ht="24.2" customHeight="1">
      <c r="B1678" s="31"/>
      <c r="C1678" s="169" t="s">
        <v>2781</v>
      </c>
      <c r="D1678" s="169" t="s">
        <v>356</v>
      </c>
      <c r="E1678" s="170" t="s">
        <v>2782</v>
      </c>
      <c r="F1678" s="171" t="s">
        <v>2783</v>
      </c>
      <c r="G1678" s="172" t="s">
        <v>222</v>
      </c>
      <c r="H1678" s="173">
        <v>293.37</v>
      </c>
      <c r="I1678" s="174"/>
      <c r="J1678" s="175"/>
      <c r="K1678" s="176">
        <f>ROUND(P1678*H1678,2)</f>
        <v>0</v>
      </c>
      <c r="L1678" s="171" t="s">
        <v>134</v>
      </c>
      <c r="M1678" s="177"/>
      <c r="N1678" s="178" t="s">
        <v>1</v>
      </c>
      <c r="O1678" s="142" t="s">
        <v>40</v>
      </c>
      <c r="P1678" s="143">
        <f>I1678+J1678</f>
        <v>0</v>
      </c>
      <c r="Q1678" s="143">
        <f>ROUND(I1678*H1678,2)</f>
        <v>0</v>
      </c>
      <c r="R1678" s="143">
        <f>ROUND(J1678*H1678,2)</f>
        <v>0</v>
      </c>
      <c r="T1678" s="144">
        <f>S1678*H1678</f>
        <v>0</v>
      </c>
      <c r="U1678" s="144">
        <v>0</v>
      </c>
      <c r="V1678" s="144">
        <f>U1678*H1678</f>
        <v>0</v>
      </c>
      <c r="W1678" s="144">
        <v>0</v>
      </c>
      <c r="X1678" s="145">
        <f>W1678*H1678</f>
        <v>0</v>
      </c>
      <c r="AR1678" s="146" t="s">
        <v>399</v>
      </c>
      <c r="AT1678" s="146" t="s">
        <v>356</v>
      </c>
      <c r="AU1678" s="146" t="s">
        <v>87</v>
      </c>
      <c r="AY1678" s="16" t="s">
        <v>128</v>
      </c>
      <c r="BE1678" s="147">
        <f>IF(O1678="základní",K1678,0)</f>
        <v>0</v>
      </c>
      <c r="BF1678" s="147">
        <f>IF(O1678="snížená",K1678,0)</f>
        <v>0</v>
      </c>
      <c r="BG1678" s="147">
        <f>IF(O1678="zákl. přenesená",K1678,0)</f>
        <v>0</v>
      </c>
      <c r="BH1678" s="147">
        <f>IF(O1678="sníž. přenesená",K1678,0)</f>
        <v>0</v>
      </c>
      <c r="BI1678" s="147">
        <f>IF(O1678="nulová",K1678,0)</f>
        <v>0</v>
      </c>
      <c r="BJ1678" s="16" t="s">
        <v>85</v>
      </c>
      <c r="BK1678" s="147">
        <f>ROUND(P1678*H1678,2)</f>
        <v>0</v>
      </c>
      <c r="BL1678" s="16" t="s">
        <v>319</v>
      </c>
      <c r="BM1678" s="146" t="s">
        <v>2784</v>
      </c>
    </row>
    <row r="1679" spans="2:47" s="1" customFormat="1" ht="12">
      <c r="B1679" s="31"/>
      <c r="D1679" s="148" t="s">
        <v>136</v>
      </c>
      <c r="F1679" s="149" t="s">
        <v>2783</v>
      </c>
      <c r="I1679" s="150"/>
      <c r="J1679" s="150"/>
      <c r="M1679" s="31"/>
      <c r="N1679" s="151"/>
      <c r="X1679" s="53"/>
      <c r="AT1679" s="16" t="s">
        <v>136</v>
      </c>
      <c r="AU1679" s="16" t="s">
        <v>87</v>
      </c>
    </row>
    <row r="1680" spans="2:51" s="12" customFormat="1" ht="12">
      <c r="B1680" s="155"/>
      <c r="D1680" s="148" t="s">
        <v>230</v>
      </c>
      <c r="F1680" s="157" t="s">
        <v>2785</v>
      </c>
      <c r="H1680" s="158">
        <v>293.37</v>
      </c>
      <c r="I1680" s="159"/>
      <c r="J1680" s="159"/>
      <c r="M1680" s="155"/>
      <c r="N1680" s="160"/>
      <c r="X1680" s="161"/>
      <c r="AT1680" s="156" t="s">
        <v>230</v>
      </c>
      <c r="AU1680" s="156" t="s">
        <v>87</v>
      </c>
      <c r="AV1680" s="12" t="s">
        <v>87</v>
      </c>
      <c r="AW1680" s="12" t="s">
        <v>4</v>
      </c>
      <c r="AX1680" s="12" t="s">
        <v>85</v>
      </c>
      <c r="AY1680" s="156" t="s">
        <v>128</v>
      </c>
    </row>
    <row r="1681" spans="2:65" s="1" customFormat="1" ht="24">
      <c r="B1681" s="31"/>
      <c r="C1681" s="134" t="s">
        <v>2786</v>
      </c>
      <c r="D1681" s="134" t="s">
        <v>132</v>
      </c>
      <c r="E1681" s="135" t="s">
        <v>2787</v>
      </c>
      <c r="F1681" s="136" t="s">
        <v>2788</v>
      </c>
      <c r="G1681" s="137" t="s">
        <v>222</v>
      </c>
      <c r="H1681" s="138">
        <v>151</v>
      </c>
      <c r="I1681" s="139"/>
      <c r="J1681" s="139"/>
      <c r="K1681" s="140">
        <f>ROUND(P1681*H1681,2)</f>
        <v>0</v>
      </c>
      <c r="L1681" s="136" t="s">
        <v>134</v>
      </c>
      <c r="M1681" s="31"/>
      <c r="N1681" s="141" t="s">
        <v>1</v>
      </c>
      <c r="O1681" s="142" t="s">
        <v>40</v>
      </c>
      <c r="P1681" s="143">
        <f>I1681+J1681</f>
        <v>0</v>
      </c>
      <c r="Q1681" s="143">
        <f>ROUND(I1681*H1681,2)</f>
        <v>0</v>
      </c>
      <c r="R1681" s="143">
        <f>ROUND(J1681*H1681,2)</f>
        <v>0</v>
      </c>
      <c r="T1681" s="144">
        <f>S1681*H1681</f>
        <v>0</v>
      </c>
      <c r="U1681" s="144">
        <v>0</v>
      </c>
      <c r="V1681" s="144">
        <f>U1681*H1681</f>
        <v>0</v>
      </c>
      <c r="W1681" s="144">
        <v>0</v>
      </c>
      <c r="X1681" s="145">
        <f>W1681*H1681</f>
        <v>0</v>
      </c>
      <c r="AR1681" s="146" t="s">
        <v>319</v>
      </c>
      <c r="AT1681" s="146" t="s">
        <v>132</v>
      </c>
      <c r="AU1681" s="146" t="s">
        <v>87</v>
      </c>
      <c r="AY1681" s="16" t="s">
        <v>128</v>
      </c>
      <c r="BE1681" s="147">
        <f>IF(O1681="základní",K1681,0)</f>
        <v>0</v>
      </c>
      <c r="BF1681" s="147">
        <f>IF(O1681="snížená",K1681,0)</f>
        <v>0</v>
      </c>
      <c r="BG1681" s="147">
        <f>IF(O1681="zákl. přenesená",K1681,0)</f>
        <v>0</v>
      </c>
      <c r="BH1681" s="147">
        <f>IF(O1681="sníž. přenesená",K1681,0)</f>
        <v>0</v>
      </c>
      <c r="BI1681" s="147">
        <f>IF(O1681="nulová",K1681,0)</f>
        <v>0</v>
      </c>
      <c r="BJ1681" s="16" t="s">
        <v>85</v>
      </c>
      <c r="BK1681" s="147">
        <f>ROUND(P1681*H1681,2)</f>
        <v>0</v>
      </c>
      <c r="BL1681" s="16" t="s">
        <v>319</v>
      </c>
      <c r="BM1681" s="146" t="s">
        <v>2789</v>
      </c>
    </row>
    <row r="1682" spans="2:47" s="1" customFormat="1" ht="29.25">
      <c r="B1682" s="31"/>
      <c r="D1682" s="148" t="s">
        <v>136</v>
      </c>
      <c r="F1682" s="149" t="s">
        <v>2790</v>
      </c>
      <c r="I1682" s="150"/>
      <c r="J1682" s="150"/>
      <c r="M1682" s="31"/>
      <c r="N1682" s="151"/>
      <c r="X1682" s="53"/>
      <c r="AT1682" s="16" t="s">
        <v>136</v>
      </c>
      <c r="AU1682" s="16" t="s">
        <v>87</v>
      </c>
    </row>
    <row r="1683" spans="2:51" s="12" customFormat="1" ht="12">
      <c r="B1683" s="155"/>
      <c r="D1683" s="148" t="s">
        <v>230</v>
      </c>
      <c r="E1683" s="156" t="s">
        <v>1</v>
      </c>
      <c r="F1683" s="157" t="s">
        <v>2791</v>
      </c>
      <c r="H1683" s="158">
        <v>81</v>
      </c>
      <c r="I1683" s="159"/>
      <c r="J1683" s="159"/>
      <c r="M1683" s="155"/>
      <c r="N1683" s="160"/>
      <c r="X1683" s="161"/>
      <c r="AT1683" s="156" t="s">
        <v>230</v>
      </c>
      <c r="AU1683" s="156" t="s">
        <v>87</v>
      </c>
      <c r="AV1683" s="12" t="s">
        <v>87</v>
      </c>
      <c r="AW1683" s="12" t="s">
        <v>5</v>
      </c>
      <c r="AX1683" s="12" t="s">
        <v>77</v>
      </c>
      <c r="AY1683" s="156" t="s">
        <v>128</v>
      </c>
    </row>
    <row r="1684" spans="2:51" s="12" customFormat="1" ht="12">
      <c r="B1684" s="155"/>
      <c r="D1684" s="148" t="s">
        <v>230</v>
      </c>
      <c r="E1684" s="156" t="s">
        <v>1</v>
      </c>
      <c r="F1684" s="157" t="s">
        <v>2792</v>
      </c>
      <c r="H1684" s="158">
        <v>70</v>
      </c>
      <c r="I1684" s="159"/>
      <c r="J1684" s="159"/>
      <c r="M1684" s="155"/>
      <c r="N1684" s="160"/>
      <c r="X1684" s="161"/>
      <c r="AT1684" s="156" t="s">
        <v>230</v>
      </c>
      <c r="AU1684" s="156" t="s">
        <v>87</v>
      </c>
      <c r="AV1684" s="12" t="s">
        <v>87</v>
      </c>
      <c r="AW1684" s="12" t="s">
        <v>5</v>
      </c>
      <c r="AX1684" s="12" t="s">
        <v>77</v>
      </c>
      <c r="AY1684" s="156" t="s">
        <v>128</v>
      </c>
    </row>
    <row r="1685" spans="2:51" s="13" customFormat="1" ht="12">
      <c r="B1685" s="162"/>
      <c r="D1685" s="148" t="s">
        <v>230</v>
      </c>
      <c r="E1685" s="163" t="s">
        <v>1</v>
      </c>
      <c r="F1685" s="164" t="s">
        <v>265</v>
      </c>
      <c r="H1685" s="165">
        <v>151</v>
      </c>
      <c r="I1685" s="166"/>
      <c r="J1685" s="166"/>
      <c r="M1685" s="162"/>
      <c r="N1685" s="167"/>
      <c r="X1685" s="168"/>
      <c r="AT1685" s="163" t="s">
        <v>230</v>
      </c>
      <c r="AU1685" s="163" t="s">
        <v>87</v>
      </c>
      <c r="AV1685" s="13" t="s">
        <v>137</v>
      </c>
      <c r="AW1685" s="13" t="s">
        <v>5</v>
      </c>
      <c r="AX1685" s="13" t="s">
        <v>85</v>
      </c>
      <c r="AY1685" s="163" t="s">
        <v>128</v>
      </c>
    </row>
    <row r="1686" spans="2:65" s="1" customFormat="1" ht="24.2" customHeight="1">
      <c r="B1686" s="31"/>
      <c r="C1686" s="169" t="s">
        <v>2793</v>
      </c>
      <c r="D1686" s="169" t="s">
        <v>356</v>
      </c>
      <c r="E1686" s="170" t="s">
        <v>2782</v>
      </c>
      <c r="F1686" s="171" t="s">
        <v>2783</v>
      </c>
      <c r="G1686" s="172" t="s">
        <v>222</v>
      </c>
      <c r="H1686" s="173">
        <v>158.55</v>
      </c>
      <c r="I1686" s="174"/>
      <c r="J1686" s="175"/>
      <c r="K1686" s="176">
        <f>ROUND(P1686*H1686,2)</f>
        <v>0</v>
      </c>
      <c r="L1686" s="171" t="s">
        <v>134</v>
      </c>
      <c r="M1686" s="177"/>
      <c r="N1686" s="178" t="s">
        <v>1</v>
      </c>
      <c r="O1686" s="142" t="s">
        <v>40</v>
      </c>
      <c r="P1686" s="143">
        <f>I1686+J1686</f>
        <v>0</v>
      </c>
      <c r="Q1686" s="143">
        <f>ROUND(I1686*H1686,2)</f>
        <v>0</v>
      </c>
      <c r="R1686" s="143">
        <f>ROUND(J1686*H1686,2)</f>
        <v>0</v>
      </c>
      <c r="T1686" s="144">
        <f>S1686*H1686</f>
        <v>0</v>
      </c>
      <c r="U1686" s="144">
        <v>0</v>
      </c>
      <c r="V1686" s="144">
        <f>U1686*H1686</f>
        <v>0</v>
      </c>
      <c r="W1686" s="144">
        <v>0</v>
      </c>
      <c r="X1686" s="145">
        <f>W1686*H1686</f>
        <v>0</v>
      </c>
      <c r="AR1686" s="146" t="s">
        <v>399</v>
      </c>
      <c r="AT1686" s="146" t="s">
        <v>356</v>
      </c>
      <c r="AU1686" s="146" t="s">
        <v>87</v>
      </c>
      <c r="AY1686" s="16" t="s">
        <v>128</v>
      </c>
      <c r="BE1686" s="147">
        <f>IF(O1686="základní",K1686,0)</f>
        <v>0</v>
      </c>
      <c r="BF1686" s="147">
        <f>IF(O1686="snížená",K1686,0)</f>
        <v>0</v>
      </c>
      <c r="BG1686" s="147">
        <f>IF(O1686="zákl. přenesená",K1686,0)</f>
        <v>0</v>
      </c>
      <c r="BH1686" s="147">
        <f>IF(O1686="sníž. přenesená",K1686,0)</f>
        <v>0</v>
      </c>
      <c r="BI1686" s="147">
        <f>IF(O1686="nulová",K1686,0)</f>
        <v>0</v>
      </c>
      <c r="BJ1686" s="16" t="s">
        <v>85</v>
      </c>
      <c r="BK1686" s="147">
        <f>ROUND(P1686*H1686,2)</f>
        <v>0</v>
      </c>
      <c r="BL1686" s="16" t="s">
        <v>319</v>
      </c>
      <c r="BM1686" s="146" t="s">
        <v>2794</v>
      </c>
    </row>
    <row r="1687" spans="2:47" s="1" customFormat="1" ht="12">
      <c r="B1687" s="31"/>
      <c r="D1687" s="148" t="s">
        <v>136</v>
      </c>
      <c r="F1687" s="149" t="s">
        <v>2783</v>
      </c>
      <c r="I1687" s="150"/>
      <c r="J1687" s="150"/>
      <c r="M1687" s="31"/>
      <c r="N1687" s="151"/>
      <c r="X1687" s="53"/>
      <c r="AT1687" s="16" t="s">
        <v>136</v>
      </c>
      <c r="AU1687" s="16" t="s">
        <v>87</v>
      </c>
    </row>
    <row r="1688" spans="2:51" s="12" customFormat="1" ht="12">
      <c r="B1688" s="155"/>
      <c r="D1688" s="148" t="s">
        <v>230</v>
      </c>
      <c r="F1688" s="157" t="s">
        <v>2795</v>
      </c>
      <c r="H1688" s="158">
        <v>158.55</v>
      </c>
      <c r="I1688" s="159"/>
      <c r="J1688" s="159"/>
      <c r="M1688" s="155"/>
      <c r="N1688" s="160"/>
      <c r="X1688" s="161"/>
      <c r="AT1688" s="156" t="s">
        <v>230</v>
      </c>
      <c r="AU1688" s="156" t="s">
        <v>87</v>
      </c>
      <c r="AV1688" s="12" t="s">
        <v>87</v>
      </c>
      <c r="AW1688" s="12" t="s">
        <v>4</v>
      </c>
      <c r="AX1688" s="12" t="s">
        <v>85</v>
      </c>
      <c r="AY1688" s="156" t="s">
        <v>128</v>
      </c>
    </row>
    <row r="1689" spans="2:65" s="1" customFormat="1" ht="24.2" customHeight="1">
      <c r="B1689" s="31"/>
      <c r="C1689" s="134" t="s">
        <v>2796</v>
      </c>
      <c r="D1689" s="134" t="s">
        <v>132</v>
      </c>
      <c r="E1689" s="135" t="s">
        <v>2797</v>
      </c>
      <c r="F1689" s="136" t="s">
        <v>2798</v>
      </c>
      <c r="G1689" s="137" t="s">
        <v>222</v>
      </c>
      <c r="H1689" s="138">
        <v>1435.785</v>
      </c>
      <c r="I1689" s="139"/>
      <c r="J1689" s="139"/>
      <c r="K1689" s="140">
        <f>ROUND(P1689*H1689,2)</f>
        <v>0</v>
      </c>
      <c r="L1689" s="136" t="s">
        <v>134</v>
      </c>
      <c r="M1689" s="31"/>
      <c r="N1689" s="141" t="s">
        <v>1</v>
      </c>
      <c r="O1689" s="142" t="s">
        <v>40</v>
      </c>
      <c r="P1689" s="143">
        <f>I1689+J1689</f>
        <v>0</v>
      </c>
      <c r="Q1689" s="143">
        <f>ROUND(I1689*H1689,2)</f>
        <v>0</v>
      </c>
      <c r="R1689" s="143">
        <f>ROUND(J1689*H1689,2)</f>
        <v>0</v>
      </c>
      <c r="T1689" s="144">
        <f>S1689*H1689</f>
        <v>0</v>
      </c>
      <c r="U1689" s="144">
        <v>0.0002</v>
      </c>
      <c r="V1689" s="144">
        <f>U1689*H1689</f>
        <v>0.28715700000000005</v>
      </c>
      <c r="W1689" s="144">
        <v>0</v>
      </c>
      <c r="X1689" s="145">
        <f>W1689*H1689</f>
        <v>0</v>
      </c>
      <c r="AR1689" s="146" t="s">
        <v>319</v>
      </c>
      <c r="AT1689" s="146" t="s">
        <v>132</v>
      </c>
      <c r="AU1689" s="146" t="s">
        <v>87</v>
      </c>
      <c r="AY1689" s="16" t="s">
        <v>128</v>
      </c>
      <c r="BE1689" s="147">
        <f>IF(O1689="základní",K1689,0)</f>
        <v>0</v>
      </c>
      <c r="BF1689" s="147">
        <f>IF(O1689="snížená",K1689,0)</f>
        <v>0</v>
      </c>
      <c r="BG1689" s="147">
        <f>IF(O1689="zákl. přenesená",K1689,0)</f>
        <v>0</v>
      </c>
      <c r="BH1689" s="147">
        <f>IF(O1689="sníž. přenesená",K1689,0)</f>
        <v>0</v>
      </c>
      <c r="BI1689" s="147">
        <f>IF(O1689="nulová",K1689,0)</f>
        <v>0</v>
      </c>
      <c r="BJ1689" s="16" t="s">
        <v>85</v>
      </c>
      <c r="BK1689" s="147">
        <f>ROUND(P1689*H1689,2)</f>
        <v>0</v>
      </c>
      <c r="BL1689" s="16" t="s">
        <v>319</v>
      </c>
      <c r="BM1689" s="146" t="s">
        <v>2799</v>
      </c>
    </row>
    <row r="1690" spans="2:47" s="1" customFormat="1" ht="19.5">
      <c r="B1690" s="31"/>
      <c r="D1690" s="148" t="s">
        <v>136</v>
      </c>
      <c r="F1690" s="149" t="s">
        <v>2800</v>
      </c>
      <c r="I1690" s="150"/>
      <c r="J1690" s="150"/>
      <c r="M1690" s="31"/>
      <c r="N1690" s="151"/>
      <c r="X1690" s="53"/>
      <c r="AT1690" s="16" t="s">
        <v>136</v>
      </c>
      <c r="AU1690" s="16" t="s">
        <v>87</v>
      </c>
    </row>
    <row r="1691" spans="2:51" s="12" customFormat="1" ht="12">
      <c r="B1691" s="155"/>
      <c r="D1691" s="148" t="s">
        <v>230</v>
      </c>
      <c r="E1691" s="156" t="s">
        <v>1</v>
      </c>
      <c r="F1691" s="157" t="s">
        <v>2695</v>
      </c>
      <c r="H1691" s="158">
        <v>1435.785</v>
      </c>
      <c r="I1691" s="159"/>
      <c r="J1691" s="159"/>
      <c r="M1691" s="155"/>
      <c r="N1691" s="160"/>
      <c r="X1691" s="161"/>
      <c r="AT1691" s="156" t="s">
        <v>230</v>
      </c>
      <c r="AU1691" s="156" t="s">
        <v>87</v>
      </c>
      <c r="AV1691" s="12" t="s">
        <v>87</v>
      </c>
      <c r="AW1691" s="12" t="s">
        <v>5</v>
      </c>
      <c r="AX1691" s="12" t="s">
        <v>85</v>
      </c>
      <c r="AY1691" s="156" t="s">
        <v>128</v>
      </c>
    </row>
    <row r="1692" spans="2:65" s="1" customFormat="1" ht="24.2" customHeight="1">
      <c r="B1692" s="31"/>
      <c r="C1692" s="134" t="s">
        <v>2801</v>
      </c>
      <c r="D1692" s="134" t="s">
        <v>132</v>
      </c>
      <c r="E1692" s="135" t="s">
        <v>2802</v>
      </c>
      <c r="F1692" s="136" t="s">
        <v>2803</v>
      </c>
      <c r="G1692" s="137" t="s">
        <v>222</v>
      </c>
      <c r="H1692" s="138">
        <v>95.586</v>
      </c>
      <c r="I1692" s="139"/>
      <c r="J1692" s="139"/>
      <c r="K1692" s="140">
        <f>ROUND(P1692*H1692,2)</f>
        <v>0</v>
      </c>
      <c r="L1692" s="136" t="s">
        <v>134</v>
      </c>
      <c r="M1692" s="31"/>
      <c r="N1692" s="141" t="s">
        <v>1</v>
      </c>
      <c r="O1692" s="142" t="s">
        <v>40</v>
      </c>
      <c r="P1692" s="143">
        <f>I1692+J1692</f>
        <v>0</v>
      </c>
      <c r="Q1692" s="143">
        <f>ROUND(I1692*H1692,2)</f>
        <v>0</v>
      </c>
      <c r="R1692" s="143">
        <f>ROUND(J1692*H1692,2)</f>
        <v>0</v>
      </c>
      <c r="T1692" s="144">
        <f>S1692*H1692</f>
        <v>0</v>
      </c>
      <c r="U1692" s="144">
        <v>0.0002</v>
      </c>
      <c r="V1692" s="144">
        <f>U1692*H1692</f>
        <v>0.0191172</v>
      </c>
      <c r="W1692" s="144">
        <v>0</v>
      </c>
      <c r="X1692" s="145">
        <f>W1692*H1692</f>
        <v>0</v>
      </c>
      <c r="AR1692" s="146" t="s">
        <v>319</v>
      </c>
      <c r="AT1692" s="146" t="s">
        <v>132</v>
      </c>
      <c r="AU1692" s="146" t="s">
        <v>87</v>
      </c>
      <c r="AY1692" s="16" t="s">
        <v>128</v>
      </c>
      <c r="BE1692" s="147">
        <f>IF(O1692="základní",K1692,0)</f>
        <v>0</v>
      </c>
      <c r="BF1692" s="147">
        <f>IF(O1692="snížená",K1692,0)</f>
        <v>0</v>
      </c>
      <c r="BG1692" s="147">
        <f>IF(O1692="zákl. přenesená",K1692,0)</f>
        <v>0</v>
      </c>
      <c r="BH1692" s="147">
        <f>IF(O1692="sníž. přenesená",K1692,0)</f>
        <v>0</v>
      </c>
      <c r="BI1692" s="147">
        <f>IF(O1692="nulová",K1692,0)</f>
        <v>0</v>
      </c>
      <c r="BJ1692" s="16" t="s">
        <v>85</v>
      </c>
      <c r="BK1692" s="147">
        <f>ROUND(P1692*H1692,2)</f>
        <v>0</v>
      </c>
      <c r="BL1692" s="16" t="s">
        <v>319</v>
      </c>
      <c r="BM1692" s="146" t="s">
        <v>2804</v>
      </c>
    </row>
    <row r="1693" spans="2:47" s="1" customFormat="1" ht="19.5">
      <c r="B1693" s="31"/>
      <c r="D1693" s="148" t="s">
        <v>136</v>
      </c>
      <c r="F1693" s="149" t="s">
        <v>2805</v>
      </c>
      <c r="I1693" s="150"/>
      <c r="J1693" s="150"/>
      <c r="M1693" s="31"/>
      <c r="N1693" s="151"/>
      <c r="X1693" s="53"/>
      <c r="AT1693" s="16" t="s">
        <v>136</v>
      </c>
      <c r="AU1693" s="16" t="s">
        <v>87</v>
      </c>
    </row>
    <row r="1694" spans="2:51" s="12" customFormat="1" ht="12">
      <c r="B1694" s="155"/>
      <c r="D1694" s="148" t="s">
        <v>230</v>
      </c>
      <c r="E1694" s="156" t="s">
        <v>1</v>
      </c>
      <c r="F1694" s="157" t="s">
        <v>2701</v>
      </c>
      <c r="H1694" s="158">
        <v>95.586</v>
      </c>
      <c r="I1694" s="159"/>
      <c r="J1694" s="159"/>
      <c r="M1694" s="155"/>
      <c r="N1694" s="160"/>
      <c r="X1694" s="161"/>
      <c r="AT1694" s="156" t="s">
        <v>230</v>
      </c>
      <c r="AU1694" s="156" t="s">
        <v>87</v>
      </c>
      <c r="AV1694" s="12" t="s">
        <v>87</v>
      </c>
      <c r="AW1694" s="12" t="s">
        <v>5</v>
      </c>
      <c r="AX1694" s="12" t="s">
        <v>85</v>
      </c>
      <c r="AY1694" s="156" t="s">
        <v>128</v>
      </c>
    </row>
    <row r="1695" spans="2:65" s="1" customFormat="1" ht="24.2" customHeight="1">
      <c r="B1695" s="31"/>
      <c r="C1695" s="134" t="s">
        <v>2806</v>
      </c>
      <c r="D1695" s="134" t="s">
        <v>132</v>
      </c>
      <c r="E1695" s="135" t="s">
        <v>2807</v>
      </c>
      <c r="F1695" s="136" t="s">
        <v>2808</v>
      </c>
      <c r="G1695" s="137" t="s">
        <v>222</v>
      </c>
      <c r="H1695" s="138">
        <v>279.4</v>
      </c>
      <c r="I1695" s="139"/>
      <c r="J1695" s="139"/>
      <c r="K1695" s="140">
        <f>ROUND(P1695*H1695,2)</f>
        <v>0</v>
      </c>
      <c r="L1695" s="136" t="s">
        <v>134</v>
      </c>
      <c r="M1695" s="31"/>
      <c r="N1695" s="141" t="s">
        <v>1</v>
      </c>
      <c r="O1695" s="142" t="s">
        <v>40</v>
      </c>
      <c r="P1695" s="143">
        <f>I1695+J1695</f>
        <v>0</v>
      </c>
      <c r="Q1695" s="143">
        <f>ROUND(I1695*H1695,2)</f>
        <v>0</v>
      </c>
      <c r="R1695" s="143">
        <f>ROUND(J1695*H1695,2)</f>
        <v>0</v>
      </c>
      <c r="T1695" s="144">
        <f>S1695*H1695</f>
        <v>0</v>
      </c>
      <c r="U1695" s="144">
        <v>1E-05</v>
      </c>
      <c r="V1695" s="144">
        <f>U1695*H1695</f>
        <v>0.002794</v>
      </c>
      <c r="W1695" s="144">
        <v>0</v>
      </c>
      <c r="X1695" s="145">
        <f>W1695*H1695</f>
        <v>0</v>
      </c>
      <c r="AR1695" s="146" t="s">
        <v>319</v>
      </c>
      <c r="AT1695" s="146" t="s">
        <v>132</v>
      </c>
      <c r="AU1695" s="146" t="s">
        <v>87</v>
      </c>
      <c r="AY1695" s="16" t="s">
        <v>128</v>
      </c>
      <c r="BE1695" s="147">
        <f>IF(O1695="základní",K1695,0)</f>
        <v>0</v>
      </c>
      <c r="BF1695" s="147">
        <f>IF(O1695="snížená",K1695,0)</f>
        <v>0</v>
      </c>
      <c r="BG1695" s="147">
        <f>IF(O1695="zákl. přenesená",K1695,0)</f>
        <v>0</v>
      </c>
      <c r="BH1695" s="147">
        <f>IF(O1695="sníž. přenesená",K1695,0)</f>
        <v>0</v>
      </c>
      <c r="BI1695" s="147">
        <f>IF(O1695="nulová",K1695,0)</f>
        <v>0</v>
      </c>
      <c r="BJ1695" s="16" t="s">
        <v>85</v>
      </c>
      <c r="BK1695" s="147">
        <f>ROUND(P1695*H1695,2)</f>
        <v>0</v>
      </c>
      <c r="BL1695" s="16" t="s">
        <v>319</v>
      </c>
      <c r="BM1695" s="146" t="s">
        <v>2809</v>
      </c>
    </row>
    <row r="1696" spans="2:47" s="1" customFormat="1" ht="19.5">
      <c r="B1696" s="31"/>
      <c r="D1696" s="148" t="s">
        <v>136</v>
      </c>
      <c r="F1696" s="149" t="s">
        <v>2810</v>
      </c>
      <c r="I1696" s="150"/>
      <c r="J1696" s="150"/>
      <c r="M1696" s="31"/>
      <c r="N1696" s="151"/>
      <c r="X1696" s="53"/>
      <c r="AT1696" s="16" t="s">
        <v>136</v>
      </c>
      <c r="AU1696" s="16" t="s">
        <v>87</v>
      </c>
    </row>
    <row r="1697" spans="2:51" s="12" customFormat="1" ht="12">
      <c r="B1697" s="155"/>
      <c r="D1697" s="148" t="s">
        <v>230</v>
      </c>
      <c r="E1697" s="156" t="s">
        <v>1</v>
      </c>
      <c r="F1697" s="157" t="s">
        <v>2779</v>
      </c>
      <c r="H1697" s="158">
        <v>125.8</v>
      </c>
      <c r="I1697" s="159"/>
      <c r="J1697" s="159"/>
      <c r="M1697" s="155"/>
      <c r="N1697" s="160"/>
      <c r="X1697" s="161"/>
      <c r="AT1697" s="156" t="s">
        <v>230</v>
      </c>
      <c r="AU1697" s="156" t="s">
        <v>87</v>
      </c>
      <c r="AV1697" s="12" t="s">
        <v>87</v>
      </c>
      <c r="AW1697" s="12" t="s">
        <v>5</v>
      </c>
      <c r="AX1697" s="12" t="s">
        <v>77</v>
      </c>
      <c r="AY1697" s="156" t="s">
        <v>128</v>
      </c>
    </row>
    <row r="1698" spans="2:51" s="12" customFormat="1" ht="12">
      <c r="B1698" s="155"/>
      <c r="D1698" s="148" t="s">
        <v>230</v>
      </c>
      <c r="E1698" s="156" t="s">
        <v>1</v>
      </c>
      <c r="F1698" s="157" t="s">
        <v>2780</v>
      </c>
      <c r="H1698" s="158">
        <v>153.6</v>
      </c>
      <c r="I1698" s="159"/>
      <c r="J1698" s="159"/>
      <c r="M1698" s="155"/>
      <c r="N1698" s="160"/>
      <c r="X1698" s="161"/>
      <c r="AT1698" s="156" t="s">
        <v>230</v>
      </c>
      <c r="AU1698" s="156" t="s">
        <v>87</v>
      </c>
      <c r="AV1698" s="12" t="s">
        <v>87</v>
      </c>
      <c r="AW1698" s="12" t="s">
        <v>5</v>
      </c>
      <c r="AX1698" s="12" t="s">
        <v>77</v>
      </c>
      <c r="AY1698" s="156" t="s">
        <v>128</v>
      </c>
    </row>
    <row r="1699" spans="2:51" s="13" customFormat="1" ht="12">
      <c r="B1699" s="162"/>
      <c r="D1699" s="148" t="s">
        <v>230</v>
      </c>
      <c r="E1699" s="163" t="s">
        <v>1</v>
      </c>
      <c r="F1699" s="164" t="s">
        <v>265</v>
      </c>
      <c r="H1699" s="165">
        <v>279.4</v>
      </c>
      <c r="I1699" s="166"/>
      <c r="J1699" s="166"/>
      <c r="M1699" s="162"/>
      <c r="N1699" s="167"/>
      <c r="X1699" s="168"/>
      <c r="AT1699" s="163" t="s">
        <v>230</v>
      </c>
      <c r="AU1699" s="163" t="s">
        <v>87</v>
      </c>
      <c r="AV1699" s="13" t="s">
        <v>137</v>
      </c>
      <c r="AW1699" s="13" t="s">
        <v>5</v>
      </c>
      <c r="AX1699" s="13" t="s">
        <v>85</v>
      </c>
      <c r="AY1699" s="163" t="s">
        <v>128</v>
      </c>
    </row>
    <row r="1700" spans="2:65" s="1" customFormat="1" ht="24.2" customHeight="1">
      <c r="B1700" s="31"/>
      <c r="C1700" s="134" t="s">
        <v>2811</v>
      </c>
      <c r="D1700" s="134" t="s">
        <v>132</v>
      </c>
      <c r="E1700" s="135" t="s">
        <v>2812</v>
      </c>
      <c r="F1700" s="136" t="s">
        <v>2813</v>
      </c>
      <c r="G1700" s="137" t="s">
        <v>222</v>
      </c>
      <c r="H1700" s="138">
        <v>95.586</v>
      </c>
      <c r="I1700" s="139"/>
      <c r="J1700" s="139"/>
      <c r="K1700" s="140">
        <f>ROUND(P1700*H1700,2)</f>
        <v>0</v>
      </c>
      <c r="L1700" s="136" t="s">
        <v>134</v>
      </c>
      <c r="M1700" s="31"/>
      <c r="N1700" s="141" t="s">
        <v>1</v>
      </c>
      <c r="O1700" s="142" t="s">
        <v>40</v>
      </c>
      <c r="P1700" s="143">
        <f>I1700+J1700</f>
        <v>0</v>
      </c>
      <c r="Q1700" s="143">
        <f>ROUND(I1700*H1700,2)</f>
        <v>0</v>
      </c>
      <c r="R1700" s="143">
        <f>ROUND(J1700*H1700,2)</f>
        <v>0</v>
      </c>
      <c r="T1700" s="144">
        <f>S1700*H1700</f>
        <v>0</v>
      </c>
      <c r="U1700" s="144">
        <v>1E-05</v>
      </c>
      <c r="V1700" s="144">
        <f>U1700*H1700</f>
        <v>0.0009558600000000001</v>
      </c>
      <c r="W1700" s="144">
        <v>0</v>
      </c>
      <c r="X1700" s="145">
        <f>W1700*H1700</f>
        <v>0</v>
      </c>
      <c r="AR1700" s="146" t="s">
        <v>319</v>
      </c>
      <c r="AT1700" s="146" t="s">
        <v>132</v>
      </c>
      <c r="AU1700" s="146" t="s">
        <v>87</v>
      </c>
      <c r="AY1700" s="16" t="s">
        <v>128</v>
      </c>
      <c r="BE1700" s="147">
        <f>IF(O1700="základní",K1700,0)</f>
        <v>0</v>
      </c>
      <c r="BF1700" s="147">
        <f>IF(O1700="snížená",K1700,0)</f>
        <v>0</v>
      </c>
      <c r="BG1700" s="147">
        <f>IF(O1700="zákl. přenesená",K1700,0)</f>
        <v>0</v>
      </c>
      <c r="BH1700" s="147">
        <f>IF(O1700="sníž. přenesená",K1700,0)</f>
        <v>0</v>
      </c>
      <c r="BI1700" s="147">
        <f>IF(O1700="nulová",K1700,0)</f>
        <v>0</v>
      </c>
      <c r="BJ1700" s="16" t="s">
        <v>85</v>
      </c>
      <c r="BK1700" s="147">
        <f>ROUND(P1700*H1700,2)</f>
        <v>0</v>
      </c>
      <c r="BL1700" s="16" t="s">
        <v>319</v>
      </c>
      <c r="BM1700" s="146" t="s">
        <v>2814</v>
      </c>
    </row>
    <row r="1701" spans="2:47" s="1" customFormat="1" ht="19.5">
      <c r="B1701" s="31"/>
      <c r="D1701" s="148" t="s">
        <v>136</v>
      </c>
      <c r="F1701" s="149" t="s">
        <v>2815</v>
      </c>
      <c r="I1701" s="150"/>
      <c r="J1701" s="150"/>
      <c r="M1701" s="31"/>
      <c r="N1701" s="151"/>
      <c r="X1701" s="53"/>
      <c r="AT1701" s="16" t="s">
        <v>136</v>
      </c>
      <c r="AU1701" s="16" t="s">
        <v>87</v>
      </c>
    </row>
    <row r="1702" spans="2:51" s="12" customFormat="1" ht="12">
      <c r="B1702" s="155"/>
      <c r="D1702" s="148" t="s">
        <v>230</v>
      </c>
      <c r="E1702" s="156" t="s">
        <v>1</v>
      </c>
      <c r="F1702" s="157" t="s">
        <v>2701</v>
      </c>
      <c r="H1702" s="158">
        <v>95.586</v>
      </c>
      <c r="I1702" s="159"/>
      <c r="J1702" s="159"/>
      <c r="M1702" s="155"/>
      <c r="N1702" s="160"/>
      <c r="X1702" s="161"/>
      <c r="AT1702" s="156" t="s">
        <v>230</v>
      </c>
      <c r="AU1702" s="156" t="s">
        <v>87</v>
      </c>
      <c r="AV1702" s="12" t="s">
        <v>87</v>
      </c>
      <c r="AW1702" s="12" t="s">
        <v>5</v>
      </c>
      <c r="AX1702" s="12" t="s">
        <v>85</v>
      </c>
      <c r="AY1702" s="156" t="s">
        <v>128</v>
      </c>
    </row>
    <row r="1703" spans="2:65" s="1" customFormat="1" ht="33" customHeight="1">
      <c r="B1703" s="31"/>
      <c r="C1703" s="134" t="s">
        <v>2816</v>
      </c>
      <c r="D1703" s="134" t="s">
        <v>132</v>
      </c>
      <c r="E1703" s="135" t="s">
        <v>2817</v>
      </c>
      <c r="F1703" s="136" t="s">
        <v>2818</v>
      </c>
      <c r="G1703" s="137" t="s">
        <v>222</v>
      </c>
      <c r="H1703" s="138">
        <v>1435.785</v>
      </c>
      <c r="I1703" s="139"/>
      <c r="J1703" s="139"/>
      <c r="K1703" s="140">
        <f>ROUND(P1703*H1703,2)</f>
        <v>0</v>
      </c>
      <c r="L1703" s="136" t="s">
        <v>134</v>
      </c>
      <c r="M1703" s="31"/>
      <c r="N1703" s="141" t="s">
        <v>1</v>
      </c>
      <c r="O1703" s="142" t="s">
        <v>40</v>
      </c>
      <c r="P1703" s="143">
        <f>I1703+J1703</f>
        <v>0</v>
      </c>
      <c r="Q1703" s="143">
        <f>ROUND(I1703*H1703,2)</f>
        <v>0</v>
      </c>
      <c r="R1703" s="143">
        <f>ROUND(J1703*H1703,2)</f>
        <v>0</v>
      </c>
      <c r="T1703" s="144">
        <f>S1703*H1703</f>
        <v>0</v>
      </c>
      <c r="U1703" s="144">
        <v>0.00013</v>
      </c>
      <c r="V1703" s="144">
        <f>U1703*H1703</f>
        <v>0.18665204999999999</v>
      </c>
      <c r="W1703" s="144">
        <v>0</v>
      </c>
      <c r="X1703" s="145">
        <f>W1703*H1703</f>
        <v>0</v>
      </c>
      <c r="AR1703" s="146" t="s">
        <v>319</v>
      </c>
      <c r="AT1703" s="146" t="s">
        <v>132</v>
      </c>
      <c r="AU1703" s="146" t="s">
        <v>87</v>
      </c>
      <c r="AY1703" s="16" t="s">
        <v>128</v>
      </c>
      <c r="BE1703" s="147">
        <f>IF(O1703="základní",K1703,0)</f>
        <v>0</v>
      </c>
      <c r="BF1703" s="147">
        <f>IF(O1703="snížená",K1703,0)</f>
        <v>0</v>
      </c>
      <c r="BG1703" s="147">
        <f>IF(O1703="zákl. přenesená",K1703,0)</f>
        <v>0</v>
      </c>
      <c r="BH1703" s="147">
        <f>IF(O1703="sníž. přenesená",K1703,0)</f>
        <v>0</v>
      </c>
      <c r="BI1703" s="147">
        <f>IF(O1703="nulová",K1703,0)</f>
        <v>0</v>
      </c>
      <c r="BJ1703" s="16" t="s">
        <v>85</v>
      </c>
      <c r="BK1703" s="147">
        <f>ROUND(P1703*H1703,2)</f>
        <v>0</v>
      </c>
      <c r="BL1703" s="16" t="s">
        <v>319</v>
      </c>
      <c r="BM1703" s="146" t="s">
        <v>2819</v>
      </c>
    </row>
    <row r="1704" spans="2:47" s="1" customFormat="1" ht="19.5">
      <c r="B1704" s="31"/>
      <c r="D1704" s="148" t="s">
        <v>136</v>
      </c>
      <c r="F1704" s="149" t="s">
        <v>2820</v>
      </c>
      <c r="I1704" s="150"/>
      <c r="J1704" s="150"/>
      <c r="M1704" s="31"/>
      <c r="N1704" s="151"/>
      <c r="X1704" s="53"/>
      <c r="AT1704" s="16" t="s">
        <v>136</v>
      </c>
      <c r="AU1704" s="16" t="s">
        <v>87</v>
      </c>
    </row>
    <row r="1705" spans="2:51" s="12" customFormat="1" ht="12">
      <c r="B1705" s="155"/>
      <c r="D1705" s="148" t="s">
        <v>230</v>
      </c>
      <c r="E1705" s="156" t="s">
        <v>1</v>
      </c>
      <c r="F1705" s="157" t="s">
        <v>2695</v>
      </c>
      <c r="H1705" s="158">
        <v>1435.785</v>
      </c>
      <c r="I1705" s="159"/>
      <c r="J1705" s="159"/>
      <c r="M1705" s="155"/>
      <c r="N1705" s="160"/>
      <c r="X1705" s="161"/>
      <c r="AT1705" s="156" t="s">
        <v>230</v>
      </c>
      <c r="AU1705" s="156" t="s">
        <v>87</v>
      </c>
      <c r="AV1705" s="12" t="s">
        <v>87</v>
      </c>
      <c r="AW1705" s="12" t="s">
        <v>5</v>
      </c>
      <c r="AX1705" s="12" t="s">
        <v>85</v>
      </c>
      <c r="AY1705" s="156" t="s">
        <v>128</v>
      </c>
    </row>
    <row r="1706" spans="2:65" s="1" customFormat="1" ht="33" customHeight="1">
      <c r="B1706" s="31"/>
      <c r="C1706" s="134" t="s">
        <v>2821</v>
      </c>
      <c r="D1706" s="134" t="s">
        <v>132</v>
      </c>
      <c r="E1706" s="135" t="s">
        <v>2822</v>
      </c>
      <c r="F1706" s="136" t="s">
        <v>2823</v>
      </c>
      <c r="G1706" s="137" t="s">
        <v>222</v>
      </c>
      <c r="H1706" s="138">
        <v>95.586</v>
      </c>
      <c r="I1706" s="139"/>
      <c r="J1706" s="139"/>
      <c r="K1706" s="140">
        <f>ROUND(P1706*H1706,2)</f>
        <v>0</v>
      </c>
      <c r="L1706" s="136" t="s">
        <v>134</v>
      </c>
      <c r="M1706" s="31"/>
      <c r="N1706" s="141" t="s">
        <v>1</v>
      </c>
      <c r="O1706" s="142" t="s">
        <v>40</v>
      </c>
      <c r="P1706" s="143">
        <f>I1706+J1706</f>
        <v>0</v>
      </c>
      <c r="Q1706" s="143">
        <f>ROUND(I1706*H1706,2)</f>
        <v>0</v>
      </c>
      <c r="R1706" s="143">
        <f>ROUND(J1706*H1706,2)</f>
        <v>0</v>
      </c>
      <c r="T1706" s="144">
        <f>S1706*H1706</f>
        <v>0</v>
      </c>
      <c r="U1706" s="144">
        <v>0.00013</v>
      </c>
      <c r="V1706" s="144">
        <f>U1706*H1706</f>
        <v>0.012426179999999998</v>
      </c>
      <c r="W1706" s="144">
        <v>0</v>
      </c>
      <c r="X1706" s="145">
        <f>W1706*H1706</f>
        <v>0</v>
      </c>
      <c r="AR1706" s="146" t="s">
        <v>319</v>
      </c>
      <c r="AT1706" s="146" t="s">
        <v>132</v>
      </c>
      <c r="AU1706" s="146" t="s">
        <v>87</v>
      </c>
      <c r="AY1706" s="16" t="s">
        <v>128</v>
      </c>
      <c r="BE1706" s="147">
        <f>IF(O1706="základní",K1706,0)</f>
        <v>0</v>
      </c>
      <c r="BF1706" s="147">
        <f>IF(O1706="snížená",K1706,0)</f>
        <v>0</v>
      </c>
      <c r="BG1706" s="147">
        <f>IF(O1706="zákl. přenesená",K1706,0)</f>
        <v>0</v>
      </c>
      <c r="BH1706" s="147">
        <f>IF(O1706="sníž. přenesená",K1706,0)</f>
        <v>0</v>
      </c>
      <c r="BI1706" s="147">
        <f>IF(O1706="nulová",K1706,0)</f>
        <v>0</v>
      </c>
      <c r="BJ1706" s="16" t="s">
        <v>85</v>
      </c>
      <c r="BK1706" s="147">
        <f>ROUND(P1706*H1706,2)</f>
        <v>0</v>
      </c>
      <c r="BL1706" s="16" t="s">
        <v>319</v>
      </c>
      <c r="BM1706" s="146" t="s">
        <v>2824</v>
      </c>
    </row>
    <row r="1707" spans="2:47" s="1" customFormat="1" ht="29.25">
      <c r="B1707" s="31"/>
      <c r="D1707" s="148" t="s">
        <v>136</v>
      </c>
      <c r="F1707" s="149" t="s">
        <v>2825</v>
      </c>
      <c r="I1707" s="150"/>
      <c r="J1707" s="150"/>
      <c r="M1707" s="31"/>
      <c r="N1707" s="151"/>
      <c r="X1707" s="53"/>
      <c r="AT1707" s="16" t="s">
        <v>136</v>
      </c>
      <c r="AU1707" s="16" t="s">
        <v>87</v>
      </c>
    </row>
    <row r="1708" spans="2:51" s="12" customFormat="1" ht="12">
      <c r="B1708" s="155"/>
      <c r="D1708" s="148" t="s">
        <v>230</v>
      </c>
      <c r="E1708" s="156" t="s">
        <v>1</v>
      </c>
      <c r="F1708" s="157" t="s">
        <v>2701</v>
      </c>
      <c r="H1708" s="158">
        <v>95.586</v>
      </c>
      <c r="I1708" s="159"/>
      <c r="J1708" s="159"/>
      <c r="M1708" s="155"/>
      <c r="N1708" s="186"/>
      <c r="O1708" s="187"/>
      <c r="P1708" s="187"/>
      <c r="Q1708" s="187"/>
      <c r="R1708" s="187"/>
      <c r="S1708" s="187"/>
      <c r="T1708" s="187"/>
      <c r="U1708" s="187"/>
      <c r="V1708" s="187"/>
      <c r="W1708" s="187"/>
      <c r="X1708" s="188"/>
      <c r="AT1708" s="156" t="s">
        <v>230</v>
      </c>
      <c r="AU1708" s="156" t="s">
        <v>87</v>
      </c>
      <c r="AV1708" s="12" t="s">
        <v>87</v>
      </c>
      <c r="AW1708" s="12" t="s">
        <v>5</v>
      </c>
      <c r="AX1708" s="12" t="s">
        <v>85</v>
      </c>
      <c r="AY1708" s="156" t="s">
        <v>128</v>
      </c>
    </row>
    <row r="1709" spans="2:13" s="1" customFormat="1" ht="6.95" customHeight="1">
      <c r="B1709" s="42"/>
      <c r="C1709" s="43"/>
      <c r="D1709" s="43"/>
      <c r="E1709" s="43"/>
      <c r="F1709" s="43"/>
      <c r="G1709" s="43"/>
      <c r="H1709" s="43"/>
      <c r="I1709" s="43"/>
      <c r="J1709" s="43"/>
      <c r="K1709" s="43"/>
      <c r="L1709" s="43"/>
      <c r="M1709" s="31"/>
    </row>
  </sheetData>
  <sheetProtection sheet="1" formatColumns="0" formatRows="0" autoFilter="0"/>
  <autoFilter ref="C152:L1708"/>
  <mergeCells count="9">
    <mergeCell ref="E87:H87"/>
    <mergeCell ref="E143:H143"/>
    <mergeCell ref="E145:H145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Brácha</dc:creator>
  <cp:keywords/>
  <dc:description/>
  <cp:lastModifiedBy>Jana Ďuranová</cp:lastModifiedBy>
  <dcterms:created xsi:type="dcterms:W3CDTF">2023-10-09T19:44:29Z</dcterms:created>
  <dcterms:modified xsi:type="dcterms:W3CDTF">2023-10-25T10:16:26Z</dcterms:modified>
  <cp:category/>
  <cp:version/>
  <cp:contentType/>
  <cp:contentStatus/>
</cp:coreProperties>
</file>