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V.etapa - SO 101 Dopravní..." sheetId="2" r:id="rId2"/>
    <sheet name="V.etapa-VO - SO 401 Veřej..." sheetId="3" r:id="rId3"/>
    <sheet name="V.etapa-VRN - Vedlejší ro..." sheetId="4" r:id="rId4"/>
    <sheet name="Seznam figur" sheetId="5" r:id="rId5"/>
  </sheets>
  <definedNames>
    <definedName name="_xlnm.Print_Area" localSheetId="0">'Rekapitulace stavby'!$D$4:$AO$76,'Rekapitulace stavby'!$C$82:$AQ$99</definedName>
    <definedName name="_xlnm._FilterDatabase" localSheetId="1" hidden="1">'V.etapa - SO 101 Dopravní...'!$C$139:$K$458</definedName>
    <definedName name="_xlnm.Print_Area" localSheetId="1">'V.etapa - SO 101 Dopravní...'!$C$82:$J$119,'V.etapa - SO 101 Dopravní...'!$C$125:$J$458</definedName>
    <definedName name="_xlnm._FilterDatabase" localSheetId="2" hidden="1">'V.etapa-VO - SO 401 Veřej...'!$C$121:$K$176</definedName>
    <definedName name="_xlnm.Print_Area" localSheetId="2">'V.etapa-VO - SO 401 Veřej...'!$C$82:$J$101,'V.etapa-VO - SO 401 Veřej...'!$C$107:$J$176</definedName>
    <definedName name="_xlnm._FilterDatabase" localSheetId="3" hidden="1">'V.etapa-VRN - Vedlejší ro...'!$C$125:$K$147</definedName>
    <definedName name="_xlnm.Print_Area" localSheetId="3">'V.etapa-VRN - Vedlejší ro...'!$C$82:$J$105,'V.etapa-VRN - Vedlejší ro...'!$C$111:$J$147</definedName>
    <definedName name="_xlnm.Print_Area" localSheetId="4">'Seznam figur'!$C$4:$G$87</definedName>
    <definedName name="_xlnm.Print_Titles" localSheetId="0">'Rekapitulace stavby'!$92:$92</definedName>
    <definedName name="_xlnm.Print_Titles" localSheetId="1">'V.etapa - SO 101 Dopravní...'!$139:$139</definedName>
    <definedName name="_xlnm.Print_Titles" localSheetId="2">'V.etapa-VO - SO 401 Veřej...'!$121:$121</definedName>
    <definedName name="_xlnm.Print_Titles" localSheetId="3">'V.etapa-VRN - Vedlejší ro...'!$125:$125</definedName>
    <definedName name="_xlnm.Print_Titles" localSheetId="4">'Seznam figur'!$9:$9</definedName>
  </definedNames>
  <calcPr fullCalcOnLoad="1"/>
</workbook>
</file>

<file path=xl/sharedStrings.xml><?xml version="1.0" encoding="utf-8"?>
<sst xmlns="http://schemas.openxmlformats.org/spreadsheetml/2006/main" count="5456" uniqueCount="1215">
  <si>
    <t>Export Komplet</t>
  </si>
  <si>
    <t/>
  </si>
  <si>
    <t>2.0</t>
  </si>
  <si>
    <t>ZAMOK</t>
  </si>
  <si>
    <t>False</t>
  </si>
  <si>
    <t>{9ea5aff5-798c-430a-94d7-a7723e6df223}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</si>
  <si>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</si>
  <si>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</si>
  <si>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</si>
  <si>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</si>
  <si>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</si>
  <si>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</si>
  <si>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</si>
  <si>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</si>
  <si>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2018s05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</si>
  <si>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</si>
  <si>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</si>
  <si>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NYMBURK - REGENERACE PANELOVÉHO SÍDLIŠTĚ JANKOVICE</t>
  </si>
  <si>
    <t>KSO:</t>
  </si>
  <si>
    <t>CC-CZ:</t>
  </si>
  <si>
    <t>Místo:</t>
  </si>
  <si>
    <t xml:space="preserve"> </t>
  </si>
  <si>
    <t>Datum:</t>
  </si>
  <si>
    <t>1. 10. 2019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</si>
  <si>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</si>
  <si>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</si>
  <si>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</si>
  <si>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</si>
  <si>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</si>
  <si>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</si>
  <si>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</si>
  <si>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</si>
  <si>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</si>
  <si>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</si>
  <si>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</si>
  <si>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</si>
  <si>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</si>
  <si>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</si>
  <si>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</si>
  <si>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</si>
  <si>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</si>
  <si>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</si>
  <si>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</si>
  <si>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</si>
  <si>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</si>
  <si>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</si>
  <si>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</si>
  <si>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</si>
  <si>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</si>
  <si>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</si>
  <si>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</si>
  <si>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</si>
  <si>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</si>
  <si>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</si>
  <si>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</si>
  <si>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</si>
  <si>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</si>
  <si>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</si>
  <si>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</si>
  <si>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</si>
  <si>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</si>
  <si>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</si>
  <si>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</si>
  <si>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</si>
  <si>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</si>
  <si>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</si>
  <si>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</si>
  <si>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</si>
  <si>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</si>
  <si>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</si>
  <si>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</si>
  <si>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</si>
  <si>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</si>
  <si>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</si>
  <si>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</si>
  <si>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</si>
  <si>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</si>
  <si>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V</t>
  </si>
  <si>
    <t>V.etapa</t>
  </si>
  <si>
    <t>STA</t>
  </si>
  <si>
    <t>1</t>
  </si>
  <si>
    <t>{11bf2f94-1988-4bb3-89c3-904fdc2ec4d5}</t>
  </si>
  <si>
    <t>2</t>
  </si>
  <si>
    <t>/</t>
  </si>
  <si>
    <t>SO 101 Dopravní plochy - V.etapa</t>
  </si>
  <si>
    <t>Soupis</t>
  </si>
  <si>
    <t>{2fe91dc5-acc3-488d-b1cc-4121af975c37}</t>
  </si>
  <si>
    <t>V.etapa-VO</t>
  </si>
  <si>
    <t>SO 401 Veřejné osvětlení - V.etapa</t>
  </si>
  <si>
    <t>{8ed55ca9-ba29-4962-88b4-c4a37f2f3f15}</t>
  </si>
  <si>
    <t>V.etapa-VRN</t>
  </si>
  <si>
    <t>Vedlejší rozpočtové náklady - V.etapa</t>
  </si>
  <si>
    <t>{1862abd5-9a77-43b3-9b9e-d0de19a8d85d}</t>
  </si>
  <si>
    <t>oa</t>
  </si>
  <si>
    <t>odpad asfalt</t>
  </si>
  <si>
    <t>144,54</t>
  </si>
  <si>
    <t>oaf</t>
  </si>
  <si>
    <t>odpad asfalt-frézovaný</t>
  </si>
  <si>
    <t>702,72</t>
  </si>
  <si>
    <t>KRYCÍ LIST SOUPISU PRACÍ</t>
  </si>
  <si>
    <t>ob</t>
  </si>
  <si>
    <t>odpad beton</t>
  </si>
  <si>
    <t>1731,2</t>
  </si>
  <si>
    <t>ok</t>
  </si>
  <si>
    <t>odpad kamenivo</t>
  </si>
  <si>
    <t>1362,74</t>
  </si>
  <si>
    <t>plochach</t>
  </si>
  <si>
    <t>plocha chodníků</t>
  </si>
  <si>
    <t>1130</t>
  </si>
  <si>
    <t>plochakeř</t>
  </si>
  <si>
    <t>plocha pro nízké keře</t>
  </si>
  <si>
    <t>130</t>
  </si>
  <si>
    <t>Objekt:</t>
  </si>
  <si>
    <t>plochazch1</t>
  </si>
  <si>
    <t>plocha-zes</t>
  </si>
  <si>
    <t>197</t>
  </si>
  <si>
    <t>V - V.etapa</t>
  </si>
  <si>
    <t>plvp</t>
  </si>
  <si>
    <t>plocha výměny podloží</t>
  </si>
  <si>
    <t>1250</t>
  </si>
  <si>
    <t>Soupis:</t>
  </si>
  <si>
    <t>psu</t>
  </si>
  <si>
    <t>plocha sadových úprav</t>
  </si>
  <si>
    <t>910</t>
  </si>
  <si>
    <t>V.etapa - SO 101 Dopravní plochy - V.etapa</t>
  </si>
  <si>
    <t>vvp</t>
  </si>
  <si>
    <t>výkop výměna podloží</t>
  </si>
  <si>
    <t>375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</si>
  <si>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</si>
  <si>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</si>
  <si>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</si>
  <si>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</si>
  <si>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</si>
  <si>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</si>
  <si>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</si>
  <si>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1-1 - Případná výměna podloží</t>
  </si>
  <si>
    <t xml:space="preserve">    3 - Svislé a kompletní konstrukce</t>
  </si>
  <si>
    <t xml:space="preserve">    3-1 - Doplněné oplocení</t>
  </si>
  <si>
    <t xml:space="preserve">    5-1 - Konstrukce A </t>
  </si>
  <si>
    <t xml:space="preserve">    5-2 - Konstrukce B - parkovací plochy</t>
  </si>
  <si>
    <t xml:space="preserve">    5-3 - Konstrukce C - chodníky, plochy u kontejnerů</t>
  </si>
  <si>
    <t xml:space="preserve">    5-5 - Konstrukce E - zesílený chodník</t>
  </si>
  <si>
    <t xml:space="preserve">    5-6 - Konstrukce F - retardéry a zvýšené plochy</t>
  </si>
  <si>
    <t xml:space="preserve">    5-6-1 - Konstrukce  F a F1 - dlážděné komunikace</t>
  </si>
  <si>
    <t xml:space="preserve">    8 - Trubní vedení</t>
  </si>
  <si>
    <t xml:space="preserve">    9 - Ostatní konstrukce a práce-bourání</t>
  </si>
  <si>
    <t xml:space="preserve">    9-1 - Mobiliář</t>
  </si>
  <si>
    <t xml:space="preserve">    9-2 - Terénní a sadové úpravy</t>
  </si>
  <si>
    <t xml:space="preserve">      9-2-1 - Odstranění </t>
  </si>
  <si>
    <t xml:space="preserve">      9-2-2 - Výsadby</t>
  </si>
  <si>
    <t xml:space="preserve">      9-2-3 - KTÚ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</si>
  <si>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</si>
  <si>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</si>
  <si>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</si>
  <si>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</si>
  <si>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</si>
  <si>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</si>
  <si>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</si>
  <si>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</si>
  <si>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</si>
  <si>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</si>
  <si>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</si>
  <si>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</si>
  <si>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</si>
  <si>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</si>
  <si>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</si>
  <si>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</si>
  <si>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</si>
  <si>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</si>
  <si>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</si>
  <si>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</si>
  <si>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113106134</t>
  </si>
  <si>
    <t>Rozebrání dlažeb ze zámkových dlaždic komunikací pro pěší strojně pl do 50 m2</t>
  </si>
  <si>
    <t>m2</t>
  </si>
  <si>
    <t>4</t>
  </si>
  <si>
    <t>-824197535</t>
  </si>
  <si>
    <t>VV</t>
  </si>
  <si>
    <t>37+25</t>
  </si>
  <si>
    <t>113106142</t>
  </si>
  <si>
    <t>Rozebrání dlažeb z betonových nebo kamenných dlaždic komunikací pro pěší strojně pl přes 50 m2</t>
  </si>
  <si>
    <t>733927904</t>
  </si>
  <si>
    <t>(70+171+115)+(116+109)+45+(40)</t>
  </si>
  <si>
    <t>3</t>
  </si>
  <si>
    <t>113106171</t>
  </si>
  <si>
    <t>Rozebrání dlažeb vozovek ze zámkové dlažby s ložem z kameniva ručně</t>
  </si>
  <si>
    <t>-622761278</t>
  </si>
  <si>
    <t>113106185</t>
  </si>
  <si>
    <t>Rozebrání dlažeb vozovek z drobných kostek s ložem z kameniva strojně pl do 50 m2</t>
  </si>
  <si>
    <t>-2135307212</t>
  </si>
  <si>
    <t>18+7</t>
  </si>
  <si>
    <t>5</t>
  </si>
  <si>
    <t>113107322</t>
  </si>
  <si>
    <t>Odstranění podkladu z kameniva drceného tl 200 mm strojně pl do 50 m2</t>
  </si>
  <si>
    <t>-503526157</t>
  </si>
  <si>
    <t>62+626+25</t>
  </si>
  <si>
    <t>6</t>
  </si>
  <si>
    <t>113107172</t>
  </si>
  <si>
    <t>Odstranění podkladu z betonu prostého tl 300 mm strojně pl přes 50 do 200 m2</t>
  </si>
  <si>
    <t>969958723</t>
  </si>
  <si>
    <t>(117+11+29+168)+(10+20+15)</t>
  </si>
  <si>
    <t>7</t>
  </si>
  <si>
    <t>113107161</t>
  </si>
  <si>
    <t>Odstranění podkladu z kameniva drceného tl 100 mm strojně pl přes 50 do 200 m2</t>
  </si>
  <si>
    <t>1292177198</t>
  </si>
  <si>
    <t>8</t>
  </si>
  <si>
    <t>113107182</t>
  </si>
  <si>
    <t>Odstranění podkladu živičného tl 100 mm strojně pl přes 50 do 200 m2</t>
  </si>
  <si>
    <t>-210830662</t>
  </si>
  <si>
    <t>6+(47+14+33+17)+205+(180+155)</t>
  </si>
  <si>
    <t>9</t>
  </si>
  <si>
    <t>113107176</t>
  </si>
  <si>
    <t>Odstranění podkladu z betonu vyztuženého sítěmi tl 150 mm strojně pl přes 50 do 200 m2</t>
  </si>
  <si>
    <t>-2114411060</t>
  </si>
  <si>
    <t>10</t>
  </si>
  <si>
    <t>113107321</t>
  </si>
  <si>
    <t>Odstranění podkladu z kameniva drceného tl 100 mm strojně pl do 50 m2</t>
  </si>
  <si>
    <t>1605058099</t>
  </si>
  <si>
    <t>11</t>
  </si>
  <si>
    <t>113107224</t>
  </si>
  <si>
    <t>Odstranění podkladu z kameniva drceného tl 400 mm strojně pl přes 200 m2</t>
  </si>
  <si>
    <t>-520674949</t>
  </si>
  <si>
    <t>745+85</t>
  </si>
  <si>
    <t>12</t>
  </si>
  <si>
    <t>113107223</t>
  </si>
  <si>
    <t>Odstranění podkladu z kameniva drceného tl 300 mm strojně pl přes 200 m2</t>
  </si>
  <si>
    <t>349077529</t>
  </si>
  <si>
    <t>13</t>
  </si>
  <si>
    <t>113107237</t>
  </si>
  <si>
    <t>Odstranění podkladu z betonu vyztuženého sítěmi tl 300 mm strojně pl přes 200 m2</t>
  </si>
  <si>
    <t>690421138</t>
  </si>
  <si>
    <t>500+(95+95)+(160+175)+90</t>
  </si>
  <si>
    <t>14</t>
  </si>
  <si>
    <t>113154123</t>
  </si>
  <si>
    <t>Frézování živičného krytu tl 50 mm pruh š 1 m pl do 500 m2 bez překážek v trase</t>
  </si>
  <si>
    <t>60545288</t>
  </si>
  <si>
    <t>450+475+450</t>
  </si>
  <si>
    <t>Součet</t>
  </si>
  <si>
    <t>113154225</t>
  </si>
  <si>
    <t>Frézování živičného krytu tl 200 mm pruh š 1 m pl do 1000 m2 bez překážek v trase</t>
  </si>
  <si>
    <t>-306344908</t>
  </si>
  <si>
    <t>750</t>
  </si>
  <si>
    <t>16</t>
  </si>
  <si>
    <t>113155123</t>
  </si>
  <si>
    <t>Frézování betonového krytu tl 50 mm pruh š 1 m pl do 500 m2 bez překážek v trase</t>
  </si>
  <si>
    <t>-664194783</t>
  </si>
  <si>
    <t>17</t>
  </si>
  <si>
    <t>113107231-1</t>
  </si>
  <si>
    <t>Odstranění podkladu z betonu prostého tl 150 mm strojně pl přes 200 m2</t>
  </si>
  <si>
    <t>1014236525</t>
  </si>
  <si>
    <t>odstranění ukončení předchozích etap</t>
  </si>
  <si>
    <t>11*3+4*3+10*3+13*3+6*1</t>
  </si>
  <si>
    <t>18</t>
  </si>
  <si>
    <t>113202111</t>
  </si>
  <si>
    <t>Vytrhání obrub krajníků obrubníků stojatých</t>
  </si>
  <si>
    <t>m</t>
  </si>
  <si>
    <t>722038743</t>
  </si>
  <si>
    <t>293+(102+110)+(103+97)+(99+95)+(75+77)</t>
  </si>
  <si>
    <t>19</t>
  </si>
  <si>
    <t>113203111</t>
  </si>
  <si>
    <t>Vytrhání obrub z dlažebních kostek</t>
  </si>
  <si>
    <t>31326791</t>
  </si>
  <si>
    <t>20</t>
  </si>
  <si>
    <t>113204111</t>
  </si>
  <si>
    <t>Vytrhání obrub záhonových</t>
  </si>
  <si>
    <t>909140268</t>
  </si>
  <si>
    <t>6+0+(8+109+8)+54+(5+15+19+24+7+2+23+28+10)</t>
  </si>
  <si>
    <t>122201101</t>
  </si>
  <si>
    <t>Odkopávky a prokopávky nezapažené v hornině tř. 3 objem do 100 m3</t>
  </si>
  <si>
    <t>m3</t>
  </si>
  <si>
    <t>989013281</t>
  </si>
  <si>
    <t>100*0,2*0,5+0+2*0,3+(120+95)*0,45+(20+15+5)*0,3+20,65+(40*0,25)</t>
  </si>
  <si>
    <t>22</t>
  </si>
  <si>
    <t>132201101</t>
  </si>
  <si>
    <t>Hloubení rýh š do 600 mm v hornině tř. 3 objemu do 100 m3</t>
  </si>
  <si>
    <t>-1241551749</t>
  </si>
  <si>
    <t>(6+7+1+4+3+3+2+4+1+6+6+2)*0,6*1,2+((32+45)*0,4*0,8)-0,04</t>
  </si>
  <si>
    <t>23</t>
  </si>
  <si>
    <t>132201201</t>
  </si>
  <si>
    <t>Hloubení rýh š do 2000 mm v hornině tř. 3 objemu do 100 m3</t>
  </si>
  <si>
    <t>446747836</t>
  </si>
  <si>
    <t>((4+8,5+4,5+6+6+12+13)+21+(35+47)+41+21)*0,8+1,8</t>
  </si>
  <si>
    <t>24</t>
  </si>
  <si>
    <t>162701105</t>
  </si>
  <si>
    <t>Vodorovné přemístění do 10000 m výkopku/sypaniny z horniny tř. 1 až 4</t>
  </si>
  <si>
    <t>-1461166445</t>
  </si>
  <si>
    <t>150+57+177</t>
  </si>
  <si>
    <t>25</t>
  </si>
  <si>
    <t>171201201</t>
  </si>
  <si>
    <t>Uložení sypaniny na skládky</t>
  </si>
  <si>
    <t>1784474747</t>
  </si>
  <si>
    <t>26</t>
  </si>
  <si>
    <t>171201211</t>
  </si>
  <si>
    <t>Poplatek za uložení stavebního odpadu - zeminy a kameniva na skládce</t>
  </si>
  <si>
    <t>t</t>
  </si>
  <si>
    <t>573614957</t>
  </si>
  <si>
    <t>384*1,8</t>
  </si>
  <si>
    <t>27</t>
  </si>
  <si>
    <t>174101101</t>
  </si>
  <si>
    <t>Zásyp jam, šachet rýh nebo kolem objektů sypaninou se zhutněním</t>
  </si>
  <si>
    <t>897271400</t>
  </si>
  <si>
    <t>45*0,6*0,9</t>
  </si>
  <si>
    <t>28</t>
  </si>
  <si>
    <t>175151101</t>
  </si>
  <si>
    <t>Obsypání potrubí strojně sypaninou bez prohození, uloženou do 3 m</t>
  </si>
  <si>
    <t>-816322934</t>
  </si>
  <si>
    <t>45*0,6*0,2</t>
  </si>
  <si>
    <t>29</t>
  </si>
  <si>
    <t>M</t>
  </si>
  <si>
    <t>58331200</t>
  </si>
  <si>
    <t>štěrkopísek netříděný zásypový</t>
  </si>
  <si>
    <t>339331814</t>
  </si>
  <si>
    <t>5,4*2 'Přepočtené koeficientem množství</t>
  </si>
  <si>
    <t>30</t>
  </si>
  <si>
    <t>181102302</t>
  </si>
  <si>
    <t>Úprava pláně v zářezech se zhutněním</t>
  </si>
  <si>
    <t>818554365</t>
  </si>
  <si>
    <t>485+1035+1170+265+315+580</t>
  </si>
  <si>
    <t>1-1</t>
  </si>
  <si>
    <t>Případná výměna podloží</t>
  </si>
  <si>
    <t>31</t>
  </si>
  <si>
    <t>122201102</t>
  </si>
  <si>
    <t>Odkopávky a prokopávky nezapažené v hornině tř. 3 objem do 1000 m3</t>
  </si>
  <si>
    <t>1035270472</t>
  </si>
  <si>
    <t>plvp*0,3</t>
  </si>
  <si>
    <t>32</t>
  </si>
  <si>
    <t>-2028305169</t>
  </si>
  <si>
    <t>33</t>
  </si>
  <si>
    <t>766577948</t>
  </si>
  <si>
    <t>34</t>
  </si>
  <si>
    <t>1586176173</t>
  </si>
  <si>
    <t>vvp*1,8</t>
  </si>
  <si>
    <t>35</t>
  </si>
  <si>
    <t>1042597345</t>
  </si>
  <si>
    <t>750+500</t>
  </si>
  <si>
    <t>36</t>
  </si>
  <si>
    <t>564831111</t>
  </si>
  <si>
    <t>Podklad ze štěrkodrtě ŠD tl 100 mm</t>
  </si>
  <si>
    <t>-995960267</t>
  </si>
  <si>
    <t>37</t>
  </si>
  <si>
    <t>564861111</t>
  </si>
  <si>
    <t>Podklad ze štěrkodrtě ŠD tl 200 mm</t>
  </si>
  <si>
    <t>-1792975048</t>
  </si>
  <si>
    <t>38</t>
  </si>
  <si>
    <t>919726221</t>
  </si>
  <si>
    <t>Geotextilie pro vyztužení, separaci a filtraci tkaná z polyesteru podélná/příčná pevnost 100/50 kN/m</t>
  </si>
  <si>
    <t>-500450816</t>
  </si>
  <si>
    <t>plvp*1,1</t>
  </si>
  <si>
    <t>Svislé a kompletní konstrukce</t>
  </si>
  <si>
    <t>3-1</t>
  </si>
  <si>
    <t>Doplněné oplocení</t>
  </si>
  <si>
    <t>39</t>
  </si>
  <si>
    <t>274311124</t>
  </si>
  <si>
    <t>Základové pasy, prahy, věnce a ostruhy z betonu prostého C 12/15</t>
  </si>
  <si>
    <t>438426406</t>
  </si>
  <si>
    <t>(32+45)*0,4*0,8</t>
  </si>
  <si>
    <t>40</t>
  </si>
  <si>
    <t>274354111</t>
  </si>
  <si>
    <t>Bednění základových pasů - zřízení</t>
  </si>
  <si>
    <t>-2048452674</t>
  </si>
  <si>
    <t>77*0,8*2,1</t>
  </si>
  <si>
    <t>41</t>
  </si>
  <si>
    <t>274354211</t>
  </si>
  <si>
    <t>Bednění základových pasů - odstranění</t>
  </si>
  <si>
    <t>425247111</t>
  </si>
  <si>
    <t>42</t>
  </si>
  <si>
    <t>338171111</t>
  </si>
  <si>
    <t>Osazování sloupků a vzpěr plotových ocelových v 2,00 m se zalitím MC</t>
  </si>
  <si>
    <t>kus</t>
  </si>
  <si>
    <t>-1253439718</t>
  </si>
  <si>
    <t>43</t>
  </si>
  <si>
    <t>55342250-1</t>
  </si>
  <si>
    <t>sloupek plotový průběžný - dle stávajícího oplocení</t>
  </si>
  <si>
    <t>1709443438</t>
  </si>
  <si>
    <t>44</t>
  </si>
  <si>
    <t>348171120</t>
  </si>
  <si>
    <t>Osazení rámového oplocení výšky do 1,5 m ve sklonu svahu do 15°</t>
  </si>
  <si>
    <t>-1762613080</t>
  </si>
  <si>
    <t>45</t>
  </si>
  <si>
    <t>55342312</t>
  </si>
  <si>
    <t>pole plotové kovové 1500x2000mm</t>
  </si>
  <si>
    <t>644236558</t>
  </si>
  <si>
    <t>76,000/2</t>
  </si>
  <si>
    <t>46</t>
  </si>
  <si>
    <t>348172111</t>
  </si>
  <si>
    <t>Montáž vjezdových bran samonosných jednokřídlových plochy do 2,0 m2</t>
  </si>
  <si>
    <t>-577986361</t>
  </si>
  <si>
    <t>47</t>
  </si>
  <si>
    <t>55342321</t>
  </si>
  <si>
    <t>branka vchodová kovová 1500x940 mm</t>
  </si>
  <si>
    <t>-683117512</t>
  </si>
  <si>
    <t>48</t>
  </si>
  <si>
    <t>348321218</t>
  </si>
  <si>
    <t>Zábradelní zídky a podezdívky ze ŽB tř. C 20/25</t>
  </si>
  <si>
    <t>1239319704</t>
  </si>
  <si>
    <t>(77)*0,3*0,6</t>
  </si>
  <si>
    <t>49</t>
  </si>
  <si>
    <t>348351211</t>
  </si>
  <si>
    <t>Bednění zábradelních zídek a podezdívek plné zřízení</t>
  </si>
  <si>
    <t>-537774381</t>
  </si>
  <si>
    <t>(77)*0,6*2,1</t>
  </si>
  <si>
    <t>50</t>
  </si>
  <si>
    <t>348351212</t>
  </si>
  <si>
    <t>Bednění zábradelních zídek a podezdívek plné odstranění</t>
  </si>
  <si>
    <t>329340573</t>
  </si>
  <si>
    <t>77*0,6*2,1</t>
  </si>
  <si>
    <t>51</t>
  </si>
  <si>
    <t>348361216</t>
  </si>
  <si>
    <t>Výztuž zábradlí nebo zábradelních zídek z betonářské oceli 10 505</t>
  </si>
  <si>
    <t>1624158510</t>
  </si>
  <si>
    <t>52</t>
  </si>
  <si>
    <t>6286131-1</t>
  </si>
  <si>
    <t>Nátěr plotových polí a sloupků včetně očištění  2x vrchní syntetický nátěr do 50 m2</t>
  </si>
  <si>
    <t>571358928</t>
  </si>
  <si>
    <t>77*1,5</t>
  </si>
  <si>
    <t>5-1</t>
  </si>
  <si>
    <t xml:space="preserve">Konstrukce A </t>
  </si>
  <si>
    <t>53</t>
  </si>
  <si>
    <t>-142718566</t>
  </si>
  <si>
    <t>375,000*4,5/3,5</t>
  </si>
  <si>
    <t>54</t>
  </si>
  <si>
    <t>567122113</t>
  </si>
  <si>
    <t>Podklad ze směsi stmelené cementem SC C 8/10 (KSC I) tl 140 mm</t>
  </si>
  <si>
    <t>1546836874</t>
  </si>
  <si>
    <t>170+205</t>
  </si>
  <si>
    <t>55</t>
  </si>
  <si>
    <t>573191111</t>
  </si>
  <si>
    <t>Postřik infiltrační kationaktivní emulzí v množství 1 kg/m2</t>
  </si>
  <si>
    <t>1753043365</t>
  </si>
  <si>
    <t>56</t>
  </si>
  <si>
    <t>573211111</t>
  </si>
  <si>
    <t>Postřik živičný spojovací z asfaltu v množství 0,60 kg/m2</t>
  </si>
  <si>
    <t>-1851717569</t>
  </si>
  <si>
    <t>57</t>
  </si>
  <si>
    <t>565135111</t>
  </si>
  <si>
    <t>Asfaltový beton vrstva podkladní ACP 16 (obalované kamenivo OKS) tl 50 mm š do 3 m</t>
  </si>
  <si>
    <t>2023433889</t>
  </si>
  <si>
    <t>58</t>
  </si>
  <si>
    <t>577165132-1</t>
  </si>
  <si>
    <t>Asfaltový beton vrstva ložní ACL 16 - FORTA-F1 tl 70 mm š do 3 m z modifikovaného asfaltu s aramidovými vlákny FORTA F1</t>
  </si>
  <si>
    <t>1002939796</t>
  </si>
  <si>
    <t>59</t>
  </si>
  <si>
    <t>577134111</t>
  </si>
  <si>
    <t>Asfaltový beton vrstva obrusná ACO 11 (ABS) tř. I tl 40 mm š do 3 m z nemodifikovaného asfaltu</t>
  </si>
  <si>
    <t>-281403277</t>
  </si>
  <si>
    <t>170+205+365</t>
  </si>
  <si>
    <t>5-2</t>
  </si>
  <si>
    <t>Konstrukce B - parkovací plochy</t>
  </si>
  <si>
    <t>60</t>
  </si>
  <si>
    <t>564851111</t>
  </si>
  <si>
    <t>Podklad ze štěrkodrtě ŠD tl 150 mm</t>
  </si>
  <si>
    <t>-1100839433</t>
  </si>
  <si>
    <t>932*5/4,5</t>
  </si>
  <si>
    <t>61</t>
  </si>
  <si>
    <t>564952111</t>
  </si>
  <si>
    <t>Podklad z mechanicky zpevněného kameniva MZK tl 150 mm</t>
  </si>
  <si>
    <t>-275523850</t>
  </si>
  <si>
    <t>62</t>
  </si>
  <si>
    <t>596412210</t>
  </si>
  <si>
    <t>Kladení dlažby z vegetačních tvárnic pozemních komunikací tl 80 mm do 50 m2</t>
  </si>
  <si>
    <t>-2057481750</t>
  </si>
  <si>
    <t>(15+30+13+21+21+41+44)+68+(157+207)+135+(70+9,5+9,5+10+21+40+20)</t>
  </si>
  <si>
    <t>63</t>
  </si>
  <si>
    <t>59245005-1</t>
  </si>
  <si>
    <t>dlažba skladebná betonová 200x100x80mm barevná červená</t>
  </si>
  <si>
    <t>280375807</t>
  </si>
  <si>
    <t>((12+16)*4,4)*0,1</t>
  </si>
  <si>
    <t>64</t>
  </si>
  <si>
    <t>59245030-1</t>
  </si>
  <si>
    <t>dlažba skladebná betonová 200x200x80mm přírodní zatraňovací</t>
  </si>
  <si>
    <t>116701136</t>
  </si>
  <si>
    <t>((15+30+13+21+21+41+44)+68+(157+207)+135+(70+9,5+9,5+10+21+40+20)-12)*1,03</t>
  </si>
  <si>
    <t>65</t>
  </si>
  <si>
    <t>58343810</t>
  </si>
  <si>
    <t>kamenivo drcené hrubé frakce 4/8</t>
  </si>
  <si>
    <t>179099101</t>
  </si>
  <si>
    <t>(932)*0,3*0,08*1,9+60*0,6*0,08*1,9</t>
  </si>
  <si>
    <t>66</t>
  </si>
  <si>
    <t>571908111-1</t>
  </si>
  <si>
    <t>Kryt vymývaným dekoračním kamenivem (kačírkem) tl 100 mm</t>
  </si>
  <si>
    <t>-675198820</t>
  </si>
  <si>
    <t>80</t>
  </si>
  <si>
    <t>67</t>
  </si>
  <si>
    <t>919726121</t>
  </si>
  <si>
    <t>Geotextilie pro ochranu, separaci a filtraci netkaná měrná hmotnost do 200 g/m2</t>
  </si>
  <si>
    <t>-1564286596</t>
  </si>
  <si>
    <t>80*1,05</t>
  </si>
  <si>
    <t>68</t>
  </si>
  <si>
    <t>919726122</t>
  </si>
  <si>
    <t>Geotextilie pro ochranu, separaci a filtraci netkaná měrná hmotnost do 300 g/m2</t>
  </si>
  <si>
    <t>1427128786</t>
  </si>
  <si>
    <t>((4+8,5+4,5+6+6+12+13)+21+(35+47)+41+21)*4</t>
  </si>
  <si>
    <t>69</t>
  </si>
  <si>
    <t>564871-1</t>
  </si>
  <si>
    <t xml:space="preserve">Výplň zasakovacích prostorů štěrkodrtí fr. 32-64   </t>
  </si>
  <si>
    <t>780933897</t>
  </si>
  <si>
    <t>70</t>
  </si>
  <si>
    <t>59641-1</t>
  </si>
  <si>
    <t>Kladení dlažby z vegetačních tvárnic pozemních komunikací tl 80 mm do 50 m2 - předláždění ploch nájezdů u garáží v ul. Topolová při styku s novou obrubou</t>
  </si>
  <si>
    <t>149199515</t>
  </si>
  <si>
    <t>30+30</t>
  </si>
  <si>
    <t>5-3</t>
  </si>
  <si>
    <t>Konstrukce C - chodníky, plochy u kontejnerů</t>
  </si>
  <si>
    <t>71</t>
  </si>
  <si>
    <t>740711545</t>
  </si>
  <si>
    <t>1135+35</t>
  </si>
  <si>
    <t>72</t>
  </si>
  <si>
    <t>596211110</t>
  </si>
  <si>
    <t>Kladení zámkové dlažby komunikací pro pěší tl 60 mm skupiny A pl do 50 m2</t>
  </si>
  <si>
    <t>1895430863</t>
  </si>
  <si>
    <t>(1,7+1,1+4,6+2)+4+5+(1,5+5)+(1,7+1,1+4,6+2)</t>
  </si>
  <si>
    <t>73</t>
  </si>
  <si>
    <t>59245006</t>
  </si>
  <si>
    <t>dlažba skladebná betonová pro nevidomé 200x100x60mm barevná červená</t>
  </si>
  <si>
    <t>1408794976</t>
  </si>
  <si>
    <t>74</t>
  </si>
  <si>
    <t>596211111</t>
  </si>
  <si>
    <t>Kladení zámkové dlažby komunikací pro pěší tl 60 mm skupiny A pl do 100 m2</t>
  </si>
  <si>
    <t>1932501024</t>
  </si>
  <si>
    <t>76+6+55+14+12+25+18+50</t>
  </si>
  <si>
    <t>46+37+13+22+42</t>
  </si>
  <si>
    <t>55+27+28+55</t>
  </si>
  <si>
    <t>180+35+10</t>
  </si>
  <si>
    <t>155-12-5+(145-28-6)+75</t>
  </si>
  <si>
    <t>75</t>
  </si>
  <si>
    <t>59245021</t>
  </si>
  <si>
    <t>dlažba skladebná betonová 200x200x60mm přírodní</t>
  </si>
  <si>
    <t>1117510616</t>
  </si>
  <si>
    <t>plochach*0,8*1,03</t>
  </si>
  <si>
    <t>76</t>
  </si>
  <si>
    <t>59245270</t>
  </si>
  <si>
    <t>dlažba skladebná betonová 100x100x60mm barevná hnědá</t>
  </si>
  <si>
    <t>-1915663906</t>
  </si>
  <si>
    <t>plochach*0,2*1,03</t>
  </si>
  <si>
    <t>5-5</t>
  </si>
  <si>
    <t>Konstrukce E - zesílený chodník</t>
  </si>
  <si>
    <t>77</t>
  </si>
  <si>
    <t>-31734538</t>
  </si>
  <si>
    <t>245,1*3,2/3</t>
  </si>
  <si>
    <t>78</t>
  </si>
  <si>
    <t>567132111</t>
  </si>
  <si>
    <t>Podklad ze směsi stmelené cementem SC C 8/10 (KSC I) tl 160 mm</t>
  </si>
  <si>
    <t>-523273616</t>
  </si>
  <si>
    <t>79</t>
  </si>
  <si>
    <t>596212210</t>
  </si>
  <si>
    <t>Kladení zámkové dlažby pozemních komunikací tl 80 mm skupiny A pl do 50 m2</t>
  </si>
  <si>
    <t>451552735</t>
  </si>
  <si>
    <t>(5+7,5+11,5+9+15+6)+(16+5,5+5,5+20)+(20+11+14)+(12+5+28+6)</t>
  </si>
  <si>
    <t>(2+4+4+4,1+1,6)+(4+1,6+1,6+4,5)+(2,8+1,7+2,1)+(5,5+6,5+2,1)</t>
  </si>
  <si>
    <t>59245030</t>
  </si>
  <si>
    <t>dlažba skladebná betonová 200x200x80mm přírodní</t>
  </si>
  <si>
    <t>15516735</t>
  </si>
  <si>
    <t>plochazch1*0,8*1,03</t>
  </si>
  <si>
    <t>81</t>
  </si>
  <si>
    <t>59245009-2</t>
  </si>
  <si>
    <t>dlažba skladebná betonová 100x100x80mm barevná hnědá</t>
  </si>
  <si>
    <t>-350734417</t>
  </si>
  <si>
    <t>plochazch1*0,2*1,03</t>
  </si>
  <si>
    <t>82</t>
  </si>
  <si>
    <t>59245006-1</t>
  </si>
  <si>
    <t>dlažba skladebná betonová pro nevidomé 200x100x80mm barevná červená</t>
  </si>
  <si>
    <t>-210903179</t>
  </si>
  <si>
    <t>5-6</t>
  </si>
  <si>
    <t>Konstrukce F - retardéry a zvýšené plochy</t>
  </si>
  <si>
    <t>83</t>
  </si>
  <si>
    <t>-1739969104</t>
  </si>
  <si>
    <t>(14+4+3,5+3,5+3,5)+(5+5)+5+(5+10)+(18+7+8,5)</t>
  </si>
  <si>
    <t>84</t>
  </si>
  <si>
    <t>-959866972</t>
  </si>
  <si>
    <t>92*1,03</t>
  </si>
  <si>
    <t>85</t>
  </si>
  <si>
    <t>2064240360</t>
  </si>
  <si>
    <t>(33+14+19)+100+25+27+(26+20)</t>
  </si>
  <si>
    <t>86</t>
  </si>
  <si>
    <t>59245004-3</t>
  </si>
  <si>
    <t>dlažba skladebná betonová skladba 4 kamenů (280x210,210x140,140x140,140x70)x80mm barevná colormix podzim - viz. zrealizované etapy regenerace sídliště</t>
  </si>
  <si>
    <t>491873417</t>
  </si>
  <si>
    <t>264*1,03</t>
  </si>
  <si>
    <t>87</t>
  </si>
  <si>
    <t>598815839</t>
  </si>
  <si>
    <t>240*1,3</t>
  </si>
  <si>
    <t>88</t>
  </si>
  <si>
    <t>567122111</t>
  </si>
  <si>
    <t>Podklad ze směsi stmelené cementem SC C 8/10 (KSC I) tl 120 mm</t>
  </si>
  <si>
    <t>1784116857</t>
  </si>
  <si>
    <t>27+(26+20)+(5+10)+(18+7+8,5)</t>
  </si>
  <si>
    <t>89</t>
  </si>
  <si>
    <t>567142111</t>
  </si>
  <si>
    <t>Podklad ze směsi stmelené cementem SC C 8/10 (KSC I) tl 210 mm</t>
  </si>
  <si>
    <t>206619878</t>
  </si>
  <si>
    <t>264+92-121,5+5,5</t>
  </si>
  <si>
    <t>5-6-1</t>
  </si>
  <si>
    <t>Konstrukce  F a F1 - dlážděné komunikace</t>
  </si>
  <si>
    <t>90</t>
  </si>
  <si>
    <t>596212212</t>
  </si>
  <si>
    <t>Kladení zámkové dlažby pozemních komunikací tl 80 mm skupiny A pl do 300 m2</t>
  </si>
  <si>
    <t>1997279114</t>
  </si>
  <si>
    <t>470+(470+15)+425</t>
  </si>
  <si>
    <t>91</t>
  </si>
  <si>
    <t>59245020</t>
  </si>
  <si>
    <t>dlažba skladebná betonová 200x100x80mm přírodní</t>
  </si>
  <si>
    <t>-1667216453</t>
  </si>
  <si>
    <t>1380*1,03</t>
  </si>
  <si>
    <t>92</t>
  </si>
  <si>
    <t>-215106053</t>
  </si>
  <si>
    <t>525*1,1</t>
  </si>
  <si>
    <t>93</t>
  </si>
  <si>
    <t>586538366</t>
  </si>
  <si>
    <t>470+40+15</t>
  </si>
  <si>
    <t>Trubní vedení</t>
  </si>
  <si>
    <t>94</t>
  </si>
  <si>
    <t>871353121</t>
  </si>
  <si>
    <t>Montáž kanalizačního potrubí z PVC těsněné gumovým kroužkem otevřený výkop sklon do 20 % DN 200</t>
  </si>
  <si>
    <t>507755741</t>
  </si>
  <si>
    <t>6+7+1+4+3+3+2+4+1+6+6+2</t>
  </si>
  <si>
    <t>95</t>
  </si>
  <si>
    <t>28611136</t>
  </si>
  <si>
    <t>trubka kanalizační PVC DN 200x1000 mm SN4</t>
  </si>
  <si>
    <t>-230462116</t>
  </si>
  <si>
    <t>96</t>
  </si>
  <si>
    <t>89-2</t>
  </si>
  <si>
    <t>napojení vpustí na stávající šachty, a přípojky</t>
  </si>
  <si>
    <t>-744187748</t>
  </si>
  <si>
    <t>97</t>
  </si>
  <si>
    <t>89--4</t>
  </si>
  <si>
    <t>zrušení stávajících vpustí, zaslepení přípojek</t>
  </si>
  <si>
    <t>1831619063</t>
  </si>
  <si>
    <t>2+3+2</t>
  </si>
  <si>
    <t>98</t>
  </si>
  <si>
    <t>895941111</t>
  </si>
  <si>
    <t>Zřízení vpusti kanalizační uliční z betonových dílců typ UV-50 normální</t>
  </si>
  <si>
    <t>1464856498</t>
  </si>
  <si>
    <t>2+2+3+7+2</t>
  </si>
  <si>
    <t>99</t>
  </si>
  <si>
    <t>5922-</t>
  </si>
  <si>
    <t xml:space="preserve">vpusť uliční skruž betonová - komletní: dno, skruže, mříž, koš, rám ...   </t>
  </si>
  <si>
    <t>-2068066770</t>
  </si>
  <si>
    <t>100</t>
  </si>
  <si>
    <t>935114111</t>
  </si>
  <si>
    <t>Mikroštěrbinový odvodňovací betonový žlab 220x260 mm bez vnitřního spádu se základem</t>
  </si>
  <si>
    <t>-272518697</t>
  </si>
  <si>
    <t>101</t>
  </si>
  <si>
    <t>919443111-1</t>
  </si>
  <si>
    <t xml:space="preserve">Obdláždění výtoku z lomového kamene na břehu potoka u trub DN 200 </t>
  </si>
  <si>
    <t>1472880379</t>
  </si>
  <si>
    <t>102</t>
  </si>
  <si>
    <t>899331111</t>
  </si>
  <si>
    <t>Výšková úprava uličního vstupu nebo vpusti do 200 mm zvýšením poklopu</t>
  </si>
  <si>
    <t>-318673087</t>
  </si>
  <si>
    <t>103</t>
  </si>
  <si>
    <t>899431111</t>
  </si>
  <si>
    <t>Výšková úprava uličního vstupu nebo vpusti do 200 mm zvýšením krycího hrnce, šoupěte nebo hydrantu</t>
  </si>
  <si>
    <t>670555290</t>
  </si>
  <si>
    <t>Ostatní konstrukce a práce-bourání</t>
  </si>
  <si>
    <t>104</t>
  </si>
  <si>
    <t>91-1-1</t>
  </si>
  <si>
    <t>ochrana stávajících kabelů - ruční odkopání</t>
  </si>
  <si>
    <t>bm</t>
  </si>
  <si>
    <t>-1697676877</t>
  </si>
  <si>
    <t>105</t>
  </si>
  <si>
    <t>91-1-2</t>
  </si>
  <si>
    <t>ochrana stávajících kabelů, položení kabelů do chráničky</t>
  </si>
  <si>
    <t>-1525251796</t>
  </si>
  <si>
    <t>106</t>
  </si>
  <si>
    <t>91-1-3</t>
  </si>
  <si>
    <t>ochrana stávajících kabelů - chráničky</t>
  </si>
  <si>
    <t>-1293868063</t>
  </si>
  <si>
    <t>107</t>
  </si>
  <si>
    <t>91-1-4</t>
  </si>
  <si>
    <t>ochrana stávajících kabelů - zásyp</t>
  </si>
  <si>
    <t>-1049071767</t>
  </si>
  <si>
    <t>108</t>
  </si>
  <si>
    <t>914111111</t>
  </si>
  <si>
    <t>Montáž svislé dopravní značky do velikosti 1 m2 objímkami na sloupek nebo konzolu</t>
  </si>
  <si>
    <t>756195332</t>
  </si>
  <si>
    <t>109</t>
  </si>
  <si>
    <t>40445535</t>
  </si>
  <si>
    <t>značka dopravní svislá retroreflexní fólie tř 1 FeZn-Al rám 500x700mm</t>
  </si>
  <si>
    <t>-1913865480</t>
  </si>
  <si>
    <t>110</t>
  </si>
  <si>
    <t>40445517</t>
  </si>
  <si>
    <t>značka dopravní svislá retroreflexní fólie tř 1 FeZn-Al rám D 700mm</t>
  </si>
  <si>
    <t>-1475089031</t>
  </si>
  <si>
    <t>111</t>
  </si>
  <si>
    <t>40445512</t>
  </si>
  <si>
    <t>značka dopravní svislá retroreflexní fólie tř 1 FeZn-Al rám 500x500mm</t>
  </si>
  <si>
    <t>708101543</t>
  </si>
  <si>
    <t>112</t>
  </si>
  <si>
    <t>40445531</t>
  </si>
  <si>
    <t>značka dopravní svislá retroreflexní fólie tř 1 FeZn-Al rám 500x300mm</t>
  </si>
  <si>
    <t>-909631098</t>
  </si>
  <si>
    <t>113</t>
  </si>
  <si>
    <t>40445528-1</t>
  </si>
  <si>
    <t>značka dopravní svislá retroreflexní fólie tř 1 FeZn-Al rám STOP</t>
  </si>
  <si>
    <t>-1255208083</t>
  </si>
  <si>
    <t>114</t>
  </si>
  <si>
    <t>914111121</t>
  </si>
  <si>
    <t>Montáž svislé dopravní značky do velikosti 2 m2 objímkami na sloupek nebo konzolu</t>
  </si>
  <si>
    <t>197814335</t>
  </si>
  <si>
    <t>115</t>
  </si>
  <si>
    <t>40445481</t>
  </si>
  <si>
    <t>značka dopravní svislá retroreflexní fólie tř 1 FeZn prolis 1000x1500mm</t>
  </si>
  <si>
    <t>-4202532</t>
  </si>
  <si>
    <t>116</t>
  </si>
  <si>
    <t>914511112</t>
  </si>
  <si>
    <t>Montáž sloupku dopravních značek délky do 3,5 m s betonovým základem a patkou</t>
  </si>
  <si>
    <t>-318660322</t>
  </si>
  <si>
    <t>5+5+2+4+7</t>
  </si>
  <si>
    <t>117</t>
  </si>
  <si>
    <t>40445225</t>
  </si>
  <si>
    <t>sloupek pro dopravní značku Zn D 60mm v 3,5m</t>
  </si>
  <si>
    <t>129319206</t>
  </si>
  <si>
    <t>118</t>
  </si>
  <si>
    <t>40445240</t>
  </si>
  <si>
    <t>patka pro sloupek Al D 60mm</t>
  </si>
  <si>
    <t>612765895</t>
  </si>
  <si>
    <t>119</t>
  </si>
  <si>
    <t>40445253</t>
  </si>
  <si>
    <t>víčko plastové na sloupek D 60mm</t>
  </si>
  <si>
    <t>-233647646</t>
  </si>
  <si>
    <t>120</t>
  </si>
  <si>
    <t>915211112</t>
  </si>
  <si>
    <t>Vodorovné dopravní značení dělící čáry souvislé š 125 mm retroreflexní bílý plast</t>
  </si>
  <si>
    <t>-308452173</t>
  </si>
  <si>
    <t>(9+13+14+15+19+9)+20+66</t>
  </si>
  <si>
    <t>121</t>
  </si>
  <si>
    <t>915231112</t>
  </si>
  <si>
    <t>Vodorovné dopravní značení přechody pro chodce, šipky, symboly retroreflexní bílý plast</t>
  </si>
  <si>
    <t>-233093752</t>
  </si>
  <si>
    <t>122</t>
  </si>
  <si>
    <t>915491211</t>
  </si>
  <si>
    <t>Osazení vodícího proužku z betonových desek do betonového lože tl do 100 mm š proužku 250 mm</t>
  </si>
  <si>
    <t>1282483156</t>
  </si>
  <si>
    <t>56+56+70+70+66+66</t>
  </si>
  <si>
    <t>123</t>
  </si>
  <si>
    <t>59227-1</t>
  </si>
  <si>
    <t>deska betonová 500x250x80mm - barva bílá</t>
  </si>
  <si>
    <t>269054406</t>
  </si>
  <si>
    <t>124</t>
  </si>
  <si>
    <t>916131213</t>
  </si>
  <si>
    <t>Osazení silničního obrubníku betonového stojatého s boční opěrou do lože z betonu prostého</t>
  </si>
  <si>
    <t>-377664857</t>
  </si>
  <si>
    <t>(143+30+8+10+12+47)+(96-14+93-29)+(24+13+13+150)+117+(24+33+12+17+16)</t>
  </si>
  <si>
    <t>(32+5+10+10+10+4)+(4+10+16+8+11+4+4+10)+(6+8+4+6+6)+(10+89)+(25+12+17+5)</t>
  </si>
  <si>
    <t>(3+2*8)+(2*8)+(2*5)+4+(5*2)</t>
  </si>
  <si>
    <t>(14+10+4+3,5*7+5,5+10+18+9+12+12+23+25)+(5+5+38)+(3*5+36+47)+(5+5+8+11+72)+(14+7+6+6+39+10+6)</t>
  </si>
  <si>
    <t>125</t>
  </si>
  <si>
    <t>59217030</t>
  </si>
  <si>
    <t>obrubník betonový silniční přechodový 1000x150x150-250mm</t>
  </si>
  <si>
    <t>1855348751</t>
  </si>
  <si>
    <t>126</t>
  </si>
  <si>
    <t>59217029</t>
  </si>
  <si>
    <t>obrubník betonový silniční nájezdový 1000x150x150mm</t>
  </si>
  <si>
    <t>-1883410501</t>
  </si>
  <si>
    <t>127</t>
  </si>
  <si>
    <t>59217017</t>
  </si>
  <si>
    <t>obrubník betonový chodníkový 1000x100x250mm</t>
  </si>
  <si>
    <t>-311505952</t>
  </si>
  <si>
    <t>128</t>
  </si>
  <si>
    <t>59217031</t>
  </si>
  <si>
    <t>obrubník betonový silniční 1000x150x250mm</t>
  </si>
  <si>
    <t>-2120115749</t>
  </si>
  <si>
    <t>129</t>
  </si>
  <si>
    <t>916231213</t>
  </si>
  <si>
    <t>Osazení chodníkového obrubníku betonového stojatého s boční opěrou do lože z betonu prostého</t>
  </si>
  <si>
    <t>602801623</t>
  </si>
  <si>
    <t>(10+7*6+13)+0+116+(59+26)+(95+92)+(10+6+12+4)</t>
  </si>
  <si>
    <t>59217016</t>
  </si>
  <si>
    <t>obrubník betonový chodníkový 1000x80x250mm</t>
  </si>
  <si>
    <t>1341672560</t>
  </si>
  <si>
    <t>131</t>
  </si>
  <si>
    <t>916371211</t>
  </si>
  <si>
    <t>Osazení skrytého flexibilního zahradního obrubníku plastového jednostranným odkopáním zeminy</t>
  </si>
  <si>
    <t>1404992745</t>
  </si>
  <si>
    <t>6+4</t>
  </si>
  <si>
    <t>132</t>
  </si>
  <si>
    <t>27245186</t>
  </si>
  <si>
    <t>obrubník zahradní z recyklovaného materiálu 25mx250mmx4mm</t>
  </si>
  <si>
    <t>-379424683</t>
  </si>
  <si>
    <t>133</t>
  </si>
  <si>
    <t>91643-1</t>
  </si>
  <si>
    <t xml:space="preserve">Osazení betonových schodnic na flexibilní lepidlo nebo bet. potěr - osazení na bet.základový pas   </t>
  </si>
  <si>
    <t>314855579</t>
  </si>
  <si>
    <t>3*1,5</t>
  </si>
  <si>
    <t>134</t>
  </si>
  <si>
    <t>59373741-1</t>
  </si>
  <si>
    <t xml:space="preserve">stupeň schodišťový - betonový schodišťový stupeň 1500x350x150 přírodní tryskaný   </t>
  </si>
  <si>
    <t>-688832083</t>
  </si>
  <si>
    <t>135</t>
  </si>
  <si>
    <t>919735113</t>
  </si>
  <si>
    <t>Řezání stávajícího živičného krytu hl do 150 mm</t>
  </si>
  <si>
    <t>951438007</t>
  </si>
  <si>
    <t>22+14+19+15+(18+7)</t>
  </si>
  <si>
    <t>136</t>
  </si>
  <si>
    <t>919735123</t>
  </si>
  <si>
    <t>Řezání stávajícího betonového krytu hl do 150 mm</t>
  </si>
  <si>
    <t>1524261321</t>
  </si>
  <si>
    <t>123+92+(6+7+12+109+15)+(108+108+15+6+22+22+15)+(75+6*6+20)</t>
  </si>
  <si>
    <t>137</t>
  </si>
  <si>
    <t>966001211-1</t>
  </si>
  <si>
    <t>Odstranění původních mobiliářů - lavičky, klepadla, zábradlí ...včetně likvidace dle pokynů investora (odstranění nebo uložení pro další použití)</t>
  </si>
  <si>
    <t>1882035589</t>
  </si>
  <si>
    <t>138</t>
  </si>
  <si>
    <t>966006132</t>
  </si>
  <si>
    <t>Odstranění značek dopravních nebo orientačních se sloupky s betonovými patkami</t>
  </si>
  <si>
    <t>1142711013</t>
  </si>
  <si>
    <t>4+4+1+6</t>
  </si>
  <si>
    <t>139</t>
  </si>
  <si>
    <t>966006211</t>
  </si>
  <si>
    <t>Odstranění svislých dopravních značek ze sloupů, sloupků nebo konzol</t>
  </si>
  <si>
    <t>1539539245</t>
  </si>
  <si>
    <t>(3+2)+3+1+1+5</t>
  </si>
  <si>
    <t>140</t>
  </si>
  <si>
    <t>9660511-1</t>
  </si>
  <si>
    <t>Bourání zdí z betonových nebo keramických tvarovek</t>
  </si>
  <si>
    <t>-1344773747</t>
  </si>
  <si>
    <t>(49+33)*0,3*1,4</t>
  </si>
  <si>
    <t>141</t>
  </si>
  <si>
    <t>966072811</t>
  </si>
  <si>
    <t>Rozebrání rámového oplocení na ocelové sloupky výšky do 2m</t>
  </si>
  <si>
    <t>-620606455</t>
  </si>
  <si>
    <t>142</t>
  </si>
  <si>
    <t>966-1</t>
  </si>
  <si>
    <t>Odstranění dřevěné terasy 6x6, včetně likvidace dle pokynů investora (odstranění nebo uložení pro další použití)</t>
  </si>
  <si>
    <t>soubor</t>
  </si>
  <si>
    <t>713133800</t>
  </si>
  <si>
    <t>9-1</t>
  </si>
  <si>
    <t>Mobiliář</t>
  </si>
  <si>
    <t>143</t>
  </si>
  <si>
    <t>275316231-1</t>
  </si>
  <si>
    <t>Základové patky z prostého betonu pod lavičky a stojany pro kola</t>
  </si>
  <si>
    <t>ks</t>
  </si>
  <si>
    <t>1774982492</t>
  </si>
  <si>
    <t>1*4</t>
  </si>
  <si>
    <t>144</t>
  </si>
  <si>
    <t>912111-1</t>
  </si>
  <si>
    <t>Osazení dělícího sloupku</t>
  </si>
  <si>
    <t>136542770</t>
  </si>
  <si>
    <t>145</t>
  </si>
  <si>
    <t>592-2.1</t>
  </si>
  <si>
    <t>sloupek - Ocelová konstrukce opatřená práškovým vypalovacím lakem, rozměry 70x50x1000mm</t>
  </si>
  <si>
    <t>-27710552</t>
  </si>
  <si>
    <t>146</t>
  </si>
  <si>
    <t>936124113</t>
  </si>
  <si>
    <t>Montáž lavičky stabilní kotvené šrouby na pevný podklad</t>
  </si>
  <si>
    <t>-1082955653</t>
  </si>
  <si>
    <t>147</t>
  </si>
  <si>
    <t>749101060-1</t>
  </si>
  <si>
    <t>lavička parková - materiál  hliníkový rám, sedák a opěradlo dřevo rozměry min. 1,7m</t>
  </si>
  <si>
    <t>-290827378</t>
  </si>
  <si>
    <t>9-2</t>
  </si>
  <si>
    <t>Terénní a sadové úpravy</t>
  </si>
  <si>
    <t>9-2-1</t>
  </si>
  <si>
    <t xml:space="preserve">Odstranění </t>
  </si>
  <si>
    <t>148</t>
  </si>
  <si>
    <t>111201101</t>
  </si>
  <si>
    <t>Odstranění křovin a stromů průměru kmene do 100 mm i s kořeny z celkové plochy do 1000 m2</t>
  </si>
  <si>
    <t>-1742970322</t>
  </si>
  <si>
    <t>149</t>
  </si>
  <si>
    <t>162301501</t>
  </si>
  <si>
    <t>Vodorovné přemístění křovin do 5 km D kmene do 100 mm</t>
  </si>
  <si>
    <t>647505046</t>
  </si>
  <si>
    <t>9-2-2</t>
  </si>
  <si>
    <t>Výsadby</t>
  </si>
  <si>
    <t>150</t>
  </si>
  <si>
    <t>183111112</t>
  </si>
  <si>
    <t>Hloubení jamek bez výměny půdy zeminy tř 1 až 4 objem do 0,005 m3 v rovině a svahu do 1:5</t>
  </si>
  <si>
    <t>-772216984</t>
  </si>
  <si>
    <t>130*7</t>
  </si>
  <si>
    <t>151</t>
  </si>
  <si>
    <t>184102111</t>
  </si>
  <si>
    <t>Výsadba dřeviny s balem D do 0,2 m do jamky se zalitím v rovině a svahu do 1:5</t>
  </si>
  <si>
    <t>-216162462</t>
  </si>
  <si>
    <t>152</t>
  </si>
  <si>
    <t>02652-1</t>
  </si>
  <si>
    <t>/Spiraea bumalda Goldflame/ - tavolník nízký Goldflame 20-30cm</t>
  </si>
  <si>
    <t>-2028126565</t>
  </si>
  <si>
    <t>153</t>
  </si>
  <si>
    <t>184801131</t>
  </si>
  <si>
    <t>Ošetřování vysazených dřevin ve skupinách v rovině a svahu do 1:5</t>
  </si>
  <si>
    <t>-1210948910</t>
  </si>
  <si>
    <t>85+30+15</t>
  </si>
  <si>
    <t>154</t>
  </si>
  <si>
    <t>184911421</t>
  </si>
  <si>
    <t>Mulčování rostlin kůrou tl. do 0,1 m v rovině a svahu do 1:5</t>
  </si>
  <si>
    <t>1648153065</t>
  </si>
  <si>
    <t>155</t>
  </si>
  <si>
    <t>10391100</t>
  </si>
  <si>
    <t>kůra mulčovací VL</t>
  </si>
  <si>
    <t>-209201317</t>
  </si>
  <si>
    <t>13*0,103 'Přepočtené koeficientem množství</t>
  </si>
  <si>
    <t>156</t>
  </si>
  <si>
    <t>185851121</t>
  </si>
  <si>
    <t>Dovoz vody pro zálivku rostlin za vzdálenost do 1000 m</t>
  </si>
  <si>
    <t>873132538</t>
  </si>
  <si>
    <t>130*0,05*6</t>
  </si>
  <si>
    <t>9-2-3</t>
  </si>
  <si>
    <t>KTÚ</t>
  </si>
  <si>
    <t>157</t>
  </si>
  <si>
    <t>181111111</t>
  </si>
  <si>
    <t>Plošná úprava terénu do 500 m2 zemina tř 1 až 4 nerovnosti do 100 mm v rovinně a svahu do 1:5</t>
  </si>
  <si>
    <t>212429768</t>
  </si>
  <si>
    <t>455+145+50+200+60</t>
  </si>
  <si>
    <t>158</t>
  </si>
  <si>
    <t>181301102</t>
  </si>
  <si>
    <t>Rozprostření ornice tl vrstvy do 150 mm pl do 500 m2 v rovině nebo ve svahu do 1:5</t>
  </si>
  <si>
    <t>-870394612</t>
  </si>
  <si>
    <t>159</t>
  </si>
  <si>
    <t>181411131</t>
  </si>
  <si>
    <t>Založení parkového trávníku výsevem plochy do 1000 m2 v rovině a ve svahu do 1:5</t>
  </si>
  <si>
    <t>-1259966349</t>
  </si>
  <si>
    <t>na úpravách a PNPzatravněných</t>
  </si>
  <si>
    <t>160</t>
  </si>
  <si>
    <t>00572410</t>
  </si>
  <si>
    <t>osivo směs travní parková</t>
  </si>
  <si>
    <t>kg</t>
  </si>
  <si>
    <t>-775077760</t>
  </si>
  <si>
    <t>910*0,015 'Přepočtené koeficientem množství</t>
  </si>
  <si>
    <t>161</t>
  </si>
  <si>
    <t>182303111</t>
  </si>
  <si>
    <t>Doplnění zeminy nebo substrátu na travnatých plochách tl 50 mm rovina v rovinně a svahu do 1:5</t>
  </si>
  <si>
    <t>-1375779602</t>
  </si>
  <si>
    <t>162</t>
  </si>
  <si>
    <t>10364101</t>
  </si>
  <si>
    <t>zemina pro terénní úpravy -  ornice</t>
  </si>
  <si>
    <t>973140281</t>
  </si>
  <si>
    <t>(psu*0,05 +plochakeř*0,15)*1,8</t>
  </si>
  <si>
    <t>163</t>
  </si>
  <si>
    <t>184802111</t>
  </si>
  <si>
    <t>Chemické odplevelení před založením kultury nad 20 m2 postřikem na široko v rovině a svahu do 1:5</t>
  </si>
  <si>
    <t>1357505007</t>
  </si>
  <si>
    <t>psu+plochakeř</t>
  </si>
  <si>
    <t>164</t>
  </si>
  <si>
    <t>184802611</t>
  </si>
  <si>
    <t>Chemické odplevelení po založení kultury postřikem na široko v rovině a svahu do 1:5</t>
  </si>
  <si>
    <t>-207723610</t>
  </si>
  <si>
    <t>165</t>
  </si>
  <si>
    <t>185803111</t>
  </si>
  <si>
    <t>Ošetření trávníku shrabáním v rovině a svahu do 1:5</t>
  </si>
  <si>
    <t>-954416873</t>
  </si>
  <si>
    <t>997</t>
  </si>
  <si>
    <t>Přesun sutě</t>
  </si>
  <si>
    <t>166</t>
  </si>
  <si>
    <t>997221551</t>
  </si>
  <si>
    <t>Vodorovná doprava suti ze sypkých materiálů do 1 km</t>
  </si>
  <si>
    <t>1355239659</t>
  </si>
  <si>
    <t>ok+oaf</t>
  </si>
  <si>
    <t>167</t>
  </si>
  <si>
    <t>997221559</t>
  </si>
  <si>
    <t>Příplatek ZKD 1 km u vodorovné dopravy suti ze sypkých materiálů</t>
  </si>
  <si>
    <t>1789018776</t>
  </si>
  <si>
    <t>(ok+oaf)*9</t>
  </si>
  <si>
    <t>168</t>
  </si>
  <si>
    <t>997221561</t>
  </si>
  <si>
    <t>Vodorovná doprava suti z kusových materiálů do 1 km</t>
  </si>
  <si>
    <t>630589752</t>
  </si>
  <si>
    <t>ob+oa</t>
  </si>
  <si>
    <t>169</t>
  </si>
  <si>
    <t>997221569</t>
  </si>
  <si>
    <t>Příplatek ZKD 1 km u vodorovné dopravy suti z kusových materiálů</t>
  </si>
  <si>
    <t>-1741848807</t>
  </si>
  <si>
    <t>(ob+oa)*9</t>
  </si>
  <si>
    <t>170</t>
  </si>
  <si>
    <t>997221815</t>
  </si>
  <si>
    <t>Poplatek za uložení na skládce (skládkovné) stavebního odpadu betonového kód odpadu 170 101</t>
  </si>
  <si>
    <t>760271372</t>
  </si>
  <si>
    <t>16,12+159,63+4,425+231,25+213,525+696,875+51,2+215,455+12,72+91+(39)</t>
  </si>
  <si>
    <t>171</t>
  </si>
  <si>
    <t>997221845</t>
  </si>
  <si>
    <t>Poplatek za uložení na skládce (skládkovné) odpadu asfaltového bez dehtu kód odpadu 170 302</t>
  </si>
  <si>
    <t>-2042281631</t>
  </si>
  <si>
    <t>318,72+384</t>
  </si>
  <si>
    <t>172</t>
  </si>
  <si>
    <t>997221855</t>
  </si>
  <si>
    <t>Poplatek za uložení na skládce (skládkovné) zeminy a kameniva kód odpadu 170 504</t>
  </si>
  <si>
    <t>1686116858</t>
  </si>
  <si>
    <t>206,77+8+62,9+481,4+111,69+490,6+1,38</t>
  </si>
  <si>
    <t>998</t>
  </si>
  <si>
    <t>Přesun hmot</t>
  </si>
  <si>
    <t>173</t>
  </si>
  <si>
    <t>998223011</t>
  </si>
  <si>
    <t>Přesun hmot pro pozemní komunikace s krytem dlážděným</t>
  </si>
  <si>
    <t>-946175360</t>
  </si>
  <si>
    <t>V.etapa-VO - SO 401 Veřejné osvětlení - V.etapa</t>
  </si>
  <si>
    <t>HSV - HSV</t>
  </si>
  <si>
    <t xml:space="preserve">    SO 401-V - Veřejné osvětlení - etapa V</t>
  </si>
  <si>
    <t>SO 401-V</t>
  </si>
  <si>
    <t>Veřejné osvětlení - etapa V</t>
  </si>
  <si>
    <t>9999-880</t>
  </si>
  <si>
    <t>Vytýčení  siti a vedení VO v přehledném terénu</t>
  </si>
  <si>
    <t>-588355802</t>
  </si>
  <si>
    <t>9999-1285</t>
  </si>
  <si>
    <t>Demontáž stávajících kabelů bez zem.prací</t>
  </si>
  <si>
    <t>1809691473</t>
  </si>
  <si>
    <t>9999-1281</t>
  </si>
  <si>
    <t>Odpojení ,odstrojení a demontaz stavajicich stožárů</t>
  </si>
  <si>
    <t>1465012344</t>
  </si>
  <si>
    <t>9999-1285.1</t>
  </si>
  <si>
    <t>Demontáž stožárových základů</t>
  </si>
  <si>
    <t>-1487601858</t>
  </si>
  <si>
    <t>9999-1285.2</t>
  </si>
  <si>
    <t>Deponování demontovaného materiálu</t>
  </si>
  <si>
    <t>-532383896</t>
  </si>
  <si>
    <t>1048-322</t>
  </si>
  <si>
    <t>Demontáž soupravy NVO ze stožáru</t>
  </si>
  <si>
    <t>925959308</t>
  </si>
  <si>
    <t>9999-971</t>
  </si>
  <si>
    <t>Rozvaděč RVO - úprava</t>
  </si>
  <si>
    <t>-907923511</t>
  </si>
  <si>
    <t>9999-971.1</t>
  </si>
  <si>
    <t>Bet .zákl. B15-20  0,5x0,5x1,2 m</t>
  </si>
  <si>
    <t>823142180</t>
  </si>
  <si>
    <t>1048-226</t>
  </si>
  <si>
    <t>Stožár sadový K4133/89/60 žárově zinkovaný</t>
  </si>
  <si>
    <t>-351700762</t>
  </si>
  <si>
    <t>Svitidlo BGP615 T25 DX70 /740 (1866 lm; 15.0 W)</t>
  </si>
  <si>
    <t>725642023</t>
  </si>
  <si>
    <t>Svitidlo BGP621 T25 DM11 /740 (5438 lm; 38.0 W)</t>
  </si>
  <si>
    <t>-1309352965</t>
  </si>
  <si>
    <t>Svitidlo  BGP621 T25 DM11 /740 (7613 lm; 52.5 W)</t>
  </si>
  <si>
    <t>-1020099254</t>
  </si>
  <si>
    <t>Svitidlo BGP621 T25 DW10 /740 (6066 lm; 43.0 W)</t>
  </si>
  <si>
    <t>1816846891</t>
  </si>
  <si>
    <t>1263-307</t>
  </si>
  <si>
    <t>PŘÍSPĚVEK NA RECYKLACI</t>
  </si>
  <si>
    <t>1376080833</t>
  </si>
  <si>
    <t>1057-546</t>
  </si>
  <si>
    <t>UPEVNĚNÍ SVÍTIDLA</t>
  </si>
  <si>
    <t>-1464551398</t>
  </si>
  <si>
    <t>1042-172</t>
  </si>
  <si>
    <t>SR481-27 Z/CU ( 1x np)</t>
  </si>
  <si>
    <t>172773871</t>
  </si>
  <si>
    <t>9999-971.2</t>
  </si>
  <si>
    <t>Bet .zákl. B15-20  0,5x0,5x1,5 m</t>
  </si>
  <si>
    <t>2055377826</t>
  </si>
  <si>
    <t>1048-226.1</t>
  </si>
  <si>
    <t>Stožár silniční JB10 8,2-159/108/89 žárově zinkovaný</t>
  </si>
  <si>
    <t>-1990828683</t>
  </si>
  <si>
    <t>1048-322.1</t>
  </si>
  <si>
    <t>Upevnění soupravy NVO na stožár včetně prostupu</t>
  </si>
  <si>
    <t>1891144204</t>
  </si>
  <si>
    <t>1124-22</t>
  </si>
  <si>
    <t>CYKY 3x1.5 mm2, volně</t>
  </si>
  <si>
    <t>-237852388</t>
  </si>
  <si>
    <t>1124-22.1</t>
  </si>
  <si>
    <t>SMRŠŤOVACÍ BUŽÍRKA ŽZ 20</t>
  </si>
  <si>
    <t>-974070624</t>
  </si>
  <si>
    <t>1122-176</t>
  </si>
  <si>
    <t>CYKY 4x16 mm2, volně</t>
  </si>
  <si>
    <t>-1468681196</t>
  </si>
  <si>
    <t>1244-2</t>
  </si>
  <si>
    <t>FeZn-D10 (0,4kg/m)</t>
  </si>
  <si>
    <t>-41125833</t>
  </si>
  <si>
    <t>1244-2.1</t>
  </si>
  <si>
    <t>FeZn-D8 (0,4kg/m)</t>
  </si>
  <si>
    <t>-1720968091</t>
  </si>
  <si>
    <t>1244-70</t>
  </si>
  <si>
    <t>Svorka SU univerzální</t>
  </si>
  <si>
    <t>-1014914219</t>
  </si>
  <si>
    <t>9999-416</t>
  </si>
  <si>
    <t>Ukončení do 4x50  mm2</t>
  </si>
  <si>
    <t>-1047084482</t>
  </si>
  <si>
    <t>10003</t>
  </si>
  <si>
    <t>Ukončení do 3x4  mm2</t>
  </si>
  <si>
    <t>1226936367</t>
  </si>
  <si>
    <t>40205</t>
  </si>
  <si>
    <t>Výstražná folie 33cm</t>
  </si>
  <si>
    <t>-867943900</t>
  </si>
  <si>
    <t>1123-4563</t>
  </si>
  <si>
    <t>CHRÁNIČKA  KABELU DN 100</t>
  </si>
  <si>
    <t>-1167461450</t>
  </si>
  <si>
    <t>1123-4563.1</t>
  </si>
  <si>
    <t>06110/2 BA - dělená chránička (červená)</t>
  </si>
  <si>
    <t>-465172163</t>
  </si>
  <si>
    <t>10003.1</t>
  </si>
  <si>
    <t>Štítek značení stožáru s číslováním dle standardu správce</t>
  </si>
  <si>
    <t>1789956988</t>
  </si>
  <si>
    <t>Pol1</t>
  </si>
  <si>
    <t>Podružný materiál</t>
  </si>
  <si>
    <t>kpl</t>
  </si>
  <si>
    <t>-329686661</t>
  </si>
  <si>
    <t>41014</t>
  </si>
  <si>
    <t>Revizni technik</t>
  </si>
  <si>
    <t>hod</t>
  </si>
  <si>
    <t>540377789</t>
  </si>
  <si>
    <t>41014.1</t>
  </si>
  <si>
    <t>Spolupráce s reviznim technikem</t>
  </si>
  <si>
    <t>-1846081020</t>
  </si>
  <si>
    <t>Pol2</t>
  </si>
  <si>
    <t>Zkusebni provoz</t>
  </si>
  <si>
    <t>-672925734</t>
  </si>
  <si>
    <t>Pol3</t>
  </si>
  <si>
    <t>Dokumentace skut provedení</t>
  </si>
  <si>
    <t>1681647675</t>
  </si>
  <si>
    <t>Pol4</t>
  </si>
  <si>
    <t>Geodetické zaměření skutečné trasy vedení</t>
  </si>
  <si>
    <t>1955097046</t>
  </si>
  <si>
    <t>Pol5</t>
  </si>
  <si>
    <t>Uklid a likvidace odpadu - běžný komunální</t>
  </si>
  <si>
    <t>-1020235192</t>
  </si>
  <si>
    <t>Pol6</t>
  </si>
  <si>
    <t>Výkop jámy pro stožárový základ</t>
  </si>
  <si>
    <t>444515140</t>
  </si>
  <si>
    <t>Pol7</t>
  </si>
  <si>
    <t>Kabelové lože z přesáté zeminy nebo písku</t>
  </si>
  <si>
    <t>-780845837</t>
  </si>
  <si>
    <t>Pol8</t>
  </si>
  <si>
    <t>Hloubení rýhy ,zemina třídy 3, šíře 350mm,hloubka 700mm</t>
  </si>
  <si>
    <t>1263162891</t>
  </si>
  <si>
    <t>Pol9</t>
  </si>
  <si>
    <t>Zához rýhy , zemina třídy 3, šíře 350mm,hloubka 700mm</t>
  </si>
  <si>
    <t>303417716</t>
  </si>
  <si>
    <t>Pol10</t>
  </si>
  <si>
    <t>Hloubení rýhy ,zemina třídy 3, šíře 350mm,hloubka 1200mm</t>
  </si>
  <si>
    <t>1357703879</t>
  </si>
  <si>
    <t>Pol11</t>
  </si>
  <si>
    <t>Zához rýhy , zemina třídy 3, šíře 350mm,hloubka 1200mm</t>
  </si>
  <si>
    <t>-682215341</t>
  </si>
  <si>
    <t>Pol12</t>
  </si>
  <si>
    <t>Hloubení rýhy ,zemina třídy 3, šíře 500mm,hloubka 700mm</t>
  </si>
  <si>
    <t>-1870471107</t>
  </si>
  <si>
    <t>Pol13</t>
  </si>
  <si>
    <t>Zához rýhy , zemina třídy 3, šíře 500mm,hloubka 700mm</t>
  </si>
  <si>
    <t>-1964598140</t>
  </si>
  <si>
    <t>Pol14</t>
  </si>
  <si>
    <t>Zhutnění a finální úprava ostatního terénu v zemina třídy 3</t>
  </si>
  <si>
    <t>-1754641086</t>
  </si>
  <si>
    <t>Pol15</t>
  </si>
  <si>
    <t>Doprava mimo svitidel</t>
  </si>
  <si>
    <t>89470330</t>
  </si>
  <si>
    <t>Pol16</t>
  </si>
  <si>
    <t>Přesun dodávek</t>
  </si>
  <si>
    <t>2064535700</t>
  </si>
  <si>
    <t>Pol17</t>
  </si>
  <si>
    <t>PPV</t>
  </si>
  <si>
    <t>1670602071</t>
  </si>
  <si>
    <t>Pol18</t>
  </si>
  <si>
    <t>GZS</t>
  </si>
  <si>
    <t>871221725</t>
  </si>
  <si>
    <t>Pol19</t>
  </si>
  <si>
    <t>Provozní vlivy</t>
  </si>
  <si>
    <t>-379938141</t>
  </si>
  <si>
    <t>V.etapa-VRN - Vedlejší rozpočtové náklady - V.etapa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</si>
  <si>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</si>
  <si>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</si>
  <si>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</si>
  <si>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</si>
  <si>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VRN7 - Provozní vlivy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</si>
  <si>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</si>
  <si>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</si>
  <si>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</si>
  <si>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</si>
  <si>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</si>
  <si>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</si>
  <si>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</si>
  <si>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soub</t>
  </si>
  <si>
    <t>1024</t>
  </si>
  <si>
    <t>-313310447</t>
  </si>
  <si>
    <t>012303000</t>
  </si>
  <si>
    <t>Geodetické práce po výstavbě - geodetické zaměření skutečného provedení díla</t>
  </si>
  <si>
    <t>1816390351</t>
  </si>
  <si>
    <t>013254000-1</t>
  </si>
  <si>
    <t>Dokumentace skutečného provedení stavby (3x tištěná,CD)</t>
  </si>
  <si>
    <t>-1825144484</t>
  </si>
  <si>
    <t>VRN3</t>
  </si>
  <si>
    <t>Zařízení staveniště</t>
  </si>
  <si>
    <t>030001000</t>
  </si>
  <si>
    <t>1389206368</t>
  </si>
  <si>
    <t>039203-1</t>
  </si>
  <si>
    <t>Uvedení ploch poškozených vlivem realizace díla do stavu před zahájením realizace díla</t>
  </si>
  <si>
    <t>-754402412</t>
  </si>
  <si>
    <t>VRN4</t>
  </si>
  <si>
    <t>Inženýrská činnost</t>
  </si>
  <si>
    <t>04290300-1</t>
  </si>
  <si>
    <t>Dohled autorizované osoby v oboru geologie (hydrogeologie) pro zhodnocení stavu zemní pláně včetně vypracování odborného posudku</t>
  </si>
  <si>
    <t>2019591284</t>
  </si>
  <si>
    <t>043134000</t>
  </si>
  <si>
    <t>Zkoušky zatěžovací, včetně vypracování odborné zprávy</t>
  </si>
  <si>
    <t>-2065642825</t>
  </si>
  <si>
    <t>VRN7</t>
  </si>
  <si>
    <t>072002000-1</t>
  </si>
  <si>
    <t>Přechodné dopravní značení, projednání</t>
  </si>
  <si>
    <t>-1028860464</t>
  </si>
  <si>
    <t>072002000-2</t>
  </si>
  <si>
    <t>Přechodné dopravní značení - značky, instalace, údržba</t>
  </si>
  <si>
    <t>-955210697</t>
  </si>
  <si>
    <t>VRN9</t>
  </si>
  <si>
    <t>Ostatní náklady</t>
  </si>
  <si>
    <t>02-1</t>
  </si>
  <si>
    <t>Ochrana a zabezpečení stávajících inženýrských sítí po celou dobu realizace díla</t>
  </si>
  <si>
    <t>-866075020</t>
  </si>
  <si>
    <t>034503-1</t>
  </si>
  <si>
    <t>D+M informační panel v době realizace díla o velikosti  provedení dle požadavků poskytovatele dotačního programu</t>
  </si>
  <si>
    <t>1811522111</t>
  </si>
  <si>
    <t>034503-2</t>
  </si>
  <si>
    <t>D+M stálé informační tabule velikosti, materiálu a provedení dle požadavků poskytovatele dotačního programu</t>
  </si>
  <si>
    <t>1854686158</t>
  </si>
  <si>
    <t>051103-1</t>
  </si>
  <si>
    <t>Náklady na pojištění díla po celou dobu jeho realizace</t>
  </si>
  <si>
    <t>-1056018327</t>
  </si>
  <si>
    <t>052203-1</t>
  </si>
  <si>
    <t xml:space="preserve">Náklady spojené se zajištěním bankovní záruky </t>
  </si>
  <si>
    <t>-1902180652</t>
  </si>
  <si>
    <t>090001000-1</t>
  </si>
  <si>
    <t>Vytyčení stávajících sítí</t>
  </si>
  <si>
    <t>-144996888</t>
  </si>
  <si>
    <t>SEZNAM FIGUR</t>
  </si>
  <si>
    <t>Výměra</t>
  </si>
  <si>
    <t xml:space="preserve"> V/ V.etapa</t>
  </si>
  <si>
    <t>Použití figury:</t>
  </si>
  <si>
    <t>plochakeř_1</t>
  </si>
  <si>
    <t>plochazch</t>
  </si>
  <si>
    <t>plocha zesíleného chodníku</t>
  </si>
  <si>
    <t>pnp</t>
  </si>
  <si>
    <t>požární nástupní plochy pro zatravnění</t>
  </si>
  <si>
    <t>psu_1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</si>
</sst>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horizontal="right"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0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2" fillId="0" borderId="19" xfId="0" applyNumberFormat="1" applyFont="1" applyBorder="1" applyAlignment="1" applyProtection="1">
      <alignment vertical="center"/>
      <protection/>
    </xf>
    <xf numFmtId="4" fontId="2" fillId="0" borderId="20" xfId="0" applyNumberFormat="1" applyFont="1" applyBorder="1" applyAlignment="1" applyProtection="1">
      <alignment vertical="center"/>
      <protection/>
    </xf>
    <xf numFmtId="166" fontId="2" fillId="0" borderId="20" xfId="0" applyNumberFormat="1" applyFont="1" applyBorder="1" applyAlignment="1" applyProtection="1">
      <alignment vertical="center"/>
      <protection/>
    </xf>
    <xf numFmtId="4" fontId="2" fillId="0" borderId="21" xfId="0" applyNumberFormat="1" applyFont="1" applyBorder="1" applyAlignment="1" applyProtection="1">
      <alignment vertical="center"/>
      <protection/>
    </xf>
    <xf numFmtId="0" fontId="32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7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22" xfId="0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6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33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34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35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36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37</v>
      </c>
      <c r="E29" s="47"/>
      <c r="F29" s="32" t="s">
        <v>38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39</v>
      </c>
      <c r="G30" s="47"/>
      <c r="H30" s="47"/>
      <c r="I30" s="47"/>
      <c r="J30" s="47"/>
      <c r="K30" s="47"/>
      <c r="L30" s="48">
        <v>0.15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40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41</v>
      </c>
      <c r="G32" s="47"/>
      <c r="H32" s="47"/>
      <c r="I32" s="47"/>
      <c r="J32" s="47"/>
      <c r="K32" s="47"/>
      <c r="L32" s="48">
        <v>0.15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42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43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44</v>
      </c>
      <c r="U35" s="54"/>
      <c r="V35" s="54"/>
      <c r="W35" s="54"/>
      <c r="X35" s="56" t="s">
        <v>45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46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47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48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49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48</v>
      </c>
      <c r="AI60" s="42"/>
      <c r="AJ60" s="42"/>
      <c r="AK60" s="42"/>
      <c r="AL60" s="42"/>
      <c r="AM60" s="64" t="s">
        <v>49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50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51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48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49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48</v>
      </c>
      <c r="AI75" s="42"/>
      <c r="AJ75" s="42"/>
      <c r="AK75" s="42"/>
      <c r="AL75" s="42"/>
      <c r="AM75" s="64" t="s">
        <v>49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52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2018s05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NYMBURK - REGENERACE PANELOVÉHO SÍDLIŠTĚ JANKOVICE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 xml:space="preserve"> 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1. 10. 2019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 xml:space="preserve"> 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29</v>
      </c>
      <c r="AJ89" s="40"/>
      <c r="AK89" s="40"/>
      <c r="AL89" s="40"/>
      <c r="AM89" s="80" t="str">
        <f>IF(E17="","",E17)</f>
        <v xml:space="preserve"> </v>
      </c>
      <c r="AN89" s="71"/>
      <c r="AO89" s="71"/>
      <c r="AP89" s="71"/>
      <c r="AQ89" s="40"/>
      <c r="AR89" s="44"/>
      <c r="AS89" s="81" t="s">
        <v>53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15.15" customHeight="1">
      <c r="A90" s="38"/>
      <c r="B90" s="39"/>
      <c r="C90" s="32" t="s">
        <v>27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31</v>
      </c>
      <c r="AJ90" s="40"/>
      <c r="AK90" s="40"/>
      <c r="AL90" s="40"/>
      <c r="AM90" s="80" t="str">
        <f>IF(E20="","",E20)</f>
        <v xml:space="preserve"> 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54</v>
      </c>
      <c r="D92" s="94"/>
      <c r="E92" s="94"/>
      <c r="F92" s="94"/>
      <c r="G92" s="94"/>
      <c r="H92" s="95"/>
      <c r="I92" s="96" t="s">
        <v>55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56</v>
      </c>
      <c r="AH92" s="94"/>
      <c r="AI92" s="94"/>
      <c r="AJ92" s="94"/>
      <c r="AK92" s="94"/>
      <c r="AL92" s="94"/>
      <c r="AM92" s="94"/>
      <c r="AN92" s="96" t="s">
        <v>57</v>
      </c>
      <c r="AO92" s="94"/>
      <c r="AP92" s="98"/>
      <c r="AQ92" s="99" t="s">
        <v>58</v>
      </c>
      <c r="AR92" s="44"/>
      <c r="AS92" s="100" t="s">
        <v>59</v>
      </c>
      <c r="AT92" s="101" t="s">
        <v>60</v>
      </c>
      <c r="AU92" s="101" t="s">
        <v>61</v>
      </c>
      <c r="AV92" s="101" t="s">
        <v>62</v>
      </c>
      <c r="AW92" s="101" t="s">
        <v>63</v>
      </c>
      <c r="AX92" s="101" t="s">
        <v>64</v>
      </c>
      <c r="AY92" s="101" t="s">
        <v>65</v>
      </c>
      <c r="AZ92" s="101" t="s">
        <v>66</v>
      </c>
      <c r="BA92" s="101" t="s">
        <v>67</v>
      </c>
      <c r="BB92" s="101" t="s">
        <v>68</v>
      </c>
      <c r="BC92" s="101" t="s">
        <v>69</v>
      </c>
      <c r="BD92" s="102" t="s">
        <v>70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71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ROUND(AS95,2)</f>
        <v>0</v>
      </c>
      <c r="AT94" s="114">
        <f>ROUND(SUM(AV94:AW94),2)</f>
        <v>0</v>
      </c>
      <c r="AU94" s="115">
        <f>ROUND(AU95,5)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ROUND(AZ95,2)</f>
        <v>0</v>
      </c>
      <c r="BA94" s="114">
        <f>ROUND(BA95,2)</f>
        <v>0</v>
      </c>
      <c r="BB94" s="114">
        <f>ROUND(BB95,2)</f>
        <v>0</v>
      </c>
      <c r="BC94" s="114">
        <f>ROUND(BC95,2)</f>
        <v>0</v>
      </c>
      <c r="BD94" s="116">
        <f>ROUND(BD95,2)</f>
        <v>0</v>
      </c>
      <c r="BE94" s="6"/>
      <c r="BS94" s="117" t="s">
        <v>72</v>
      </c>
      <c r="BT94" s="117" t="s">
        <v>73</v>
      </c>
      <c r="BU94" s="118" t="s">
        <v>74</v>
      </c>
      <c r="BV94" s="117" t="s">
        <v>75</v>
      </c>
      <c r="BW94" s="117" t="s">
        <v>5</v>
      </c>
      <c r="BX94" s="117" t="s">
        <v>76</v>
      </c>
      <c r="CL94" s="117" t="s">
        <v>1</v>
      </c>
    </row>
    <row r="95" spans="1:91" s="7" customFormat="1" ht="16.5" customHeight="1">
      <c r="A95" s="7"/>
      <c r="B95" s="119"/>
      <c r="C95" s="120"/>
      <c r="D95" s="121" t="s">
        <v>77</v>
      </c>
      <c r="E95" s="121"/>
      <c r="F95" s="121"/>
      <c r="G95" s="121"/>
      <c r="H95" s="121"/>
      <c r="I95" s="122"/>
      <c r="J95" s="121" t="s">
        <v>78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ROUND(SUM(AG96:AG98),2)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79</v>
      </c>
      <c r="AR95" s="126"/>
      <c r="AS95" s="127">
        <f>ROUND(SUM(AS96:AS98),2)</f>
        <v>0</v>
      </c>
      <c r="AT95" s="128">
        <f>ROUND(SUM(AV95:AW95),2)</f>
        <v>0</v>
      </c>
      <c r="AU95" s="129">
        <f>ROUND(SUM(AU96:AU98),5)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ROUND(SUM(AZ96:AZ98),2)</f>
        <v>0</v>
      </c>
      <c r="BA95" s="128">
        <f>ROUND(SUM(BA96:BA98),2)</f>
        <v>0</v>
      </c>
      <c r="BB95" s="128">
        <f>ROUND(SUM(BB96:BB98),2)</f>
        <v>0</v>
      </c>
      <c r="BC95" s="128">
        <f>ROUND(SUM(BC96:BC98),2)</f>
        <v>0</v>
      </c>
      <c r="BD95" s="130">
        <f>ROUND(SUM(BD96:BD98),2)</f>
        <v>0</v>
      </c>
      <c r="BE95" s="7"/>
      <c r="BS95" s="131" t="s">
        <v>72</v>
      </c>
      <c r="BT95" s="131" t="s">
        <v>80</v>
      </c>
      <c r="BU95" s="131" t="s">
        <v>74</v>
      </c>
      <c r="BV95" s="131" t="s">
        <v>75</v>
      </c>
      <c r="BW95" s="131" t="s">
        <v>81</v>
      </c>
      <c r="BX95" s="131" t="s">
        <v>5</v>
      </c>
      <c r="CL95" s="131" t="s">
        <v>1</v>
      </c>
      <c r="CM95" s="131" t="s">
        <v>82</v>
      </c>
    </row>
    <row r="96" spans="1:90" s="4" customFormat="1" ht="16.5" customHeight="1">
      <c r="A96" s="132" t="s">
        <v>83</v>
      </c>
      <c r="B96" s="70"/>
      <c r="C96" s="133"/>
      <c r="D96" s="133"/>
      <c r="E96" s="134" t="s">
        <v>78</v>
      </c>
      <c r="F96" s="134"/>
      <c r="G96" s="134"/>
      <c r="H96" s="134"/>
      <c r="I96" s="134"/>
      <c r="J96" s="133"/>
      <c r="K96" s="134" t="s">
        <v>84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'V.etapa - SO 101 Dopravní...'!J32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85</v>
      </c>
      <c r="AR96" s="72"/>
      <c r="AS96" s="137">
        <v>0</v>
      </c>
      <c r="AT96" s="138">
        <f>ROUND(SUM(AV96:AW96),2)</f>
        <v>0</v>
      </c>
      <c r="AU96" s="139">
        <f>'V.etapa - SO 101 Dopravní...'!P140</f>
        <v>0</v>
      </c>
      <c r="AV96" s="138">
        <f>'V.etapa - SO 101 Dopravní...'!J35</f>
        <v>0</v>
      </c>
      <c r="AW96" s="138">
        <f>'V.etapa - SO 101 Dopravní...'!J36</f>
        <v>0</v>
      </c>
      <c r="AX96" s="138">
        <f>'V.etapa - SO 101 Dopravní...'!J37</f>
        <v>0</v>
      </c>
      <c r="AY96" s="138">
        <f>'V.etapa - SO 101 Dopravní...'!J38</f>
        <v>0</v>
      </c>
      <c r="AZ96" s="138">
        <f>'V.etapa - SO 101 Dopravní...'!F35</f>
        <v>0</v>
      </c>
      <c r="BA96" s="138">
        <f>'V.etapa - SO 101 Dopravní...'!F36</f>
        <v>0</v>
      </c>
      <c r="BB96" s="138">
        <f>'V.etapa - SO 101 Dopravní...'!F37</f>
        <v>0</v>
      </c>
      <c r="BC96" s="138">
        <f>'V.etapa - SO 101 Dopravní...'!F38</f>
        <v>0</v>
      </c>
      <c r="BD96" s="140">
        <f>'V.etapa - SO 101 Dopravní...'!F39</f>
        <v>0</v>
      </c>
      <c r="BE96" s="4"/>
      <c r="BT96" s="141" t="s">
        <v>82</v>
      </c>
      <c r="BV96" s="141" t="s">
        <v>75</v>
      </c>
      <c r="BW96" s="141" t="s">
        <v>86</v>
      </c>
      <c r="BX96" s="141" t="s">
        <v>81</v>
      </c>
      <c r="CL96" s="141" t="s">
        <v>1</v>
      </c>
    </row>
    <row r="97" spans="1:90" s="4" customFormat="1" ht="23.25" customHeight="1">
      <c r="A97" s="132" t="s">
        <v>83</v>
      </c>
      <c r="B97" s="70"/>
      <c r="C97" s="133"/>
      <c r="D97" s="133"/>
      <c r="E97" s="134" t="s">
        <v>87</v>
      </c>
      <c r="F97" s="134"/>
      <c r="G97" s="134"/>
      <c r="H97" s="134"/>
      <c r="I97" s="134"/>
      <c r="J97" s="133"/>
      <c r="K97" s="134" t="s">
        <v>88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'V.etapa-VO - SO 401 Veřej...'!J32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85</v>
      </c>
      <c r="AR97" s="72"/>
      <c r="AS97" s="137">
        <v>0</v>
      </c>
      <c r="AT97" s="138">
        <f>ROUND(SUM(AV97:AW97),2)</f>
        <v>0</v>
      </c>
      <c r="AU97" s="139">
        <f>'V.etapa-VO - SO 401 Veřej...'!P122</f>
        <v>0</v>
      </c>
      <c r="AV97" s="138">
        <f>'V.etapa-VO - SO 401 Veřej...'!J35</f>
        <v>0</v>
      </c>
      <c r="AW97" s="138">
        <f>'V.etapa-VO - SO 401 Veřej...'!J36</f>
        <v>0</v>
      </c>
      <c r="AX97" s="138">
        <f>'V.etapa-VO - SO 401 Veřej...'!J37</f>
        <v>0</v>
      </c>
      <c r="AY97" s="138">
        <f>'V.etapa-VO - SO 401 Veřej...'!J38</f>
        <v>0</v>
      </c>
      <c r="AZ97" s="138">
        <f>'V.etapa-VO - SO 401 Veřej...'!F35</f>
        <v>0</v>
      </c>
      <c r="BA97" s="138">
        <f>'V.etapa-VO - SO 401 Veřej...'!F36</f>
        <v>0</v>
      </c>
      <c r="BB97" s="138">
        <f>'V.etapa-VO - SO 401 Veřej...'!F37</f>
        <v>0</v>
      </c>
      <c r="BC97" s="138">
        <f>'V.etapa-VO - SO 401 Veřej...'!F38</f>
        <v>0</v>
      </c>
      <c r="BD97" s="140">
        <f>'V.etapa-VO - SO 401 Veřej...'!F39</f>
        <v>0</v>
      </c>
      <c r="BE97" s="4"/>
      <c r="BT97" s="141" t="s">
        <v>82</v>
      </c>
      <c r="BV97" s="141" t="s">
        <v>75</v>
      </c>
      <c r="BW97" s="141" t="s">
        <v>89</v>
      </c>
      <c r="BX97" s="141" t="s">
        <v>81</v>
      </c>
      <c r="CL97" s="141" t="s">
        <v>1</v>
      </c>
    </row>
    <row r="98" spans="1:90" s="4" customFormat="1" ht="23.25" customHeight="1">
      <c r="A98" s="132" t="s">
        <v>83</v>
      </c>
      <c r="B98" s="70"/>
      <c r="C98" s="133"/>
      <c r="D98" s="133"/>
      <c r="E98" s="134" t="s">
        <v>90</v>
      </c>
      <c r="F98" s="134"/>
      <c r="G98" s="134"/>
      <c r="H98" s="134"/>
      <c r="I98" s="134"/>
      <c r="J98" s="133"/>
      <c r="K98" s="134" t="s">
        <v>91</v>
      </c>
      <c r="L98" s="134"/>
      <c r="M98" s="134"/>
      <c r="N98" s="134"/>
      <c r="O98" s="134"/>
      <c r="P98" s="134"/>
      <c r="Q98" s="134"/>
      <c r="R98" s="134"/>
      <c r="S98" s="134"/>
      <c r="T98" s="134"/>
      <c r="U98" s="134"/>
      <c r="V98" s="134"/>
      <c r="W98" s="134"/>
      <c r="X98" s="134"/>
      <c r="Y98" s="134"/>
      <c r="Z98" s="134"/>
      <c r="AA98" s="134"/>
      <c r="AB98" s="134"/>
      <c r="AC98" s="134"/>
      <c r="AD98" s="134"/>
      <c r="AE98" s="134"/>
      <c r="AF98" s="134"/>
      <c r="AG98" s="135">
        <f>'V.etapa-VRN - Vedlejší ro...'!J32</f>
        <v>0</v>
      </c>
      <c r="AH98" s="133"/>
      <c r="AI98" s="133"/>
      <c r="AJ98" s="133"/>
      <c r="AK98" s="133"/>
      <c r="AL98" s="133"/>
      <c r="AM98" s="133"/>
      <c r="AN98" s="135">
        <f>SUM(AG98,AT98)</f>
        <v>0</v>
      </c>
      <c r="AO98" s="133"/>
      <c r="AP98" s="133"/>
      <c r="AQ98" s="136" t="s">
        <v>85</v>
      </c>
      <c r="AR98" s="72"/>
      <c r="AS98" s="142">
        <v>0</v>
      </c>
      <c r="AT98" s="143">
        <f>ROUND(SUM(AV98:AW98),2)</f>
        <v>0</v>
      </c>
      <c r="AU98" s="144">
        <f>'V.etapa-VRN - Vedlejší ro...'!P126</f>
        <v>0</v>
      </c>
      <c r="AV98" s="143">
        <f>'V.etapa-VRN - Vedlejší ro...'!J35</f>
        <v>0</v>
      </c>
      <c r="AW98" s="143">
        <f>'V.etapa-VRN - Vedlejší ro...'!J36</f>
        <v>0</v>
      </c>
      <c r="AX98" s="143">
        <f>'V.etapa-VRN - Vedlejší ro...'!J37</f>
        <v>0</v>
      </c>
      <c r="AY98" s="143">
        <f>'V.etapa-VRN - Vedlejší ro...'!J38</f>
        <v>0</v>
      </c>
      <c r="AZ98" s="143">
        <f>'V.etapa-VRN - Vedlejší ro...'!F35</f>
        <v>0</v>
      </c>
      <c r="BA98" s="143">
        <f>'V.etapa-VRN - Vedlejší ro...'!F36</f>
        <v>0</v>
      </c>
      <c r="BB98" s="143">
        <f>'V.etapa-VRN - Vedlejší ro...'!F37</f>
        <v>0</v>
      </c>
      <c r="BC98" s="143">
        <f>'V.etapa-VRN - Vedlejší ro...'!F38</f>
        <v>0</v>
      </c>
      <c r="BD98" s="145">
        <f>'V.etapa-VRN - Vedlejší ro...'!F39</f>
        <v>0</v>
      </c>
      <c r="BE98" s="4"/>
      <c r="BT98" s="141" t="s">
        <v>82</v>
      </c>
      <c r="BV98" s="141" t="s">
        <v>75</v>
      </c>
      <c r="BW98" s="141" t="s">
        <v>92</v>
      </c>
      <c r="BX98" s="141" t="s">
        <v>81</v>
      </c>
      <c r="CL98" s="141" t="s">
        <v>1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FC9" sheet="1" objects="1" scenarios="1" formatColumns="0" formatRows="0"/>
  <mergeCells count="54">
    <mergeCell ref="L85:AJ85"/>
    <mergeCell ref="AM87:AN87"/>
    <mergeCell ref="AS89:AT91"/>
    <mergeCell ref="AM89:AP89"/>
    <mergeCell ref="AM90:AP90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AG98:AM98"/>
    <mergeCell ref="AN98:AP98"/>
    <mergeCell ref="E98:I98"/>
    <mergeCell ref="K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96" location="'V.etapa - SO 101 Dopravní...'!C2" display="/"/>
    <hyperlink ref="A97" location="'V.etapa-VO - SO 401 Veřej...'!C2" display="/"/>
    <hyperlink ref="A98" location="'V.etapa-VRN - Vedlejší r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86</v>
      </c>
      <c r="AZ2" s="146" t="s">
        <v>93</v>
      </c>
      <c r="BA2" s="146" t="s">
        <v>94</v>
      </c>
      <c r="BB2" s="146" t="s">
        <v>1</v>
      </c>
      <c r="BC2" s="146" t="s">
        <v>95</v>
      </c>
      <c r="BD2" s="146" t="s">
        <v>82</v>
      </c>
    </row>
    <row r="3" spans="2:5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  <c r="AZ3" s="146" t="s">
        <v>96</v>
      </c>
      <c r="BA3" s="146" t="s">
        <v>97</v>
      </c>
      <c r="BB3" s="146" t="s">
        <v>1</v>
      </c>
      <c r="BC3" s="146" t="s">
        <v>98</v>
      </c>
      <c r="BD3" s="146" t="s">
        <v>82</v>
      </c>
    </row>
    <row r="4" spans="2:56" s="1" customFormat="1" ht="24.95" customHeight="1" hidden="1">
      <c r="B4" s="20"/>
      <c r="D4" s="149" t="s">
        <v>99</v>
      </c>
      <c r="L4" s="20"/>
      <c r="M4" s="150" t="s">
        <v>10</v>
      </c>
      <c r="AT4" s="17" t="s">
        <v>4</v>
      </c>
      <c r="AZ4" s="146" t="s">
        <v>100</v>
      </c>
      <c r="BA4" s="146" t="s">
        <v>101</v>
      </c>
      <c r="BB4" s="146" t="s">
        <v>1</v>
      </c>
      <c r="BC4" s="146" t="s">
        <v>102</v>
      </c>
      <c r="BD4" s="146" t="s">
        <v>82</v>
      </c>
    </row>
    <row r="5" spans="2:56" s="1" customFormat="1" ht="6.95" customHeight="1" hidden="1">
      <c r="B5" s="20"/>
      <c r="L5" s="20"/>
      <c r="AZ5" s="146" t="s">
        <v>103</v>
      </c>
      <c r="BA5" s="146" t="s">
        <v>104</v>
      </c>
      <c r="BB5" s="146" t="s">
        <v>1</v>
      </c>
      <c r="BC5" s="146" t="s">
        <v>105</v>
      </c>
      <c r="BD5" s="146" t="s">
        <v>82</v>
      </c>
    </row>
    <row r="6" spans="2:56" s="1" customFormat="1" ht="12" customHeight="1" hidden="1">
      <c r="B6" s="20"/>
      <c r="D6" s="151" t="s">
        <v>16</v>
      </c>
      <c r="L6" s="20"/>
      <c r="AZ6" s="146" t="s">
        <v>106</v>
      </c>
      <c r="BA6" s="146" t="s">
        <v>107</v>
      </c>
      <c r="BB6" s="146" t="s">
        <v>1</v>
      </c>
      <c r="BC6" s="146" t="s">
        <v>108</v>
      </c>
      <c r="BD6" s="146" t="s">
        <v>82</v>
      </c>
    </row>
    <row r="7" spans="2:56" s="1" customFormat="1" ht="16.5" customHeight="1" hidden="1">
      <c r="B7" s="20"/>
      <c r="E7" s="152" t="str">
        <f>'Rekapitulace stavby'!K6</f>
        <v>NYMBURK - REGENERACE PANELOVÉHO SÍDLIŠTĚ JANKOVICE</v>
      </c>
      <c r="F7" s="151"/>
      <c r="G7" s="151"/>
      <c r="H7" s="151"/>
      <c r="L7" s="20"/>
      <c r="AZ7" s="146" t="s">
        <v>109</v>
      </c>
      <c r="BA7" s="146" t="s">
        <v>110</v>
      </c>
      <c r="BB7" s="146" t="s">
        <v>1</v>
      </c>
      <c r="BC7" s="146" t="s">
        <v>111</v>
      </c>
      <c r="BD7" s="146" t="s">
        <v>82</v>
      </c>
    </row>
    <row r="8" spans="2:56" s="1" customFormat="1" ht="12" customHeight="1" hidden="1">
      <c r="B8" s="20"/>
      <c r="D8" s="151" t="s">
        <v>112</v>
      </c>
      <c r="L8" s="20"/>
      <c r="AZ8" s="146" t="s">
        <v>113</v>
      </c>
      <c r="BA8" s="146" t="s">
        <v>114</v>
      </c>
      <c r="BB8" s="146" t="s">
        <v>1</v>
      </c>
      <c r="BC8" s="146" t="s">
        <v>115</v>
      </c>
      <c r="BD8" s="146" t="s">
        <v>82</v>
      </c>
    </row>
    <row r="9" spans="1:56" s="2" customFormat="1" ht="16.5" customHeight="1" hidden="1">
      <c r="A9" s="38"/>
      <c r="B9" s="44"/>
      <c r="C9" s="38"/>
      <c r="D9" s="38"/>
      <c r="E9" s="152" t="s">
        <v>116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Z9" s="146" t="s">
        <v>117</v>
      </c>
      <c r="BA9" s="146" t="s">
        <v>118</v>
      </c>
      <c r="BB9" s="146" t="s">
        <v>1</v>
      </c>
      <c r="BC9" s="146" t="s">
        <v>119</v>
      </c>
      <c r="BD9" s="146" t="s">
        <v>82</v>
      </c>
    </row>
    <row r="10" spans="1:56" s="2" customFormat="1" ht="12" customHeight="1" hidden="1">
      <c r="A10" s="38"/>
      <c r="B10" s="44"/>
      <c r="C10" s="38"/>
      <c r="D10" s="151" t="s">
        <v>120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Z10" s="146" t="s">
        <v>121</v>
      </c>
      <c r="BA10" s="146" t="s">
        <v>122</v>
      </c>
      <c r="BB10" s="146" t="s">
        <v>1</v>
      </c>
      <c r="BC10" s="146" t="s">
        <v>123</v>
      </c>
      <c r="BD10" s="146" t="s">
        <v>82</v>
      </c>
    </row>
    <row r="11" spans="1:56" s="2" customFormat="1" ht="16.5" customHeight="1" hidden="1">
      <c r="A11" s="38"/>
      <c r="B11" s="44"/>
      <c r="C11" s="38"/>
      <c r="D11" s="38"/>
      <c r="E11" s="153" t="s">
        <v>124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Z11" s="146" t="s">
        <v>125</v>
      </c>
      <c r="BA11" s="146" t="s">
        <v>126</v>
      </c>
      <c r="BB11" s="146" t="s">
        <v>1</v>
      </c>
      <c r="BC11" s="146" t="s">
        <v>127</v>
      </c>
      <c r="BD11" s="146" t="s">
        <v>82</v>
      </c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ROUND(J140,2)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37</v>
      </c>
      <c r="E35" s="151" t="s">
        <v>38</v>
      </c>
      <c r="F35" s="164">
        <f>ROUND((SUM(BE140:BE458)),2)</f>
        <v>0</v>
      </c>
      <c r="G35" s="38"/>
      <c r="H35" s="38"/>
      <c r="I35" s="165">
        <v>0.21</v>
      </c>
      <c r="J35" s="164">
        <f>ROUND(((SUM(BE140:BE458))*I35),2)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39</v>
      </c>
      <c r="F36" s="164">
        <f>ROUND((SUM(BF140:BF458)),2)</f>
        <v>0</v>
      </c>
      <c r="G36" s="38"/>
      <c r="H36" s="38"/>
      <c r="I36" s="165">
        <v>0.15</v>
      </c>
      <c r="J36" s="164">
        <f>ROUND(((SUM(BF140:BF458))*I36),2)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ROUND((SUM(BG140:BG458)),2)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ROUND((SUM(BH140:BH458)),2)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ROUND((SUM(BI140:BI458)),2)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NYMBURK - REGENERACE PANELOVÉHO SÍDLIŠTĚ JANKOVICE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V.etapa - SO 101 Dopravní plochy - V.etapa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J140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133</v>
      </c>
      <c r="E99" s="192"/>
      <c r="F99" s="192"/>
      <c r="G99" s="192"/>
      <c r="H99" s="192"/>
      <c r="I99" s="192"/>
      <c r="J99" s="193">
        <f>J141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134</v>
      </c>
      <c r="E100" s="197"/>
      <c r="F100" s="197"/>
      <c r="G100" s="197"/>
      <c r="H100" s="197"/>
      <c r="I100" s="197"/>
      <c r="J100" s="198">
        <f>J142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135</v>
      </c>
      <c r="E101" s="197"/>
      <c r="F101" s="197"/>
      <c r="G101" s="197"/>
      <c r="H101" s="197"/>
      <c r="I101" s="197"/>
      <c r="J101" s="198">
        <f>J198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136</v>
      </c>
      <c r="E102" s="197"/>
      <c r="F102" s="197"/>
      <c r="G102" s="197"/>
      <c r="H102" s="197"/>
      <c r="I102" s="197"/>
      <c r="J102" s="198">
        <f>J215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137</v>
      </c>
      <c r="E103" s="197"/>
      <c r="F103" s="197"/>
      <c r="G103" s="197"/>
      <c r="H103" s="197"/>
      <c r="I103" s="197"/>
      <c r="J103" s="198">
        <f>J216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138</v>
      </c>
      <c r="E104" s="197"/>
      <c r="F104" s="197"/>
      <c r="G104" s="197"/>
      <c r="H104" s="197"/>
      <c r="I104" s="197"/>
      <c r="J104" s="198">
        <f>J238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95"/>
      <c r="C105" s="133"/>
      <c r="D105" s="196" t="s">
        <v>139</v>
      </c>
      <c r="E105" s="197"/>
      <c r="F105" s="197"/>
      <c r="G105" s="197"/>
      <c r="H105" s="197"/>
      <c r="I105" s="197"/>
      <c r="J105" s="198">
        <f>J250</f>
        <v>0</v>
      </c>
      <c r="K105" s="133"/>
      <c r="L105" s="19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95"/>
      <c r="C106" s="133"/>
      <c r="D106" s="196" t="s">
        <v>140</v>
      </c>
      <c r="E106" s="197"/>
      <c r="F106" s="197"/>
      <c r="G106" s="197"/>
      <c r="H106" s="197"/>
      <c r="I106" s="197"/>
      <c r="J106" s="198">
        <f>J272</f>
        <v>0</v>
      </c>
      <c r="K106" s="133"/>
      <c r="L106" s="199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95"/>
      <c r="C107" s="133"/>
      <c r="D107" s="196" t="s">
        <v>141</v>
      </c>
      <c r="E107" s="197"/>
      <c r="F107" s="197"/>
      <c r="G107" s="197"/>
      <c r="H107" s="197"/>
      <c r="I107" s="197"/>
      <c r="J107" s="198">
        <f>J289</f>
        <v>0</v>
      </c>
      <c r="K107" s="133"/>
      <c r="L107" s="199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95"/>
      <c r="C108" s="133"/>
      <c r="D108" s="196" t="s">
        <v>142</v>
      </c>
      <c r="E108" s="197"/>
      <c r="F108" s="197"/>
      <c r="G108" s="197"/>
      <c r="H108" s="197"/>
      <c r="I108" s="197"/>
      <c r="J108" s="198">
        <f>J302</f>
        <v>0</v>
      </c>
      <c r="K108" s="133"/>
      <c r="L108" s="199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95"/>
      <c r="C109" s="133"/>
      <c r="D109" s="196" t="s">
        <v>143</v>
      </c>
      <c r="E109" s="197"/>
      <c r="F109" s="197"/>
      <c r="G109" s="197"/>
      <c r="H109" s="197"/>
      <c r="I109" s="197"/>
      <c r="J109" s="198">
        <f>J317</f>
        <v>0</v>
      </c>
      <c r="K109" s="133"/>
      <c r="L109" s="199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95"/>
      <c r="C110" s="133"/>
      <c r="D110" s="196" t="s">
        <v>144</v>
      </c>
      <c r="E110" s="197"/>
      <c r="F110" s="197"/>
      <c r="G110" s="197"/>
      <c r="H110" s="197"/>
      <c r="I110" s="197"/>
      <c r="J110" s="198">
        <f>J326</f>
        <v>0</v>
      </c>
      <c r="K110" s="133"/>
      <c r="L110" s="199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95"/>
      <c r="C111" s="133"/>
      <c r="D111" s="196" t="s">
        <v>145</v>
      </c>
      <c r="E111" s="197"/>
      <c r="F111" s="197"/>
      <c r="G111" s="197"/>
      <c r="H111" s="197"/>
      <c r="I111" s="197"/>
      <c r="J111" s="198">
        <f>J340</f>
        <v>0</v>
      </c>
      <c r="K111" s="133"/>
      <c r="L111" s="199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95"/>
      <c r="C112" s="133"/>
      <c r="D112" s="196" t="s">
        <v>146</v>
      </c>
      <c r="E112" s="197"/>
      <c r="F112" s="197"/>
      <c r="G112" s="197"/>
      <c r="H112" s="197"/>
      <c r="I112" s="197"/>
      <c r="J112" s="198">
        <f>J396</f>
        <v>0</v>
      </c>
      <c r="K112" s="133"/>
      <c r="L112" s="199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95"/>
      <c r="C113" s="133"/>
      <c r="D113" s="196" t="s">
        <v>147</v>
      </c>
      <c r="E113" s="197"/>
      <c r="F113" s="197"/>
      <c r="G113" s="197"/>
      <c r="H113" s="197"/>
      <c r="I113" s="197"/>
      <c r="J113" s="198">
        <f>J403</f>
        <v>0</v>
      </c>
      <c r="K113" s="133"/>
      <c r="L113" s="199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10" customFormat="1" ht="14.85" customHeight="1">
      <c r="A114" s="10"/>
      <c r="B114" s="195"/>
      <c r="C114" s="133"/>
      <c r="D114" s="196" t="s">
        <v>148</v>
      </c>
      <c r="E114" s="197"/>
      <c r="F114" s="197"/>
      <c r="G114" s="197"/>
      <c r="H114" s="197"/>
      <c r="I114" s="197"/>
      <c r="J114" s="198">
        <f>J404</f>
        <v>0</v>
      </c>
      <c r="K114" s="133"/>
      <c r="L114" s="199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s="10" customFormat="1" ht="14.85" customHeight="1">
      <c r="A115" s="10"/>
      <c r="B115" s="195"/>
      <c r="C115" s="133"/>
      <c r="D115" s="196" t="s">
        <v>149</v>
      </c>
      <c r="E115" s="197"/>
      <c r="F115" s="197"/>
      <c r="G115" s="197"/>
      <c r="H115" s="197"/>
      <c r="I115" s="197"/>
      <c r="J115" s="198">
        <f>J407</f>
        <v>0</v>
      </c>
      <c r="K115" s="133"/>
      <c r="L115" s="199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s="10" customFormat="1" ht="14.85" customHeight="1">
      <c r="A116" s="10"/>
      <c r="B116" s="195"/>
      <c r="C116" s="133"/>
      <c r="D116" s="196" t="s">
        <v>150</v>
      </c>
      <c r="E116" s="197"/>
      <c r="F116" s="197"/>
      <c r="G116" s="197"/>
      <c r="H116" s="197"/>
      <c r="I116" s="197"/>
      <c r="J116" s="198">
        <f>J420</f>
        <v>0</v>
      </c>
      <c r="K116" s="133"/>
      <c r="L116" s="199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s="10" customFormat="1" ht="19.9" customHeight="1">
      <c r="A117" s="10"/>
      <c r="B117" s="195"/>
      <c r="C117" s="133"/>
      <c r="D117" s="196" t="s">
        <v>151</v>
      </c>
      <c r="E117" s="197"/>
      <c r="F117" s="197"/>
      <c r="G117" s="197"/>
      <c r="H117" s="197"/>
      <c r="I117" s="197"/>
      <c r="J117" s="198">
        <f>J440</f>
        <v>0</v>
      </c>
      <c r="K117" s="133"/>
      <c r="L117" s="199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s="10" customFormat="1" ht="19.9" customHeight="1">
      <c r="A118" s="10"/>
      <c r="B118" s="195"/>
      <c r="C118" s="133"/>
      <c r="D118" s="196" t="s">
        <v>152</v>
      </c>
      <c r="E118" s="197"/>
      <c r="F118" s="197"/>
      <c r="G118" s="197"/>
      <c r="H118" s="197"/>
      <c r="I118" s="197"/>
      <c r="J118" s="198">
        <f>J457</f>
        <v>0</v>
      </c>
      <c r="K118" s="133"/>
      <c r="L118" s="199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s="2" customFormat="1" ht="21.8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6.95" customHeight="1">
      <c r="A120" s="38"/>
      <c r="B120" s="66"/>
      <c r="C120" s="67"/>
      <c r="D120" s="67"/>
      <c r="E120" s="67"/>
      <c r="F120" s="67"/>
      <c r="G120" s="67"/>
      <c r="H120" s="67"/>
      <c r="I120" s="67"/>
      <c r="J120" s="67"/>
      <c r="K120" s="67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4" spans="1:31" s="2" customFormat="1" ht="6.95" customHeight="1">
      <c r="A124" s="38"/>
      <c r="B124" s="68"/>
      <c r="C124" s="69"/>
      <c r="D124" s="69"/>
      <c r="E124" s="69"/>
      <c r="F124" s="69"/>
      <c r="G124" s="69"/>
      <c r="H124" s="69"/>
      <c r="I124" s="69"/>
      <c r="J124" s="69"/>
      <c r="K124" s="69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2" customFormat="1" ht="24.95" customHeight="1">
      <c r="A125" s="38"/>
      <c r="B125" s="39"/>
      <c r="C125" s="23" t="s">
        <v>153</v>
      </c>
      <c r="D125" s="40"/>
      <c r="E125" s="40"/>
      <c r="F125" s="40"/>
      <c r="G125" s="40"/>
      <c r="H125" s="40"/>
      <c r="I125" s="40"/>
      <c r="J125" s="40"/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pans="1:31" s="2" customFormat="1" ht="6.95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pans="1:31" s="2" customFormat="1" ht="12" customHeight="1">
      <c r="A127" s="38"/>
      <c r="B127" s="39"/>
      <c r="C127" s="32" t="s">
        <v>16</v>
      </c>
      <c r="D127" s="40"/>
      <c r="E127" s="40"/>
      <c r="F127" s="40"/>
      <c r="G127" s="40"/>
      <c r="H127" s="40"/>
      <c r="I127" s="40"/>
      <c r="J127" s="40"/>
      <c r="K127" s="40"/>
      <c r="L127" s="63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pans="1:31" s="2" customFormat="1" ht="16.5" customHeight="1">
      <c r="A128" s="38"/>
      <c r="B128" s="39"/>
      <c r="C128" s="40"/>
      <c r="D128" s="40"/>
      <c r="E128" s="184" t="str">
        <f>E7</f>
        <v>NYMBURK - REGENERACE PANELOVÉHO SÍDLIŠTĚ JANKOVICE</v>
      </c>
      <c r="F128" s="32"/>
      <c r="G128" s="32"/>
      <c r="H128" s="32"/>
      <c r="I128" s="40"/>
      <c r="J128" s="40"/>
      <c r="K128" s="40"/>
      <c r="L128" s="63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pans="2:12" s="1" customFormat="1" ht="12" customHeight="1">
      <c r="B129" s="21"/>
      <c r="C129" s="32" t="s">
        <v>112</v>
      </c>
      <c r="D129" s="22"/>
      <c r="E129" s="22"/>
      <c r="F129" s="22"/>
      <c r="G129" s="22"/>
      <c r="H129" s="22"/>
      <c r="I129" s="22"/>
      <c r="J129" s="22"/>
      <c r="K129" s="22"/>
      <c r="L129" s="20"/>
    </row>
    <row r="130" spans="1:31" s="2" customFormat="1" ht="16.5" customHeight="1">
      <c r="A130" s="38"/>
      <c r="B130" s="39"/>
      <c r="C130" s="40"/>
      <c r="D130" s="40"/>
      <c r="E130" s="184" t="s">
        <v>116</v>
      </c>
      <c r="F130" s="40"/>
      <c r="G130" s="40"/>
      <c r="H130" s="40"/>
      <c r="I130" s="40"/>
      <c r="J130" s="40"/>
      <c r="K130" s="40"/>
      <c r="L130" s="63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</row>
    <row r="131" spans="1:31" s="2" customFormat="1" ht="12" customHeight="1">
      <c r="A131" s="38"/>
      <c r="B131" s="39"/>
      <c r="C131" s="32" t="s">
        <v>120</v>
      </c>
      <c r="D131" s="40"/>
      <c r="E131" s="40"/>
      <c r="F131" s="40"/>
      <c r="G131" s="40"/>
      <c r="H131" s="40"/>
      <c r="I131" s="40"/>
      <c r="J131" s="40"/>
      <c r="K131" s="40"/>
      <c r="L131" s="63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</row>
    <row r="132" spans="1:31" s="2" customFormat="1" ht="16.5" customHeight="1">
      <c r="A132" s="38"/>
      <c r="B132" s="39"/>
      <c r="C132" s="40"/>
      <c r="D132" s="40"/>
      <c r="E132" s="76" t="str">
        <f>E11</f>
        <v>V.etapa - SO 101 Dopravní plochy - V.etapa</v>
      </c>
      <c r="F132" s="40"/>
      <c r="G132" s="40"/>
      <c r="H132" s="40"/>
      <c r="I132" s="40"/>
      <c r="J132" s="40"/>
      <c r="K132" s="40"/>
      <c r="L132" s="63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</row>
    <row r="133" spans="1:31" s="2" customFormat="1" ht="6.95" customHeight="1">
      <c r="A133" s="38"/>
      <c r="B133" s="39"/>
      <c r="C133" s="40"/>
      <c r="D133" s="40"/>
      <c r="E133" s="40"/>
      <c r="F133" s="40"/>
      <c r="G133" s="40"/>
      <c r="H133" s="40"/>
      <c r="I133" s="40"/>
      <c r="J133" s="40"/>
      <c r="K133" s="40"/>
      <c r="L133" s="63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</row>
    <row r="134" spans="1:31" s="2" customFormat="1" ht="12" customHeight="1">
      <c r="A134" s="38"/>
      <c r="B134" s="39"/>
      <c r="C134" s="32" t="s">
        <v>20</v>
      </c>
      <c r="D134" s="40"/>
      <c r="E134" s="40"/>
      <c r="F134" s="27" t="str">
        <f>F14</f>
        <v xml:space="preserve"> </v>
      </c>
      <c r="G134" s="40"/>
      <c r="H134" s="40"/>
      <c r="I134" s="32" t="s">
        <v>22</v>
      </c>
      <c r="J134" s="79" t="str">
        <f>IF(J14="","",J14)</f>
        <v>1. 10. 2019</v>
      </c>
      <c r="K134" s="40"/>
      <c r="L134" s="63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</row>
    <row r="135" spans="1:31" s="2" customFormat="1" ht="6.95" customHeight="1">
      <c r="A135" s="38"/>
      <c r="B135" s="39"/>
      <c r="C135" s="40"/>
      <c r="D135" s="40"/>
      <c r="E135" s="40"/>
      <c r="F135" s="40"/>
      <c r="G135" s="40"/>
      <c r="H135" s="40"/>
      <c r="I135" s="40"/>
      <c r="J135" s="40"/>
      <c r="K135" s="40"/>
      <c r="L135" s="63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</row>
    <row r="136" spans="1:31" s="2" customFormat="1" ht="15.15" customHeight="1">
      <c r="A136" s="38"/>
      <c r="B136" s="39"/>
      <c r="C136" s="32" t="s">
        <v>24</v>
      </c>
      <c r="D136" s="40"/>
      <c r="E136" s="40"/>
      <c r="F136" s="27" t="str">
        <f>E17</f>
        <v xml:space="preserve"> </v>
      </c>
      <c r="G136" s="40"/>
      <c r="H136" s="40"/>
      <c r="I136" s="32" t="s">
        <v>29</v>
      </c>
      <c r="J136" s="36" t="str">
        <f>E23</f>
        <v xml:space="preserve"> </v>
      </c>
      <c r="K136" s="40"/>
      <c r="L136" s="63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</row>
    <row r="137" spans="1:31" s="2" customFormat="1" ht="15.15" customHeight="1">
      <c r="A137" s="38"/>
      <c r="B137" s="39"/>
      <c r="C137" s="32" t="s">
        <v>27</v>
      </c>
      <c r="D137" s="40"/>
      <c r="E137" s="40"/>
      <c r="F137" s="27" t="str">
        <f>IF(E20="","",E20)</f>
        <v>Vyplň údaj</v>
      </c>
      <c r="G137" s="40"/>
      <c r="H137" s="40"/>
      <c r="I137" s="32" t="s">
        <v>31</v>
      </c>
      <c r="J137" s="36" t="str">
        <f>E26</f>
        <v xml:space="preserve"> </v>
      </c>
      <c r="K137" s="40"/>
      <c r="L137" s="63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</row>
    <row r="138" spans="1:31" s="2" customFormat="1" ht="10.3" customHeight="1">
      <c r="A138" s="38"/>
      <c r="B138" s="39"/>
      <c r="C138" s="40"/>
      <c r="D138" s="40"/>
      <c r="E138" s="40"/>
      <c r="F138" s="40"/>
      <c r="G138" s="40"/>
      <c r="H138" s="40"/>
      <c r="I138" s="40"/>
      <c r="J138" s="40"/>
      <c r="K138" s="40"/>
      <c r="L138" s="63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</row>
    <row r="139" spans="1:31" s="11" customFormat="1" ht="29.25" customHeight="1">
      <c r="A139" s="200"/>
      <c r="B139" s="201"/>
      <c r="C139" s="202" t="s">
        <v>154</v>
      </c>
      <c r="D139" s="203" t="s">
        <v>58</v>
      </c>
      <c r="E139" s="203" t="s">
        <v>54</v>
      </c>
      <c r="F139" s="203" t="s">
        <v>55</v>
      </c>
      <c r="G139" s="203" t="s">
        <v>155</v>
      </c>
      <c r="H139" s="203" t="s">
        <v>156</v>
      </c>
      <c r="I139" s="203" t="s">
        <v>157</v>
      </c>
      <c r="J139" s="204" t="s">
        <v>130</v>
      </c>
      <c r="K139" s="205" t="s">
        <v>158</v>
      </c>
      <c r="L139" s="206"/>
      <c r="M139" s="100" t="s">
        <v>1</v>
      </c>
      <c r="N139" s="101" t="s">
        <v>37</v>
      </c>
      <c r="O139" s="101" t="s">
        <v>159</v>
      </c>
      <c r="P139" s="101" t="s">
        <v>160</v>
      </c>
      <c r="Q139" s="101" t="s">
        <v>161</v>
      </c>
      <c r="R139" s="101" t="s">
        <v>162</v>
      </c>
      <c r="S139" s="101" t="s">
        <v>163</v>
      </c>
      <c r="T139" s="102" t="s">
        <v>164</v>
      </c>
      <c r="U139" s="200"/>
      <c r="V139" s="200"/>
      <c r="W139" s="200"/>
      <c r="X139" s="200"/>
      <c r="Y139" s="200"/>
      <c r="Z139" s="200"/>
      <c r="AA139" s="200"/>
      <c r="AB139" s="200"/>
      <c r="AC139" s="200"/>
      <c r="AD139" s="200"/>
      <c r="AE139" s="200"/>
    </row>
    <row r="140" spans="1:63" s="2" customFormat="1" ht="22.8" customHeight="1">
      <c r="A140" s="38"/>
      <c r="B140" s="39"/>
      <c r="C140" s="107" t="s">
        <v>165</v>
      </c>
      <c r="D140" s="40"/>
      <c r="E140" s="40"/>
      <c r="F140" s="40"/>
      <c r="G140" s="40"/>
      <c r="H140" s="40"/>
      <c r="I140" s="40"/>
      <c r="J140" s="207">
        <f>BK140</f>
        <v>0</v>
      </c>
      <c r="K140" s="40"/>
      <c r="L140" s="44"/>
      <c r="M140" s="103"/>
      <c r="N140" s="208"/>
      <c r="O140" s="104"/>
      <c r="P140" s="209">
        <f>P141</f>
        <v>0</v>
      </c>
      <c r="Q140" s="104"/>
      <c r="R140" s="209">
        <f>R141</f>
        <v>1948.259307</v>
      </c>
      <c r="S140" s="104"/>
      <c r="T140" s="210">
        <f>T141</f>
        <v>3966.1544999999996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72</v>
      </c>
      <c r="AU140" s="17" t="s">
        <v>132</v>
      </c>
      <c r="BK140" s="211">
        <f>BK141</f>
        <v>0</v>
      </c>
    </row>
    <row r="141" spans="1:63" s="12" customFormat="1" ht="25.9" customHeight="1">
      <c r="A141" s="12"/>
      <c r="B141" s="212"/>
      <c r="C141" s="213"/>
      <c r="D141" s="214" t="s">
        <v>72</v>
      </c>
      <c r="E141" s="215" t="s">
        <v>166</v>
      </c>
      <c r="F141" s="215" t="s">
        <v>167</v>
      </c>
      <c r="G141" s="213"/>
      <c r="H141" s="213"/>
      <c r="I141" s="216"/>
      <c r="J141" s="217">
        <f>BK141</f>
        <v>0</v>
      </c>
      <c r="K141" s="213"/>
      <c r="L141" s="218"/>
      <c r="M141" s="219"/>
      <c r="N141" s="220"/>
      <c r="O141" s="220"/>
      <c r="P141" s="221">
        <f>P142+P198+P215+P216+P238+P250+P272+P289+P302+P317+P326+P340+P396+P403+P440+P457</f>
        <v>0</v>
      </c>
      <c r="Q141" s="220"/>
      <c r="R141" s="221">
        <f>R142+R198+R215+R216+R238+R250+R272+R289+R302+R317+R326+R340+R396+R403+R440+R457</f>
        <v>1948.259307</v>
      </c>
      <c r="S141" s="220"/>
      <c r="T141" s="222">
        <f>T142+T198+T215+T216+T238+T250+T272+T289+T302+T317+T326+T340+T396+T403+T440+T457</f>
        <v>3966.1544999999996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80</v>
      </c>
      <c r="AT141" s="224" t="s">
        <v>72</v>
      </c>
      <c r="AU141" s="224" t="s">
        <v>73</v>
      </c>
      <c r="AY141" s="223" t="s">
        <v>168</v>
      </c>
      <c r="BK141" s="225">
        <f>BK142+BK198+BK215+BK216+BK238+BK250+BK272+BK289+BK302+BK317+BK326+BK340+BK396+BK403+BK440+BK457</f>
        <v>0</v>
      </c>
    </row>
    <row r="142" spans="1:63" s="12" customFormat="1" ht="22.8" customHeight="1">
      <c r="A142" s="12"/>
      <c r="B142" s="212"/>
      <c r="C142" s="213"/>
      <c r="D142" s="214" t="s">
        <v>72</v>
      </c>
      <c r="E142" s="226" t="s">
        <v>80</v>
      </c>
      <c r="F142" s="226" t="s">
        <v>169</v>
      </c>
      <c r="G142" s="213"/>
      <c r="H142" s="213"/>
      <c r="I142" s="216"/>
      <c r="J142" s="227">
        <f>BK142</f>
        <v>0</v>
      </c>
      <c r="K142" s="213"/>
      <c r="L142" s="218"/>
      <c r="M142" s="219"/>
      <c r="N142" s="220"/>
      <c r="O142" s="220"/>
      <c r="P142" s="221">
        <f>SUM(P143:P197)</f>
        <v>0</v>
      </c>
      <c r="Q142" s="220"/>
      <c r="R142" s="221">
        <f>SUM(R143:R197)</f>
        <v>11.08</v>
      </c>
      <c r="S142" s="220"/>
      <c r="T142" s="222">
        <f>SUM(T143:T197)</f>
        <v>3869.2599999999998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3" t="s">
        <v>80</v>
      </c>
      <c r="AT142" s="224" t="s">
        <v>72</v>
      </c>
      <c r="AU142" s="224" t="s">
        <v>80</v>
      </c>
      <c r="AY142" s="223" t="s">
        <v>168</v>
      </c>
      <c r="BK142" s="225">
        <f>SUM(BK143:BK197)</f>
        <v>0</v>
      </c>
    </row>
    <row r="143" spans="1:65" s="2" customFormat="1" ht="24.15" customHeight="1">
      <c r="A143" s="38"/>
      <c r="B143" s="39"/>
      <c r="C143" s="228" t="s">
        <v>80</v>
      </c>
      <c r="D143" s="228" t="s">
        <v>170</v>
      </c>
      <c r="E143" s="229" t="s">
        <v>171</v>
      </c>
      <c r="F143" s="230" t="s">
        <v>172</v>
      </c>
      <c r="G143" s="231" t="s">
        <v>173</v>
      </c>
      <c r="H143" s="232">
        <v>62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38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0.26</v>
      </c>
      <c r="T143" s="239">
        <f>S143*H143</f>
        <v>16.12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174</v>
      </c>
      <c r="AT143" s="240" t="s">
        <v>170</v>
      </c>
      <c r="AU143" s="240" t="s">
        <v>82</v>
      </c>
      <c r="AY143" s="17" t="s">
        <v>168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80</v>
      </c>
      <c r="BK143" s="241">
        <f>ROUND(I143*H143,2)</f>
        <v>0</v>
      </c>
      <c r="BL143" s="17" t="s">
        <v>174</v>
      </c>
      <c r="BM143" s="240" t="s">
        <v>175</v>
      </c>
    </row>
    <row r="144" spans="1:51" s="13" customFormat="1" ht="12">
      <c r="A144" s="13"/>
      <c r="B144" s="242"/>
      <c r="C144" s="243"/>
      <c r="D144" s="244" t="s">
        <v>176</v>
      </c>
      <c r="E144" s="245" t="s">
        <v>1</v>
      </c>
      <c r="F144" s="246" t="s">
        <v>177</v>
      </c>
      <c r="G144" s="243"/>
      <c r="H144" s="247">
        <v>62</v>
      </c>
      <c r="I144" s="248"/>
      <c r="J144" s="243"/>
      <c r="K144" s="243"/>
      <c r="L144" s="249"/>
      <c r="M144" s="250"/>
      <c r="N144" s="251"/>
      <c r="O144" s="251"/>
      <c r="P144" s="251"/>
      <c r="Q144" s="251"/>
      <c r="R144" s="251"/>
      <c r="S144" s="251"/>
      <c r="T144" s="25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53" t="s">
        <v>176</v>
      </c>
      <c r="AU144" s="253" t="s">
        <v>82</v>
      </c>
      <c r="AV144" s="13" t="s">
        <v>82</v>
      </c>
      <c r="AW144" s="13" t="s">
        <v>30</v>
      </c>
      <c r="AX144" s="13" t="s">
        <v>80</v>
      </c>
      <c r="AY144" s="253" t="s">
        <v>168</v>
      </c>
    </row>
    <row r="145" spans="1:65" s="2" customFormat="1" ht="33" customHeight="1">
      <c r="A145" s="38"/>
      <c r="B145" s="39"/>
      <c r="C145" s="228" t="s">
        <v>82</v>
      </c>
      <c r="D145" s="228" t="s">
        <v>170</v>
      </c>
      <c r="E145" s="229" t="s">
        <v>178</v>
      </c>
      <c r="F145" s="230" t="s">
        <v>179</v>
      </c>
      <c r="G145" s="231" t="s">
        <v>173</v>
      </c>
      <c r="H145" s="232">
        <v>666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38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0.255</v>
      </c>
      <c r="T145" s="239">
        <f>S145*H145</f>
        <v>169.83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174</v>
      </c>
      <c r="AT145" s="240" t="s">
        <v>170</v>
      </c>
      <c r="AU145" s="240" t="s">
        <v>82</v>
      </c>
      <c r="AY145" s="17" t="s">
        <v>168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80</v>
      </c>
      <c r="BK145" s="241">
        <f>ROUND(I145*H145,2)</f>
        <v>0</v>
      </c>
      <c r="BL145" s="17" t="s">
        <v>174</v>
      </c>
      <c r="BM145" s="240" t="s">
        <v>180</v>
      </c>
    </row>
    <row r="146" spans="1:51" s="13" customFormat="1" ht="12">
      <c r="A146" s="13"/>
      <c r="B146" s="242"/>
      <c r="C146" s="243"/>
      <c r="D146" s="244" t="s">
        <v>176</v>
      </c>
      <c r="E146" s="245" t="s">
        <v>1</v>
      </c>
      <c r="F146" s="246" t="s">
        <v>181</v>
      </c>
      <c r="G146" s="243"/>
      <c r="H146" s="247">
        <v>666</v>
      </c>
      <c r="I146" s="248"/>
      <c r="J146" s="243"/>
      <c r="K146" s="243"/>
      <c r="L146" s="249"/>
      <c r="M146" s="250"/>
      <c r="N146" s="251"/>
      <c r="O146" s="251"/>
      <c r="P146" s="251"/>
      <c r="Q146" s="251"/>
      <c r="R146" s="251"/>
      <c r="S146" s="251"/>
      <c r="T146" s="25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53" t="s">
        <v>176</v>
      </c>
      <c r="AU146" s="253" t="s">
        <v>82</v>
      </c>
      <c r="AV146" s="13" t="s">
        <v>82</v>
      </c>
      <c r="AW146" s="13" t="s">
        <v>30</v>
      </c>
      <c r="AX146" s="13" t="s">
        <v>80</v>
      </c>
      <c r="AY146" s="253" t="s">
        <v>168</v>
      </c>
    </row>
    <row r="147" spans="1:65" s="2" customFormat="1" ht="24.15" customHeight="1">
      <c r="A147" s="38"/>
      <c r="B147" s="39"/>
      <c r="C147" s="228" t="s">
        <v>182</v>
      </c>
      <c r="D147" s="228" t="s">
        <v>170</v>
      </c>
      <c r="E147" s="229" t="s">
        <v>183</v>
      </c>
      <c r="F147" s="230" t="s">
        <v>184</v>
      </c>
      <c r="G147" s="231" t="s">
        <v>173</v>
      </c>
      <c r="H147" s="232">
        <v>15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38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0.295</v>
      </c>
      <c r="T147" s="239">
        <f>S147*H147</f>
        <v>4.425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174</v>
      </c>
      <c r="AT147" s="240" t="s">
        <v>170</v>
      </c>
      <c r="AU147" s="240" t="s">
        <v>82</v>
      </c>
      <c r="AY147" s="17" t="s">
        <v>168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80</v>
      </c>
      <c r="BK147" s="241">
        <f>ROUND(I147*H147,2)</f>
        <v>0</v>
      </c>
      <c r="BL147" s="17" t="s">
        <v>174</v>
      </c>
      <c r="BM147" s="240" t="s">
        <v>185</v>
      </c>
    </row>
    <row r="148" spans="1:65" s="2" customFormat="1" ht="24.15" customHeight="1">
      <c r="A148" s="38"/>
      <c r="B148" s="39"/>
      <c r="C148" s="228" t="s">
        <v>174</v>
      </c>
      <c r="D148" s="228" t="s">
        <v>170</v>
      </c>
      <c r="E148" s="229" t="s">
        <v>186</v>
      </c>
      <c r="F148" s="230" t="s">
        <v>187</v>
      </c>
      <c r="G148" s="231" t="s">
        <v>173</v>
      </c>
      <c r="H148" s="232">
        <v>25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38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0.32</v>
      </c>
      <c r="T148" s="239">
        <f>S148*H148</f>
        <v>8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174</v>
      </c>
      <c r="AT148" s="240" t="s">
        <v>170</v>
      </c>
      <c r="AU148" s="240" t="s">
        <v>82</v>
      </c>
      <c r="AY148" s="17" t="s">
        <v>168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80</v>
      </c>
      <c r="BK148" s="241">
        <f>ROUND(I148*H148,2)</f>
        <v>0</v>
      </c>
      <c r="BL148" s="17" t="s">
        <v>174</v>
      </c>
      <c r="BM148" s="240" t="s">
        <v>188</v>
      </c>
    </row>
    <row r="149" spans="1:51" s="13" customFormat="1" ht="12">
      <c r="A149" s="13"/>
      <c r="B149" s="242"/>
      <c r="C149" s="243"/>
      <c r="D149" s="244" t="s">
        <v>176</v>
      </c>
      <c r="E149" s="245" t="s">
        <v>1</v>
      </c>
      <c r="F149" s="246" t="s">
        <v>189</v>
      </c>
      <c r="G149" s="243"/>
      <c r="H149" s="247">
        <v>25</v>
      </c>
      <c r="I149" s="248"/>
      <c r="J149" s="243"/>
      <c r="K149" s="243"/>
      <c r="L149" s="249"/>
      <c r="M149" s="250"/>
      <c r="N149" s="251"/>
      <c r="O149" s="251"/>
      <c r="P149" s="251"/>
      <c r="Q149" s="251"/>
      <c r="R149" s="251"/>
      <c r="S149" s="251"/>
      <c r="T149" s="25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53" t="s">
        <v>176</v>
      </c>
      <c r="AU149" s="253" t="s">
        <v>82</v>
      </c>
      <c r="AV149" s="13" t="s">
        <v>82</v>
      </c>
      <c r="AW149" s="13" t="s">
        <v>30</v>
      </c>
      <c r="AX149" s="13" t="s">
        <v>80</v>
      </c>
      <c r="AY149" s="253" t="s">
        <v>168</v>
      </c>
    </row>
    <row r="150" spans="1:65" s="2" customFormat="1" ht="24.15" customHeight="1">
      <c r="A150" s="38"/>
      <c r="B150" s="39"/>
      <c r="C150" s="228" t="s">
        <v>190</v>
      </c>
      <c r="D150" s="228" t="s">
        <v>170</v>
      </c>
      <c r="E150" s="229" t="s">
        <v>191</v>
      </c>
      <c r="F150" s="230" t="s">
        <v>192</v>
      </c>
      <c r="G150" s="231" t="s">
        <v>173</v>
      </c>
      <c r="H150" s="232">
        <v>713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38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0.29</v>
      </c>
      <c r="T150" s="239">
        <f>S150*H150</f>
        <v>206.76999999999998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174</v>
      </c>
      <c r="AT150" s="240" t="s">
        <v>170</v>
      </c>
      <c r="AU150" s="240" t="s">
        <v>82</v>
      </c>
      <c r="AY150" s="17" t="s">
        <v>168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80</v>
      </c>
      <c r="BK150" s="241">
        <f>ROUND(I150*H150,2)</f>
        <v>0</v>
      </c>
      <c r="BL150" s="17" t="s">
        <v>174</v>
      </c>
      <c r="BM150" s="240" t="s">
        <v>193</v>
      </c>
    </row>
    <row r="151" spans="1:51" s="13" customFormat="1" ht="12">
      <c r="A151" s="13"/>
      <c r="B151" s="242"/>
      <c r="C151" s="243"/>
      <c r="D151" s="244" t="s">
        <v>176</v>
      </c>
      <c r="E151" s="245" t="s">
        <v>1</v>
      </c>
      <c r="F151" s="246" t="s">
        <v>194</v>
      </c>
      <c r="G151" s="243"/>
      <c r="H151" s="247">
        <v>713</v>
      </c>
      <c r="I151" s="248"/>
      <c r="J151" s="243"/>
      <c r="K151" s="243"/>
      <c r="L151" s="249"/>
      <c r="M151" s="250"/>
      <c r="N151" s="251"/>
      <c r="O151" s="251"/>
      <c r="P151" s="251"/>
      <c r="Q151" s="251"/>
      <c r="R151" s="251"/>
      <c r="S151" s="251"/>
      <c r="T151" s="25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3" t="s">
        <v>176</v>
      </c>
      <c r="AU151" s="253" t="s">
        <v>82</v>
      </c>
      <c r="AV151" s="13" t="s">
        <v>82</v>
      </c>
      <c r="AW151" s="13" t="s">
        <v>30</v>
      </c>
      <c r="AX151" s="13" t="s">
        <v>80</v>
      </c>
      <c r="AY151" s="253" t="s">
        <v>168</v>
      </c>
    </row>
    <row r="152" spans="1:65" s="2" customFormat="1" ht="24.15" customHeight="1">
      <c r="A152" s="38"/>
      <c r="B152" s="39"/>
      <c r="C152" s="228" t="s">
        <v>195</v>
      </c>
      <c r="D152" s="228" t="s">
        <v>170</v>
      </c>
      <c r="E152" s="229" t="s">
        <v>196</v>
      </c>
      <c r="F152" s="230" t="s">
        <v>197</v>
      </c>
      <c r="G152" s="231" t="s">
        <v>173</v>
      </c>
      <c r="H152" s="232">
        <v>370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38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0.625</v>
      </c>
      <c r="T152" s="239">
        <f>S152*H152</f>
        <v>231.25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174</v>
      </c>
      <c r="AT152" s="240" t="s">
        <v>170</v>
      </c>
      <c r="AU152" s="240" t="s">
        <v>82</v>
      </c>
      <c r="AY152" s="17" t="s">
        <v>168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80</v>
      </c>
      <c r="BK152" s="241">
        <f>ROUND(I152*H152,2)</f>
        <v>0</v>
      </c>
      <c r="BL152" s="17" t="s">
        <v>174</v>
      </c>
      <c r="BM152" s="240" t="s">
        <v>198</v>
      </c>
    </row>
    <row r="153" spans="1:51" s="13" customFormat="1" ht="12">
      <c r="A153" s="13"/>
      <c r="B153" s="242"/>
      <c r="C153" s="243"/>
      <c r="D153" s="244" t="s">
        <v>176</v>
      </c>
      <c r="E153" s="245" t="s">
        <v>1</v>
      </c>
      <c r="F153" s="246" t="s">
        <v>199</v>
      </c>
      <c r="G153" s="243"/>
      <c r="H153" s="247">
        <v>370</v>
      </c>
      <c r="I153" s="248"/>
      <c r="J153" s="243"/>
      <c r="K153" s="243"/>
      <c r="L153" s="249"/>
      <c r="M153" s="250"/>
      <c r="N153" s="251"/>
      <c r="O153" s="251"/>
      <c r="P153" s="251"/>
      <c r="Q153" s="251"/>
      <c r="R153" s="251"/>
      <c r="S153" s="251"/>
      <c r="T153" s="25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53" t="s">
        <v>176</v>
      </c>
      <c r="AU153" s="253" t="s">
        <v>82</v>
      </c>
      <c r="AV153" s="13" t="s">
        <v>82</v>
      </c>
      <c r="AW153" s="13" t="s">
        <v>30</v>
      </c>
      <c r="AX153" s="13" t="s">
        <v>80</v>
      </c>
      <c r="AY153" s="253" t="s">
        <v>168</v>
      </c>
    </row>
    <row r="154" spans="1:65" s="2" customFormat="1" ht="24.15" customHeight="1">
      <c r="A154" s="38"/>
      <c r="B154" s="39"/>
      <c r="C154" s="228" t="s">
        <v>200</v>
      </c>
      <c r="D154" s="228" t="s">
        <v>170</v>
      </c>
      <c r="E154" s="229" t="s">
        <v>201</v>
      </c>
      <c r="F154" s="230" t="s">
        <v>202</v>
      </c>
      <c r="G154" s="231" t="s">
        <v>173</v>
      </c>
      <c r="H154" s="232">
        <v>370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38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0.17</v>
      </c>
      <c r="T154" s="239">
        <f>S154*H154</f>
        <v>62.900000000000006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174</v>
      </c>
      <c r="AT154" s="240" t="s">
        <v>170</v>
      </c>
      <c r="AU154" s="240" t="s">
        <v>82</v>
      </c>
      <c r="AY154" s="17" t="s">
        <v>168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80</v>
      </c>
      <c r="BK154" s="241">
        <f>ROUND(I154*H154,2)</f>
        <v>0</v>
      </c>
      <c r="BL154" s="17" t="s">
        <v>174</v>
      </c>
      <c r="BM154" s="240" t="s">
        <v>203</v>
      </c>
    </row>
    <row r="155" spans="1:65" s="2" customFormat="1" ht="24.15" customHeight="1">
      <c r="A155" s="38"/>
      <c r="B155" s="39"/>
      <c r="C155" s="228" t="s">
        <v>204</v>
      </c>
      <c r="D155" s="228" t="s">
        <v>170</v>
      </c>
      <c r="E155" s="229" t="s">
        <v>205</v>
      </c>
      <c r="F155" s="230" t="s">
        <v>206</v>
      </c>
      <c r="G155" s="231" t="s">
        <v>173</v>
      </c>
      <c r="H155" s="232">
        <v>657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38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0.22</v>
      </c>
      <c r="T155" s="239">
        <f>S155*H155</f>
        <v>144.54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174</v>
      </c>
      <c r="AT155" s="240" t="s">
        <v>170</v>
      </c>
      <c r="AU155" s="240" t="s">
        <v>82</v>
      </c>
      <c r="AY155" s="17" t="s">
        <v>168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80</v>
      </c>
      <c r="BK155" s="241">
        <f>ROUND(I155*H155,2)</f>
        <v>0</v>
      </c>
      <c r="BL155" s="17" t="s">
        <v>174</v>
      </c>
      <c r="BM155" s="240" t="s">
        <v>207</v>
      </c>
    </row>
    <row r="156" spans="1:51" s="13" customFormat="1" ht="12">
      <c r="A156" s="13"/>
      <c r="B156" s="242"/>
      <c r="C156" s="243"/>
      <c r="D156" s="244" t="s">
        <v>176</v>
      </c>
      <c r="E156" s="245" t="s">
        <v>1</v>
      </c>
      <c r="F156" s="246" t="s">
        <v>208</v>
      </c>
      <c r="G156" s="243"/>
      <c r="H156" s="247">
        <v>657</v>
      </c>
      <c r="I156" s="248"/>
      <c r="J156" s="243"/>
      <c r="K156" s="243"/>
      <c r="L156" s="249"/>
      <c r="M156" s="250"/>
      <c r="N156" s="251"/>
      <c r="O156" s="251"/>
      <c r="P156" s="251"/>
      <c r="Q156" s="251"/>
      <c r="R156" s="251"/>
      <c r="S156" s="251"/>
      <c r="T156" s="25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53" t="s">
        <v>176</v>
      </c>
      <c r="AU156" s="253" t="s">
        <v>82</v>
      </c>
      <c r="AV156" s="13" t="s">
        <v>82</v>
      </c>
      <c r="AW156" s="13" t="s">
        <v>30</v>
      </c>
      <c r="AX156" s="13" t="s">
        <v>80</v>
      </c>
      <c r="AY156" s="253" t="s">
        <v>168</v>
      </c>
    </row>
    <row r="157" spans="1:65" s="2" customFormat="1" ht="24.15" customHeight="1">
      <c r="A157" s="38"/>
      <c r="B157" s="39"/>
      <c r="C157" s="228" t="s">
        <v>209</v>
      </c>
      <c r="D157" s="228" t="s">
        <v>170</v>
      </c>
      <c r="E157" s="229" t="s">
        <v>210</v>
      </c>
      <c r="F157" s="230" t="s">
        <v>211</v>
      </c>
      <c r="G157" s="231" t="s">
        <v>173</v>
      </c>
      <c r="H157" s="232">
        <v>657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38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0.33</v>
      </c>
      <c r="T157" s="239">
        <f>S157*H157</f>
        <v>216.81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174</v>
      </c>
      <c r="AT157" s="240" t="s">
        <v>170</v>
      </c>
      <c r="AU157" s="240" t="s">
        <v>82</v>
      </c>
      <c r="AY157" s="17" t="s">
        <v>168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80</v>
      </c>
      <c r="BK157" s="241">
        <f>ROUND(I157*H157,2)</f>
        <v>0</v>
      </c>
      <c r="BL157" s="17" t="s">
        <v>174</v>
      </c>
      <c r="BM157" s="240" t="s">
        <v>212</v>
      </c>
    </row>
    <row r="158" spans="1:65" s="2" customFormat="1" ht="24.15" customHeight="1">
      <c r="A158" s="38"/>
      <c r="B158" s="39"/>
      <c r="C158" s="228" t="s">
        <v>213</v>
      </c>
      <c r="D158" s="228" t="s">
        <v>170</v>
      </c>
      <c r="E158" s="229" t="s">
        <v>214</v>
      </c>
      <c r="F158" s="230" t="s">
        <v>215</v>
      </c>
      <c r="G158" s="231" t="s">
        <v>173</v>
      </c>
      <c r="H158" s="232">
        <v>657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38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0.17</v>
      </c>
      <c r="T158" s="239">
        <f>S158*H158</f>
        <v>111.69000000000001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174</v>
      </c>
      <c r="AT158" s="240" t="s">
        <v>170</v>
      </c>
      <c r="AU158" s="240" t="s">
        <v>82</v>
      </c>
      <c r="AY158" s="17" t="s">
        <v>168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80</v>
      </c>
      <c r="BK158" s="241">
        <f>ROUND(I158*H158,2)</f>
        <v>0</v>
      </c>
      <c r="BL158" s="17" t="s">
        <v>174</v>
      </c>
      <c r="BM158" s="240" t="s">
        <v>216</v>
      </c>
    </row>
    <row r="159" spans="1:65" s="2" customFormat="1" ht="24.15" customHeight="1">
      <c r="A159" s="38"/>
      <c r="B159" s="39"/>
      <c r="C159" s="228" t="s">
        <v>217</v>
      </c>
      <c r="D159" s="228" t="s">
        <v>170</v>
      </c>
      <c r="E159" s="229" t="s">
        <v>218</v>
      </c>
      <c r="F159" s="230" t="s">
        <v>219</v>
      </c>
      <c r="G159" s="231" t="s">
        <v>173</v>
      </c>
      <c r="H159" s="232">
        <v>830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38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0.58</v>
      </c>
      <c r="T159" s="239">
        <f>S159*H159</f>
        <v>481.4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174</v>
      </c>
      <c r="AT159" s="240" t="s">
        <v>170</v>
      </c>
      <c r="AU159" s="240" t="s">
        <v>82</v>
      </c>
      <c r="AY159" s="17" t="s">
        <v>168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80</v>
      </c>
      <c r="BK159" s="241">
        <f>ROUND(I159*H159,2)</f>
        <v>0</v>
      </c>
      <c r="BL159" s="17" t="s">
        <v>174</v>
      </c>
      <c r="BM159" s="240" t="s">
        <v>220</v>
      </c>
    </row>
    <row r="160" spans="1:51" s="13" customFormat="1" ht="12">
      <c r="A160" s="13"/>
      <c r="B160" s="242"/>
      <c r="C160" s="243"/>
      <c r="D160" s="244" t="s">
        <v>176</v>
      </c>
      <c r="E160" s="245" t="s">
        <v>1</v>
      </c>
      <c r="F160" s="246" t="s">
        <v>221</v>
      </c>
      <c r="G160" s="243"/>
      <c r="H160" s="247">
        <v>830</v>
      </c>
      <c r="I160" s="248"/>
      <c r="J160" s="243"/>
      <c r="K160" s="243"/>
      <c r="L160" s="249"/>
      <c r="M160" s="250"/>
      <c r="N160" s="251"/>
      <c r="O160" s="251"/>
      <c r="P160" s="251"/>
      <c r="Q160" s="251"/>
      <c r="R160" s="251"/>
      <c r="S160" s="251"/>
      <c r="T160" s="25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53" t="s">
        <v>176</v>
      </c>
      <c r="AU160" s="253" t="s">
        <v>82</v>
      </c>
      <c r="AV160" s="13" t="s">
        <v>82</v>
      </c>
      <c r="AW160" s="13" t="s">
        <v>30</v>
      </c>
      <c r="AX160" s="13" t="s">
        <v>80</v>
      </c>
      <c r="AY160" s="253" t="s">
        <v>168</v>
      </c>
    </row>
    <row r="161" spans="1:65" s="2" customFormat="1" ht="24.15" customHeight="1">
      <c r="A161" s="38"/>
      <c r="B161" s="39"/>
      <c r="C161" s="228" t="s">
        <v>222</v>
      </c>
      <c r="D161" s="228" t="s">
        <v>170</v>
      </c>
      <c r="E161" s="229" t="s">
        <v>223</v>
      </c>
      <c r="F161" s="230" t="s">
        <v>224</v>
      </c>
      <c r="G161" s="231" t="s">
        <v>173</v>
      </c>
      <c r="H161" s="232">
        <v>1115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38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0.44</v>
      </c>
      <c r="T161" s="239">
        <f>S161*H161</f>
        <v>490.6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174</v>
      </c>
      <c r="AT161" s="240" t="s">
        <v>170</v>
      </c>
      <c r="AU161" s="240" t="s">
        <v>82</v>
      </c>
      <c r="AY161" s="17" t="s">
        <v>168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80</v>
      </c>
      <c r="BK161" s="241">
        <f>ROUND(I161*H161,2)</f>
        <v>0</v>
      </c>
      <c r="BL161" s="17" t="s">
        <v>174</v>
      </c>
      <c r="BM161" s="240" t="s">
        <v>225</v>
      </c>
    </row>
    <row r="162" spans="1:65" s="2" customFormat="1" ht="24.15" customHeight="1">
      <c r="A162" s="38"/>
      <c r="B162" s="39"/>
      <c r="C162" s="228" t="s">
        <v>226</v>
      </c>
      <c r="D162" s="228" t="s">
        <v>170</v>
      </c>
      <c r="E162" s="229" t="s">
        <v>227</v>
      </c>
      <c r="F162" s="230" t="s">
        <v>228</v>
      </c>
      <c r="G162" s="231" t="s">
        <v>173</v>
      </c>
      <c r="H162" s="232">
        <v>1115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38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0.63</v>
      </c>
      <c r="T162" s="239">
        <f>S162*H162</f>
        <v>702.45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174</v>
      </c>
      <c r="AT162" s="240" t="s">
        <v>170</v>
      </c>
      <c r="AU162" s="240" t="s">
        <v>82</v>
      </c>
      <c r="AY162" s="17" t="s">
        <v>168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80</v>
      </c>
      <c r="BK162" s="241">
        <f>ROUND(I162*H162,2)</f>
        <v>0</v>
      </c>
      <c r="BL162" s="17" t="s">
        <v>174</v>
      </c>
      <c r="BM162" s="240" t="s">
        <v>229</v>
      </c>
    </row>
    <row r="163" spans="1:51" s="13" customFormat="1" ht="12">
      <c r="A163" s="13"/>
      <c r="B163" s="242"/>
      <c r="C163" s="243"/>
      <c r="D163" s="244" t="s">
        <v>176</v>
      </c>
      <c r="E163" s="245" t="s">
        <v>1</v>
      </c>
      <c r="F163" s="246" t="s">
        <v>230</v>
      </c>
      <c r="G163" s="243"/>
      <c r="H163" s="247">
        <v>1115</v>
      </c>
      <c r="I163" s="248"/>
      <c r="J163" s="243"/>
      <c r="K163" s="243"/>
      <c r="L163" s="249"/>
      <c r="M163" s="250"/>
      <c r="N163" s="251"/>
      <c r="O163" s="251"/>
      <c r="P163" s="251"/>
      <c r="Q163" s="251"/>
      <c r="R163" s="251"/>
      <c r="S163" s="251"/>
      <c r="T163" s="25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53" t="s">
        <v>176</v>
      </c>
      <c r="AU163" s="253" t="s">
        <v>82</v>
      </c>
      <c r="AV163" s="13" t="s">
        <v>82</v>
      </c>
      <c r="AW163" s="13" t="s">
        <v>30</v>
      </c>
      <c r="AX163" s="13" t="s">
        <v>80</v>
      </c>
      <c r="AY163" s="253" t="s">
        <v>168</v>
      </c>
    </row>
    <row r="164" spans="1:65" s="2" customFormat="1" ht="24.15" customHeight="1">
      <c r="A164" s="38"/>
      <c r="B164" s="39"/>
      <c r="C164" s="228" t="s">
        <v>231</v>
      </c>
      <c r="D164" s="228" t="s">
        <v>170</v>
      </c>
      <c r="E164" s="229" t="s">
        <v>232</v>
      </c>
      <c r="F164" s="230" t="s">
        <v>233</v>
      </c>
      <c r="G164" s="231" t="s">
        <v>173</v>
      </c>
      <c r="H164" s="232">
        <v>2490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38</v>
      </c>
      <c r="O164" s="91"/>
      <c r="P164" s="238">
        <f>O164*H164</f>
        <v>0</v>
      </c>
      <c r="Q164" s="238">
        <v>5E-05</v>
      </c>
      <c r="R164" s="238">
        <f>Q164*H164</f>
        <v>0.1245</v>
      </c>
      <c r="S164" s="238">
        <v>0.128</v>
      </c>
      <c r="T164" s="239">
        <f>S164*H164</f>
        <v>318.72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174</v>
      </c>
      <c r="AT164" s="240" t="s">
        <v>170</v>
      </c>
      <c r="AU164" s="240" t="s">
        <v>82</v>
      </c>
      <c r="AY164" s="17" t="s">
        <v>168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80</v>
      </c>
      <c r="BK164" s="241">
        <f>ROUND(I164*H164,2)</f>
        <v>0</v>
      </c>
      <c r="BL164" s="17" t="s">
        <v>174</v>
      </c>
      <c r="BM164" s="240" t="s">
        <v>234</v>
      </c>
    </row>
    <row r="165" spans="1:51" s="13" customFormat="1" ht="12">
      <c r="A165" s="13"/>
      <c r="B165" s="242"/>
      <c r="C165" s="243"/>
      <c r="D165" s="244" t="s">
        <v>176</v>
      </c>
      <c r="E165" s="245" t="s">
        <v>1</v>
      </c>
      <c r="F165" s="246" t="s">
        <v>235</v>
      </c>
      <c r="G165" s="243"/>
      <c r="H165" s="247">
        <v>1375</v>
      </c>
      <c r="I165" s="248"/>
      <c r="J165" s="243"/>
      <c r="K165" s="243"/>
      <c r="L165" s="249"/>
      <c r="M165" s="250"/>
      <c r="N165" s="251"/>
      <c r="O165" s="251"/>
      <c r="P165" s="251"/>
      <c r="Q165" s="251"/>
      <c r="R165" s="251"/>
      <c r="S165" s="251"/>
      <c r="T165" s="25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53" t="s">
        <v>176</v>
      </c>
      <c r="AU165" s="253" t="s">
        <v>82</v>
      </c>
      <c r="AV165" s="13" t="s">
        <v>82</v>
      </c>
      <c r="AW165" s="13" t="s">
        <v>30</v>
      </c>
      <c r="AX165" s="13" t="s">
        <v>73</v>
      </c>
      <c r="AY165" s="253" t="s">
        <v>168</v>
      </c>
    </row>
    <row r="166" spans="1:51" s="13" customFormat="1" ht="12">
      <c r="A166" s="13"/>
      <c r="B166" s="242"/>
      <c r="C166" s="243"/>
      <c r="D166" s="244" t="s">
        <v>176</v>
      </c>
      <c r="E166" s="245" t="s">
        <v>1</v>
      </c>
      <c r="F166" s="246" t="s">
        <v>230</v>
      </c>
      <c r="G166" s="243"/>
      <c r="H166" s="247">
        <v>1115</v>
      </c>
      <c r="I166" s="248"/>
      <c r="J166" s="243"/>
      <c r="K166" s="243"/>
      <c r="L166" s="249"/>
      <c r="M166" s="250"/>
      <c r="N166" s="251"/>
      <c r="O166" s="251"/>
      <c r="P166" s="251"/>
      <c r="Q166" s="251"/>
      <c r="R166" s="251"/>
      <c r="S166" s="251"/>
      <c r="T166" s="25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53" t="s">
        <v>176</v>
      </c>
      <c r="AU166" s="253" t="s">
        <v>82</v>
      </c>
      <c r="AV166" s="13" t="s">
        <v>82</v>
      </c>
      <c r="AW166" s="13" t="s">
        <v>30</v>
      </c>
      <c r="AX166" s="13" t="s">
        <v>73</v>
      </c>
      <c r="AY166" s="253" t="s">
        <v>168</v>
      </c>
    </row>
    <row r="167" spans="1:51" s="14" customFormat="1" ht="12">
      <c r="A167" s="14"/>
      <c r="B167" s="254"/>
      <c r="C167" s="255"/>
      <c r="D167" s="244" t="s">
        <v>176</v>
      </c>
      <c r="E167" s="256" t="s">
        <v>1</v>
      </c>
      <c r="F167" s="257" t="s">
        <v>236</v>
      </c>
      <c r="G167" s="255"/>
      <c r="H167" s="258">
        <v>2490</v>
      </c>
      <c r="I167" s="259"/>
      <c r="J167" s="255"/>
      <c r="K167" s="255"/>
      <c r="L167" s="260"/>
      <c r="M167" s="261"/>
      <c r="N167" s="262"/>
      <c r="O167" s="262"/>
      <c r="P167" s="262"/>
      <c r="Q167" s="262"/>
      <c r="R167" s="262"/>
      <c r="S167" s="262"/>
      <c r="T167" s="26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64" t="s">
        <v>176</v>
      </c>
      <c r="AU167" s="264" t="s">
        <v>82</v>
      </c>
      <c r="AV167" s="14" t="s">
        <v>174</v>
      </c>
      <c r="AW167" s="14" t="s">
        <v>30</v>
      </c>
      <c r="AX167" s="14" t="s">
        <v>80</v>
      </c>
      <c r="AY167" s="264" t="s">
        <v>168</v>
      </c>
    </row>
    <row r="168" spans="1:65" s="2" customFormat="1" ht="24.15" customHeight="1">
      <c r="A168" s="38"/>
      <c r="B168" s="39"/>
      <c r="C168" s="228" t="s">
        <v>8</v>
      </c>
      <c r="D168" s="228" t="s">
        <v>170</v>
      </c>
      <c r="E168" s="229" t="s">
        <v>237</v>
      </c>
      <c r="F168" s="230" t="s">
        <v>238</v>
      </c>
      <c r="G168" s="231" t="s">
        <v>173</v>
      </c>
      <c r="H168" s="232">
        <v>750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38</v>
      </c>
      <c r="O168" s="91"/>
      <c r="P168" s="238">
        <f>O168*H168</f>
        <v>0</v>
      </c>
      <c r="Q168" s="238">
        <v>0.00017</v>
      </c>
      <c r="R168" s="238">
        <f>Q168*H168</f>
        <v>0.1275</v>
      </c>
      <c r="S168" s="238">
        <v>0.512</v>
      </c>
      <c r="T168" s="239">
        <f>S168*H168</f>
        <v>384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174</v>
      </c>
      <c r="AT168" s="240" t="s">
        <v>170</v>
      </c>
      <c r="AU168" s="240" t="s">
        <v>82</v>
      </c>
      <c r="AY168" s="17" t="s">
        <v>168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80</v>
      </c>
      <c r="BK168" s="241">
        <f>ROUND(I168*H168,2)</f>
        <v>0</v>
      </c>
      <c r="BL168" s="17" t="s">
        <v>174</v>
      </c>
      <c r="BM168" s="240" t="s">
        <v>239</v>
      </c>
    </row>
    <row r="169" spans="1:51" s="13" customFormat="1" ht="12">
      <c r="A169" s="13"/>
      <c r="B169" s="242"/>
      <c r="C169" s="243"/>
      <c r="D169" s="244" t="s">
        <v>176</v>
      </c>
      <c r="E169" s="245" t="s">
        <v>1</v>
      </c>
      <c r="F169" s="246" t="s">
        <v>240</v>
      </c>
      <c r="G169" s="243"/>
      <c r="H169" s="247">
        <v>750</v>
      </c>
      <c r="I169" s="248"/>
      <c r="J169" s="243"/>
      <c r="K169" s="243"/>
      <c r="L169" s="249"/>
      <c r="M169" s="250"/>
      <c r="N169" s="251"/>
      <c r="O169" s="251"/>
      <c r="P169" s="251"/>
      <c r="Q169" s="251"/>
      <c r="R169" s="251"/>
      <c r="S169" s="251"/>
      <c r="T169" s="25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53" t="s">
        <v>176</v>
      </c>
      <c r="AU169" s="253" t="s">
        <v>82</v>
      </c>
      <c r="AV169" s="13" t="s">
        <v>82</v>
      </c>
      <c r="AW169" s="13" t="s">
        <v>30</v>
      </c>
      <c r="AX169" s="13" t="s">
        <v>80</v>
      </c>
      <c r="AY169" s="253" t="s">
        <v>168</v>
      </c>
    </row>
    <row r="170" spans="1:65" s="2" customFormat="1" ht="24.15" customHeight="1">
      <c r="A170" s="38"/>
      <c r="B170" s="39"/>
      <c r="C170" s="228" t="s">
        <v>241</v>
      </c>
      <c r="D170" s="228" t="s">
        <v>170</v>
      </c>
      <c r="E170" s="229" t="s">
        <v>242</v>
      </c>
      <c r="F170" s="230" t="s">
        <v>243</v>
      </c>
      <c r="G170" s="231" t="s">
        <v>173</v>
      </c>
      <c r="H170" s="232">
        <v>400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38</v>
      </c>
      <c r="O170" s="91"/>
      <c r="P170" s="238">
        <f>O170*H170</f>
        <v>0</v>
      </c>
      <c r="Q170" s="238">
        <v>7E-05</v>
      </c>
      <c r="R170" s="238">
        <f>Q170*H170</f>
        <v>0.027999999999999997</v>
      </c>
      <c r="S170" s="238">
        <v>0.128</v>
      </c>
      <c r="T170" s="239">
        <f>S170*H170</f>
        <v>51.2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174</v>
      </c>
      <c r="AT170" s="240" t="s">
        <v>170</v>
      </c>
      <c r="AU170" s="240" t="s">
        <v>82</v>
      </c>
      <c r="AY170" s="17" t="s">
        <v>168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80</v>
      </c>
      <c r="BK170" s="241">
        <f>ROUND(I170*H170,2)</f>
        <v>0</v>
      </c>
      <c r="BL170" s="17" t="s">
        <v>174</v>
      </c>
      <c r="BM170" s="240" t="s">
        <v>244</v>
      </c>
    </row>
    <row r="171" spans="1:65" s="2" customFormat="1" ht="24.15" customHeight="1">
      <c r="A171" s="38"/>
      <c r="B171" s="39"/>
      <c r="C171" s="228" t="s">
        <v>245</v>
      </c>
      <c r="D171" s="228" t="s">
        <v>170</v>
      </c>
      <c r="E171" s="229" t="s">
        <v>246</v>
      </c>
      <c r="F171" s="230" t="s">
        <v>247</v>
      </c>
      <c r="G171" s="231" t="s">
        <v>173</v>
      </c>
      <c r="H171" s="232">
        <v>120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38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0.325</v>
      </c>
      <c r="T171" s="239">
        <f>S171*H171</f>
        <v>39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174</v>
      </c>
      <c r="AT171" s="240" t="s">
        <v>170</v>
      </c>
      <c r="AU171" s="240" t="s">
        <v>82</v>
      </c>
      <c r="AY171" s="17" t="s">
        <v>168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80</v>
      </c>
      <c r="BK171" s="241">
        <f>ROUND(I171*H171,2)</f>
        <v>0</v>
      </c>
      <c r="BL171" s="17" t="s">
        <v>174</v>
      </c>
      <c r="BM171" s="240" t="s">
        <v>248</v>
      </c>
    </row>
    <row r="172" spans="1:51" s="15" customFormat="1" ht="12">
      <c r="A172" s="15"/>
      <c r="B172" s="265"/>
      <c r="C172" s="266"/>
      <c r="D172" s="244" t="s">
        <v>176</v>
      </c>
      <c r="E172" s="267" t="s">
        <v>1</v>
      </c>
      <c r="F172" s="268" t="s">
        <v>249</v>
      </c>
      <c r="G172" s="266"/>
      <c r="H172" s="267" t="s">
        <v>1</v>
      </c>
      <c r="I172" s="269"/>
      <c r="J172" s="266"/>
      <c r="K172" s="266"/>
      <c r="L172" s="270"/>
      <c r="M172" s="271"/>
      <c r="N172" s="272"/>
      <c r="O172" s="272"/>
      <c r="P172" s="272"/>
      <c r="Q172" s="272"/>
      <c r="R172" s="272"/>
      <c r="S172" s="272"/>
      <c r="T172" s="273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274" t="s">
        <v>176</v>
      </c>
      <c r="AU172" s="274" t="s">
        <v>82</v>
      </c>
      <c r="AV172" s="15" t="s">
        <v>80</v>
      </c>
      <c r="AW172" s="15" t="s">
        <v>30</v>
      </c>
      <c r="AX172" s="15" t="s">
        <v>73</v>
      </c>
      <c r="AY172" s="274" t="s">
        <v>168</v>
      </c>
    </row>
    <row r="173" spans="1:51" s="13" customFormat="1" ht="12">
      <c r="A173" s="13"/>
      <c r="B173" s="242"/>
      <c r="C173" s="243"/>
      <c r="D173" s="244" t="s">
        <v>176</v>
      </c>
      <c r="E173" s="245" t="s">
        <v>1</v>
      </c>
      <c r="F173" s="246" t="s">
        <v>250</v>
      </c>
      <c r="G173" s="243"/>
      <c r="H173" s="247">
        <v>120</v>
      </c>
      <c r="I173" s="248"/>
      <c r="J173" s="243"/>
      <c r="K173" s="243"/>
      <c r="L173" s="249"/>
      <c r="M173" s="250"/>
      <c r="N173" s="251"/>
      <c r="O173" s="251"/>
      <c r="P173" s="251"/>
      <c r="Q173" s="251"/>
      <c r="R173" s="251"/>
      <c r="S173" s="251"/>
      <c r="T173" s="25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53" t="s">
        <v>176</v>
      </c>
      <c r="AU173" s="253" t="s">
        <v>82</v>
      </c>
      <c r="AV173" s="13" t="s">
        <v>82</v>
      </c>
      <c r="AW173" s="13" t="s">
        <v>30</v>
      </c>
      <c r="AX173" s="13" t="s">
        <v>80</v>
      </c>
      <c r="AY173" s="253" t="s">
        <v>168</v>
      </c>
    </row>
    <row r="174" spans="1:65" s="2" customFormat="1" ht="16.5" customHeight="1">
      <c r="A174" s="38"/>
      <c r="B174" s="39"/>
      <c r="C174" s="228" t="s">
        <v>251</v>
      </c>
      <c r="D174" s="228" t="s">
        <v>170</v>
      </c>
      <c r="E174" s="229" t="s">
        <v>252</v>
      </c>
      <c r="F174" s="230" t="s">
        <v>253</v>
      </c>
      <c r="G174" s="231" t="s">
        <v>254</v>
      </c>
      <c r="H174" s="232">
        <v>1051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38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0.205</v>
      </c>
      <c r="T174" s="239">
        <f>S174*H174</f>
        <v>215.45499999999998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174</v>
      </c>
      <c r="AT174" s="240" t="s">
        <v>170</v>
      </c>
      <c r="AU174" s="240" t="s">
        <v>82</v>
      </c>
      <c r="AY174" s="17" t="s">
        <v>168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80</v>
      </c>
      <c r="BK174" s="241">
        <f>ROUND(I174*H174,2)</f>
        <v>0</v>
      </c>
      <c r="BL174" s="17" t="s">
        <v>174</v>
      </c>
      <c r="BM174" s="240" t="s">
        <v>255</v>
      </c>
    </row>
    <row r="175" spans="1:51" s="13" customFormat="1" ht="12">
      <c r="A175" s="13"/>
      <c r="B175" s="242"/>
      <c r="C175" s="243"/>
      <c r="D175" s="244" t="s">
        <v>176</v>
      </c>
      <c r="E175" s="245" t="s">
        <v>1</v>
      </c>
      <c r="F175" s="246" t="s">
        <v>256</v>
      </c>
      <c r="G175" s="243"/>
      <c r="H175" s="247">
        <v>1051</v>
      </c>
      <c r="I175" s="248"/>
      <c r="J175" s="243"/>
      <c r="K175" s="243"/>
      <c r="L175" s="249"/>
      <c r="M175" s="250"/>
      <c r="N175" s="251"/>
      <c r="O175" s="251"/>
      <c r="P175" s="251"/>
      <c r="Q175" s="251"/>
      <c r="R175" s="251"/>
      <c r="S175" s="251"/>
      <c r="T175" s="25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3" t="s">
        <v>176</v>
      </c>
      <c r="AU175" s="253" t="s">
        <v>82</v>
      </c>
      <c r="AV175" s="13" t="s">
        <v>82</v>
      </c>
      <c r="AW175" s="13" t="s">
        <v>30</v>
      </c>
      <c r="AX175" s="13" t="s">
        <v>80</v>
      </c>
      <c r="AY175" s="253" t="s">
        <v>168</v>
      </c>
    </row>
    <row r="176" spans="1:65" s="2" customFormat="1" ht="16.5" customHeight="1">
      <c r="A176" s="38"/>
      <c r="B176" s="39"/>
      <c r="C176" s="228" t="s">
        <v>257</v>
      </c>
      <c r="D176" s="228" t="s">
        <v>170</v>
      </c>
      <c r="E176" s="229" t="s">
        <v>258</v>
      </c>
      <c r="F176" s="230" t="s">
        <v>259</v>
      </c>
      <c r="G176" s="231" t="s">
        <v>254</v>
      </c>
      <c r="H176" s="232">
        <v>12</v>
      </c>
      <c r="I176" s="233"/>
      <c r="J176" s="234">
        <f>ROUND(I176*H176,2)</f>
        <v>0</v>
      </c>
      <c r="K176" s="235"/>
      <c r="L176" s="44"/>
      <c r="M176" s="236" t="s">
        <v>1</v>
      </c>
      <c r="N176" s="237" t="s">
        <v>38</v>
      </c>
      <c r="O176" s="91"/>
      <c r="P176" s="238">
        <f>O176*H176</f>
        <v>0</v>
      </c>
      <c r="Q176" s="238">
        <v>0</v>
      </c>
      <c r="R176" s="238">
        <f>Q176*H176</f>
        <v>0</v>
      </c>
      <c r="S176" s="238">
        <v>0.115</v>
      </c>
      <c r="T176" s="239">
        <f>S176*H176</f>
        <v>1.3800000000000001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174</v>
      </c>
      <c r="AT176" s="240" t="s">
        <v>170</v>
      </c>
      <c r="AU176" s="240" t="s">
        <v>82</v>
      </c>
      <c r="AY176" s="17" t="s">
        <v>168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80</v>
      </c>
      <c r="BK176" s="241">
        <f>ROUND(I176*H176,2)</f>
        <v>0</v>
      </c>
      <c r="BL176" s="17" t="s">
        <v>174</v>
      </c>
      <c r="BM176" s="240" t="s">
        <v>260</v>
      </c>
    </row>
    <row r="177" spans="1:65" s="2" customFormat="1" ht="16.5" customHeight="1">
      <c r="A177" s="38"/>
      <c r="B177" s="39"/>
      <c r="C177" s="228" t="s">
        <v>261</v>
      </c>
      <c r="D177" s="228" t="s">
        <v>170</v>
      </c>
      <c r="E177" s="229" t="s">
        <v>262</v>
      </c>
      <c r="F177" s="230" t="s">
        <v>263</v>
      </c>
      <c r="G177" s="231" t="s">
        <v>254</v>
      </c>
      <c r="H177" s="232">
        <v>318</v>
      </c>
      <c r="I177" s="233"/>
      <c r="J177" s="234">
        <f>ROUND(I177*H177,2)</f>
        <v>0</v>
      </c>
      <c r="K177" s="235"/>
      <c r="L177" s="44"/>
      <c r="M177" s="236" t="s">
        <v>1</v>
      </c>
      <c r="N177" s="237" t="s">
        <v>38</v>
      </c>
      <c r="O177" s="91"/>
      <c r="P177" s="238">
        <f>O177*H177</f>
        <v>0</v>
      </c>
      <c r="Q177" s="238">
        <v>0</v>
      </c>
      <c r="R177" s="238">
        <f>Q177*H177</f>
        <v>0</v>
      </c>
      <c r="S177" s="238">
        <v>0.04</v>
      </c>
      <c r="T177" s="239">
        <f>S177*H177</f>
        <v>12.72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40" t="s">
        <v>174</v>
      </c>
      <c r="AT177" s="240" t="s">
        <v>170</v>
      </c>
      <c r="AU177" s="240" t="s">
        <v>82</v>
      </c>
      <c r="AY177" s="17" t="s">
        <v>168</v>
      </c>
      <c r="BE177" s="241">
        <f>IF(N177="základní",J177,0)</f>
        <v>0</v>
      </c>
      <c r="BF177" s="241">
        <f>IF(N177="snížená",J177,0)</f>
        <v>0</v>
      </c>
      <c r="BG177" s="241">
        <f>IF(N177="zákl. přenesená",J177,0)</f>
        <v>0</v>
      </c>
      <c r="BH177" s="241">
        <f>IF(N177="sníž. přenesená",J177,0)</f>
        <v>0</v>
      </c>
      <c r="BI177" s="241">
        <f>IF(N177="nulová",J177,0)</f>
        <v>0</v>
      </c>
      <c r="BJ177" s="17" t="s">
        <v>80</v>
      </c>
      <c r="BK177" s="241">
        <f>ROUND(I177*H177,2)</f>
        <v>0</v>
      </c>
      <c r="BL177" s="17" t="s">
        <v>174</v>
      </c>
      <c r="BM177" s="240" t="s">
        <v>264</v>
      </c>
    </row>
    <row r="178" spans="1:51" s="13" customFormat="1" ht="12">
      <c r="A178" s="13"/>
      <c r="B178" s="242"/>
      <c r="C178" s="243"/>
      <c r="D178" s="244" t="s">
        <v>176</v>
      </c>
      <c r="E178" s="245" t="s">
        <v>1</v>
      </c>
      <c r="F178" s="246" t="s">
        <v>265</v>
      </c>
      <c r="G178" s="243"/>
      <c r="H178" s="247">
        <v>318</v>
      </c>
      <c r="I178" s="248"/>
      <c r="J178" s="243"/>
      <c r="K178" s="243"/>
      <c r="L178" s="249"/>
      <c r="M178" s="250"/>
      <c r="N178" s="251"/>
      <c r="O178" s="251"/>
      <c r="P178" s="251"/>
      <c r="Q178" s="251"/>
      <c r="R178" s="251"/>
      <c r="S178" s="251"/>
      <c r="T178" s="25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53" t="s">
        <v>176</v>
      </c>
      <c r="AU178" s="253" t="s">
        <v>82</v>
      </c>
      <c r="AV178" s="13" t="s">
        <v>82</v>
      </c>
      <c r="AW178" s="13" t="s">
        <v>30</v>
      </c>
      <c r="AX178" s="13" t="s">
        <v>80</v>
      </c>
      <c r="AY178" s="253" t="s">
        <v>168</v>
      </c>
    </row>
    <row r="179" spans="1:65" s="2" customFormat="1" ht="24.15" customHeight="1">
      <c r="A179" s="38"/>
      <c r="B179" s="39"/>
      <c r="C179" s="228" t="s">
        <v>7</v>
      </c>
      <c r="D179" s="228" t="s">
        <v>170</v>
      </c>
      <c r="E179" s="229" t="s">
        <v>266</v>
      </c>
      <c r="F179" s="230" t="s">
        <v>267</v>
      </c>
      <c r="G179" s="231" t="s">
        <v>268</v>
      </c>
      <c r="H179" s="232">
        <v>150</v>
      </c>
      <c r="I179" s="233"/>
      <c r="J179" s="234">
        <f>ROUND(I179*H179,2)</f>
        <v>0</v>
      </c>
      <c r="K179" s="235"/>
      <c r="L179" s="44"/>
      <c r="M179" s="236" t="s">
        <v>1</v>
      </c>
      <c r="N179" s="237" t="s">
        <v>38</v>
      </c>
      <c r="O179" s="91"/>
      <c r="P179" s="238">
        <f>O179*H179</f>
        <v>0</v>
      </c>
      <c r="Q179" s="238">
        <v>0</v>
      </c>
      <c r="R179" s="238">
        <f>Q179*H179</f>
        <v>0</v>
      </c>
      <c r="S179" s="238">
        <v>0</v>
      </c>
      <c r="T179" s="239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40" t="s">
        <v>174</v>
      </c>
      <c r="AT179" s="240" t="s">
        <v>170</v>
      </c>
      <c r="AU179" s="240" t="s">
        <v>82</v>
      </c>
      <c r="AY179" s="17" t="s">
        <v>168</v>
      </c>
      <c r="BE179" s="241">
        <f>IF(N179="základní",J179,0)</f>
        <v>0</v>
      </c>
      <c r="BF179" s="241">
        <f>IF(N179="snížená",J179,0)</f>
        <v>0</v>
      </c>
      <c r="BG179" s="241">
        <f>IF(N179="zákl. přenesená",J179,0)</f>
        <v>0</v>
      </c>
      <c r="BH179" s="241">
        <f>IF(N179="sníž. přenesená",J179,0)</f>
        <v>0</v>
      </c>
      <c r="BI179" s="241">
        <f>IF(N179="nulová",J179,0)</f>
        <v>0</v>
      </c>
      <c r="BJ179" s="17" t="s">
        <v>80</v>
      </c>
      <c r="BK179" s="241">
        <f>ROUND(I179*H179,2)</f>
        <v>0</v>
      </c>
      <c r="BL179" s="17" t="s">
        <v>174</v>
      </c>
      <c r="BM179" s="240" t="s">
        <v>269</v>
      </c>
    </row>
    <row r="180" spans="1:51" s="13" customFormat="1" ht="12">
      <c r="A180" s="13"/>
      <c r="B180" s="242"/>
      <c r="C180" s="243"/>
      <c r="D180" s="244" t="s">
        <v>176</v>
      </c>
      <c r="E180" s="245" t="s">
        <v>1</v>
      </c>
      <c r="F180" s="246" t="s">
        <v>270</v>
      </c>
      <c r="G180" s="243"/>
      <c r="H180" s="247">
        <v>150</v>
      </c>
      <c r="I180" s="248"/>
      <c r="J180" s="243"/>
      <c r="K180" s="243"/>
      <c r="L180" s="249"/>
      <c r="M180" s="250"/>
      <c r="N180" s="251"/>
      <c r="O180" s="251"/>
      <c r="P180" s="251"/>
      <c r="Q180" s="251"/>
      <c r="R180" s="251"/>
      <c r="S180" s="251"/>
      <c r="T180" s="25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53" t="s">
        <v>176</v>
      </c>
      <c r="AU180" s="253" t="s">
        <v>82</v>
      </c>
      <c r="AV180" s="13" t="s">
        <v>82</v>
      </c>
      <c r="AW180" s="13" t="s">
        <v>30</v>
      </c>
      <c r="AX180" s="13" t="s">
        <v>80</v>
      </c>
      <c r="AY180" s="253" t="s">
        <v>168</v>
      </c>
    </row>
    <row r="181" spans="1:65" s="2" customFormat="1" ht="24.15" customHeight="1">
      <c r="A181" s="38"/>
      <c r="B181" s="39"/>
      <c r="C181" s="228" t="s">
        <v>271</v>
      </c>
      <c r="D181" s="228" t="s">
        <v>170</v>
      </c>
      <c r="E181" s="229" t="s">
        <v>272</v>
      </c>
      <c r="F181" s="230" t="s">
        <v>273</v>
      </c>
      <c r="G181" s="231" t="s">
        <v>268</v>
      </c>
      <c r="H181" s="232">
        <v>57</v>
      </c>
      <c r="I181" s="233"/>
      <c r="J181" s="234">
        <f>ROUND(I181*H181,2)</f>
        <v>0</v>
      </c>
      <c r="K181" s="235"/>
      <c r="L181" s="44"/>
      <c r="M181" s="236" t="s">
        <v>1</v>
      </c>
      <c r="N181" s="237" t="s">
        <v>38</v>
      </c>
      <c r="O181" s="91"/>
      <c r="P181" s="238">
        <f>O181*H181</f>
        <v>0</v>
      </c>
      <c r="Q181" s="238">
        <v>0</v>
      </c>
      <c r="R181" s="238">
        <f>Q181*H181</f>
        <v>0</v>
      </c>
      <c r="S181" s="238">
        <v>0</v>
      </c>
      <c r="T181" s="239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40" t="s">
        <v>174</v>
      </c>
      <c r="AT181" s="240" t="s">
        <v>170</v>
      </c>
      <c r="AU181" s="240" t="s">
        <v>82</v>
      </c>
      <c r="AY181" s="17" t="s">
        <v>168</v>
      </c>
      <c r="BE181" s="241">
        <f>IF(N181="základní",J181,0)</f>
        <v>0</v>
      </c>
      <c r="BF181" s="241">
        <f>IF(N181="snížená",J181,0)</f>
        <v>0</v>
      </c>
      <c r="BG181" s="241">
        <f>IF(N181="zákl. přenesená",J181,0)</f>
        <v>0</v>
      </c>
      <c r="BH181" s="241">
        <f>IF(N181="sníž. přenesená",J181,0)</f>
        <v>0</v>
      </c>
      <c r="BI181" s="241">
        <f>IF(N181="nulová",J181,0)</f>
        <v>0</v>
      </c>
      <c r="BJ181" s="17" t="s">
        <v>80</v>
      </c>
      <c r="BK181" s="241">
        <f>ROUND(I181*H181,2)</f>
        <v>0</v>
      </c>
      <c r="BL181" s="17" t="s">
        <v>174</v>
      </c>
      <c r="BM181" s="240" t="s">
        <v>274</v>
      </c>
    </row>
    <row r="182" spans="1:51" s="13" customFormat="1" ht="12">
      <c r="A182" s="13"/>
      <c r="B182" s="242"/>
      <c r="C182" s="243"/>
      <c r="D182" s="244" t="s">
        <v>176</v>
      </c>
      <c r="E182" s="245" t="s">
        <v>1</v>
      </c>
      <c r="F182" s="246" t="s">
        <v>275</v>
      </c>
      <c r="G182" s="243"/>
      <c r="H182" s="247">
        <v>57</v>
      </c>
      <c r="I182" s="248"/>
      <c r="J182" s="243"/>
      <c r="K182" s="243"/>
      <c r="L182" s="249"/>
      <c r="M182" s="250"/>
      <c r="N182" s="251"/>
      <c r="O182" s="251"/>
      <c r="P182" s="251"/>
      <c r="Q182" s="251"/>
      <c r="R182" s="251"/>
      <c r="S182" s="251"/>
      <c r="T182" s="25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53" t="s">
        <v>176</v>
      </c>
      <c r="AU182" s="253" t="s">
        <v>82</v>
      </c>
      <c r="AV182" s="13" t="s">
        <v>82</v>
      </c>
      <c r="AW182" s="13" t="s">
        <v>30</v>
      </c>
      <c r="AX182" s="13" t="s">
        <v>80</v>
      </c>
      <c r="AY182" s="253" t="s">
        <v>168</v>
      </c>
    </row>
    <row r="183" spans="1:65" s="2" customFormat="1" ht="24.15" customHeight="1">
      <c r="A183" s="38"/>
      <c r="B183" s="39"/>
      <c r="C183" s="228" t="s">
        <v>276</v>
      </c>
      <c r="D183" s="228" t="s">
        <v>170</v>
      </c>
      <c r="E183" s="229" t="s">
        <v>277</v>
      </c>
      <c r="F183" s="230" t="s">
        <v>278</v>
      </c>
      <c r="G183" s="231" t="s">
        <v>268</v>
      </c>
      <c r="H183" s="232">
        <v>177</v>
      </c>
      <c r="I183" s="233"/>
      <c r="J183" s="234">
        <f>ROUND(I183*H183,2)</f>
        <v>0</v>
      </c>
      <c r="K183" s="235"/>
      <c r="L183" s="44"/>
      <c r="M183" s="236" t="s">
        <v>1</v>
      </c>
      <c r="N183" s="237" t="s">
        <v>38</v>
      </c>
      <c r="O183" s="91"/>
      <c r="P183" s="238">
        <f>O183*H183</f>
        <v>0</v>
      </c>
      <c r="Q183" s="238">
        <v>0</v>
      </c>
      <c r="R183" s="238">
        <f>Q183*H183</f>
        <v>0</v>
      </c>
      <c r="S183" s="238">
        <v>0</v>
      </c>
      <c r="T183" s="239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40" t="s">
        <v>174</v>
      </c>
      <c r="AT183" s="240" t="s">
        <v>170</v>
      </c>
      <c r="AU183" s="240" t="s">
        <v>82</v>
      </c>
      <c r="AY183" s="17" t="s">
        <v>168</v>
      </c>
      <c r="BE183" s="241">
        <f>IF(N183="základní",J183,0)</f>
        <v>0</v>
      </c>
      <c r="BF183" s="241">
        <f>IF(N183="snížená",J183,0)</f>
        <v>0</v>
      </c>
      <c r="BG183" s="241">
        <f>IF(N183="zákl. přenesená",J183,0)</f>
        <v>0</v>
      </c>
      <c r="BH183" s="241">
        <f>IF(N183="sníž. přenesená",J183,0)</f>
        <v>0</v>
      </c>
      <c r="BI183" s="241">
        <f>IF(N183="nulová",J183,0)</f>
        <v>0</v>
      </c>
      <c r="BJ183" s="17" t="s">
        <v>80</v>
      </c>
      <c r="BK183" s="241">
        <f>ROUND(I183*H183,2)</f>
        <v>0</v>
      </c>
      <c r="BL183" s="17" t="s">
        <v>174</v>
      </c>
      <c r="BM183" s="240" t="s">
        <v>279</v>
      </c>
    </row>
    <row r="184" spans="1:51" s="13" customFormat="1" ht="12">
      <c r="A184" s="13"/>
      <c r="B184" s="242"/>
      <c r="C184" s="243"/>
      <c r="D184" s="244" t="s">
        <v>176</v>
      </c>
      <c r="E184" s="245" t="s">
        <v>1</v>
      </c>
      <c r="F184" s="246" t="s">
        <v>280</v>
      </c>
      <c r="G184" s="243"/>
      <c r="H184" s="247">
        <v>177</v>
      </c>
      <c r="I184" s="248"/>
      <c r="J184" s="243"/>
      <c r="K184" s="243"/>
      <c r="L184" s="249"/>
      <c r="M184" s="250"/>
      <c r="N184" s="251"/>
      <c r="O184" s="251"/>
      <c r="P184" s="251"/>
      <c r="Q184" s="251"/>
      <c r="R184" s="251"/>
      <c r="S184" s="251"/>
      <c r="T184" s="25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53" t="s">
        <v>176</v>
      </c>
      <c r="AU184" s="253" t="s">
        <v>82</v>
      </c>
      <c r="AV184" s="13" t="s">
        <v>82</v>
      </c>
      <c r="AW184" s="13" t="s">
        <v>30</v>
      </c>
      <c r="AX184" s="13" t="s">
        <v>80</v>
      </c>
      <c r="AY184" s="253" t="s">
        <v>168</v>
      </c>
    </row>
    <row r="185" spans="1:65" s="2" customFormat="1" ht="24.15" customHeight="1">
      <c r="A185" s="38"/>
      <c r="B185" s="39"/>
      <c r="C185" s="228" t="s">
        <v>281</v>
      </c>
      <c r="D185" s="228" t="s">
        <v>170</v>
      </c>
      <c r="E185" s="229" t="s">
        <v>282</v>
      </c>
      <c r="F185" s="230" t="s">
        <v>283</v>
      </c>
      <c r="G185" s="231" t="s">
        <v>268</v>
      </c>
      <c r="H185" s="232">
        <v>384</v>
      </c>
      <c r="I185" s="233"/>
      <c r="J185" s="234">
        <f>ROUND(I185*H185,2)</f>
        <v>0</v>
      </c>
      <c r="K185" s="235"/>
      <c r="L185" s="44"/>
      <c r="M185" s="236" t="s">
        <v>1</v>
      </c>
      <c r="N185" s="237" t="s">
        <v>38</v>
      </c>
      <c r="O185" s="91"/>
      <c r="P185" s="238">
        <f>O185*H185</f>
        <v>0</v>
      </c>
      <c r="Q185" s="238">
        <v>0</v>
      </c>
      <c r="R185" s="238">
        <f>Q185*H185</f>
        <v>0</v>
      </c>
      <c r="S185" s="238">
        <v>0</v>
      </c>
      <c r="T185" s="239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40" t="s">
        <v>174</v>
      </c>
      <c r="AT185" s="240" t="s">
        <v>170</v>
      </c>
      <c r="AU185" s="240" t="s">
        <v>82</v>
      </c>
      <c r="AY185" s="17" t="s">
        <v>168</v>
      </c>
      <c r="BE185" s="241">
        <f>IF(N185="základní",J185,0)</f>
        <v>0</v>
      </c>
      <c r="BF185" s="241">
        <f>IF(N185="snížená",J185,0)</f>
        <v>0</v>
      </c>
      <c r="BG185" s="241">
        <f>IF(N185="zákl. přenesená",J185,0)</f>
        <v>0</v>
      </c>
      <c r="BH185" s="241">
        <f>IF(N185="sníž. přenesená",J185,0)</f>
        <v>0</v>
      </c>
      <c r="BI185" s="241">
        <f>IF(N185="nulová",J185,0)</f>
        <v>0</v>
      </c>
      <c r="BJ185" s="17" t="s">
        <v>80</v>
      </c>
      <c r="BK185" s="241">
        <f>ROUND(I185*H185,2)</f>
        <v>0</v>
      </c>
      <c r="BL185" s="17" t="s">
        <v>174</v>
      </c>
      <c r="BM185" s="240" t="s">
        <v>284</v>
      </c>
    </row>
    <row r="186" spans="1:51" s="13" customFormat="1" ht="12">
      <c r="A186" s="13"/>
      <c r="B186" s="242"/>
      <c r="C186" s="243"/>
      <c r="D186" s="244" t="s">
        <v>176</v>
      </c>
      <c r="E186" s="245" t="s">
        <v>1</v>
      </c>
      <c r="F186" s="246" t="s">
        <v>285</v>
      </c>
      <c r="G186" s="243"/>
      <c r="H186" s="247">
        <v>384</v>
      </c>
      <c r="I186" s="248"/>
      <c r="J186" s="243"/>
      <c r="K186" s="243"/>
      <c r="L186" s="249"/>
      <c r="M186" s="250"/>
      <c r="N186" s="251"/>
      <c r="O186" s="251"/>
      <c r="P186" s="251"/>
      <c r="Q186" s="251"/>
      <c r="R186" s="251"/>
      <c r="S186" s="251"/>
      <c r="T186" s="25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53" t="s">
        <v>176</v>
      </c>
      <c r="AU186" s="253" t="s">
        <v>82</v>
      </c>
      <c r="AV186" s="13" t="s">
        <v>82</v>
      </c>
      <c r="AW186" s="13" t="s">
        <v>30</v>
      </c>
      <c r="AX186" s="13" t="s">
        <v>80</v>
      </c>
      <c r="AY186" s="253" t="s">
        <v>168</v>
      </c>
    </row>
    <row r="187" spans="1:65" s="2" customFormat="1" ht="16.5" customHeight="1">
      <c r="A187" s="38"/>
      <c r="B187" s="39"/>
      <c r="C187" s="228" t="s">
        <v>286</v>
      </c>
      <c r="D187" s="228" t="s">
        <v>170</v>
      </c>
      <c r="E187" s="229" t="s">
        <v>287</v>
      </c>
      <c r="F187" s="230" t="s">
        <v>288</v>
      </c>
      <c r="G187" s="231" t="s">
        <v>268</v>
      </c>
      <c r="H187" s="232">
        <v>384</v>
      </c>
      <c r="I187" s="233"/>
      <c r="J187" s="234">
        <f>ROUND(I187*H187,2)</f>
        <v>0</v>
      </c>
      <c r="K187" s="235"/>
      <c r="L187" s="44"/>
      <c r="M187" s="236" t="s">
        <v>1</v>
      </c>
      <c r="N187" s="237" t="s">
        <v>38</v>
      </c>
      <c r="O187" s="91"/>
      <c r="P187" s="238">
        <f>O187*H187</f>
        <v>0</v>
      </c>
      <c r="Q187" s="238">
        <v>0</v>
      </c>
      <c r="R187" s="238">
        <f>Q187*H187</f>
        <v>0</v>
      </c>
      <c r="S187" s="238">
        <v>0</v>
      </c>
      <c r="T187" s="239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40" t="s">
        <v>174</v>
      </c>
      <c r="AT187" s="240" t="s">
        <v>170</v>
      </c>
      <c r="AU187" s="240" t="s">
        <v>82</v>
      </c>
      <c r="AY187" s="17" t="s">
        <v>168</v>
      </c>
      <c r="BE187" s="241">
        <f>IF(N187="základní",J187,0)</f>
        <v>0</v>
      </c>
      <c r="BF187" s="241">
        <f>IF(N187="snížená",J187,0)</f>
        <v>0</v>
      </c>
      <c r="BG187" s="241">
        <f>IF(N187="zákl. přenesená",J187,0)</f>
        <v>0</v>
      </c>
      <c r="BH187" s="241">
        <f>IF(N187="sníž. přenesená",J187,0)</f>
        <v>0</v>
      </c>
      <c r="BI187" s="241">
        <f>IF(N187="nulová",J187,0)</f>
        <v>0</v>
      </c>
      <c r="BJ187" s="17" t="s">
        <v>80</v>
      </c>
      <c r="BK187" s="241">
        <f>ROUND(I187*H187,2)</f>
        <v>0</v>
      </c>
      <c r="BL187" s="17" t="s">
        <v>174</v>
      </c>
      <c r="BM187" s="240" t="s">
        <v>289</v>
      </c>
    </row>
    <row r="188" spans="1:65" s="2" customFormat="1" ht="24.15" customHeight="1">
      <c r="A188" s="38"/>
      <c r="B188" s="39"/>
      <c r="C188" s="228" t="s">
        <v>290</v>
      </c>
      <c r="D188" s="228" t="s">
        <v>170</v>
      </c>
      <c r="E188" s="229" t="s">
        <v>291</v>
      </c>
      <c r="F188" s="230" t="s">
        <v>292</v>
      </c>
      <c r="G188" s="231" t="s">
        <v>293</v>
      </c>
      <c r="H188" s="232">
        <v>691.2</v>
      </c>
      <c r="I188" s="233"/>
      <c r="J188" s="234">
        <f>ROUND(I188*H188,2)</f>
        <v>0</v>
      </c>
      <c r="K188" s="235"/>
      <c r="L188" s="44"/>
      <c r="M188" s="236" t="s">
        <v>1</v>
      </c>
      <c r="N188" s="237" t="s">
        <v>38</v>
      </c>
      <c r="O188" s="91"/>
      <c r="P188" s="238">
        <f>O188*H188</f>
        <v>0</v>
      </c>
      <c r="Q188" s="238">
        <v>0</v>
      </c>
      <c r="R188" s="238">
        <f>Q188*H188</f>
        <v>0</v>
      </c>
      <c r="S188" s="238">
        <v>0</v>
      </c>
      <c r="T188" s="239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40" t="s">
        <v>174</v>
      </c>
      <c r="AT188" s="240" t="s">
        <v>170</v>
      </c>
      <c r="AU188" s="240" t="s">
        <v>82</v>
      </c>
      <c r="AY188" s="17" t="s">
        <v>168</v>
      </c>
      <c r="BE188" s="241">
        <f>IF(N188="základní",J188,0)</f>
        <v>0</v>
      </c>
      <c r="BF188" s="241">
        <f>IF(N188="snížená",J188,0)</f>
        <v>0</v>
      </c>
      <c r="BG188" s="241">
        <f>IF(N188="zákl. přenesená",J188,0)</f>
        <v>0</v>
      </c>
      <c r="BH188" s="241">
        <f>IF(N188="sníž. přenesená",J188,0)</f>
        <v>0</v>
      </c>
      <c r="BI188" s="241">
        <f>IF(N188="nulová",J188,0)</f>
        <v>0</v>
      </c>
      <c r="BJ188" s="17" t="s">
        <v>80</v>
      </c>
      <c r="BK188" s="241">
        <f>ROUND(I188*H188,2)</f>
        <v>0</v>
      </c>
      <c r="BL188" s="17" t="s">
        <v>174</v>
      </c>
      <c r="BM188" s="240" t="s">
        <v>294</v>
      </c>
    </row>
    <row r="189" spans="1:51" s="13" customFormat="1" ht="12">
      <c r="A189" s="13"/>
      <c r="B189" s="242"/>
      <c r="C189" s="243"/>
      <c r="D189" s="244" t="s">
        <v>176</v>
      </c>
      <c r="E189" s="245" t="s">
        <v>1</v>
      </c>
      <c r="F189" s="246" t="s">
        <v>295</v>
      </c>
      <c r="G189" s="243"/>
      <c r="H189" s="247">
        <v>691.2</v>
      </c>
      <c r="I189" s="248"/>
      <c r="J189" s="243"/>
      <c r="K189" s="243"/>
      <c r="L189" s="249"/>
      <c r="M189" s="250"/>
      <c r="N189" s="251"/>
      <c r="O189" s="251"/>
      <c r="P189" s="251"/>
      <c r="Q189" s="251"/>
      <c r="R189" s="251"/>
      <c r="S189" s="251"/>
      <c r="T189" s="252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3" t="s">
        <v>176</v>
      </c>
      <c r="AU189" s="253" t="s">
        <v>82</v>
      </c>
      <c r="AV189" s="13" t="s">
        <v>82</v>
      </c>
      <c r="AW189" s="13" t="s">
        <v>30</v>
      </c>
      <c r="AX189" s="13" t="s">
        <v>80</v>
      </c>
      <c r="AY189" s="253" t="s">
        <v>168</v>
      </c>
    </row>
    <row r="190" spans="1:65" s="2" customFormat="1" ht="24.15" customHeight="1">
      <c r="A190" s="38"/>
      <c r="B190" s="39"/>
      <c r="C190" s="228" t="s">
        <v>296</v>
      </c>
      <c r="D190" s="228" t="s">
        <v>170</v>
      </c>
      <c r="E190" s="229" t="s">
        <v>297</v>
      </c>
      <c r="F190" s="230" t="s">
        <v>298</v>
      </c>
      <c r="G190" s="231" t="s">
        <v>268</v>
      </c>
      <c r="H190" s="232">
        <v>24.3</v>
      </c>
      <c r="I190" s="233"/>
      <c r="J190" s="234">
        <f>ROUND(I190*H190,2)</f>
        <v>0</v>
      </c>
      <c r="K190" s="235"/>
      <c r="L190" s="44"/>
      <c r="M190" s="236" t="s">
        <v>1</v>
      </c>
      <c r="N190" s="237" t="s">
        <v>38</v>
      </c>
      <c r="O190" s="91"/>
      <c r="P190" s="238">
        <f>O190*H190</f>
        <v>0</v>
      </c>
      <c r="Q190" s="238">
        <v>0</v>
      </c>
      <c r="R190" s="238">
        <f>Q190*H190</f>
        <v>0</v>
      </c>
      <c r="S190" s="238">
        <v>0</v>
      </c>
      <c r="T190" s="239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240" t="s">
        <v>174</v>
      </c>
      <c r="AT190" s="240" t="s">
        <v>170</v>
      </c>
      <c r="AU190" s="240" t="s">
        <v>82</v>
      </c>
      <c r="AY190" s="17" t="s">
        <v>168</v>
      </c>
      <c r="BE190" s="241">
        <f>IF(N190="základní",J190,0)</f>
        <v>0</v>
      </c>
      <c r="BF190" s="241">
        <f>IF(N190="snížená",J190,0)</f>
        <v>0</v>
      </c>
      <c r="BG190" s="241">
        <f>IF(N190="zákl. přenesená",J190,0)</f>
        <v>0</v>
      </c>
      <c r="BH190" s="241">
        <f>IF(N190="sníž. přenesená",J190,0)</f>
        <v>0</v>
      </c>
      <c r="BI190" s="241">
        <f>IF(N190="nulová",J190,0)</f>
        <v>0</v>
      </c>
      <c r="BJ190" s="17" t="s">
        <v>80</v>
      </c>
      <c r="BK190" s="241">
        <f>ROUND(I190*H190,2)</f>
        <v>0</v>
      </c>
      <c r="BL190" s="17" t="s">
        <v>174</v>
      </c>
      <c r="BM190" s="240" t="s">
        <v>299</v>
      </c>
    </row>
    <row r="191" spans="1:51" s="13" customFormat="1" ht="12">
      <c r="A191" s="13"/>
      <c r="B191" s="242"/>
      <c r="C191" s="243"/>
      <c r="D191" s="244" t="s">
        <v>176</v>
      </c>
      <c r="E191" s="245" t="s">
        <v>1</v>
      </c>
      <c r="F191" s="246" t="s">
        <v>300</v>
      </c>
      <c r="G191" s="243"/>
      <c r="H191" s="247">
        <v>24.3</v>
      </c>
      <c r="I191" s="248"/>
      <c r="J191" s="243"/>
      <c r="K191" s="243"/>
      <c r="L191" s="249"/>
      <c r="M191" s="250"/>
      <c r="N191" s="251"/>
      <c r="O191" s="251"/>
      <c r="P191" s="251"/>
      <c r="Q191" s="251"/>
      <c r="R191" s="251"/>
      <c r="S191" s="251"/>
      <c r="T191" s="252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53" t="s">
        <v>176</v>
      </c>
      <c r="AU191" s="253" t="s">
        <v>82</v>
      </c>
      <c r="AV191" s="13" t="s">
        <v>82</v>
      </c>
      <c r="AW191" s="13" t="s">
        <v>30</v>
      </c>
      <c r="AX191" s="13" t="s">
        <v>80</v>
      </c>
      <c r="AY191" s="253" t="s">
        <v>168</v>
      </c>
    </row>
    <row r="192" spans="1:65" s="2" customFormat="1" ht="24.15" customHeight="1">
      <c r="A192" s="38"/>
      <c r="B192" s="39"/>
      <c r="C192" s="228" t="s">
        <v>301</v>
      </c>
      <c r="D192" s="228" t="s">
        <v>170</v>
      </c>
      <c r="E192" s="229" t="s">
        <v>302</v>
      </c>
      <c r="F192" s="230" t="s">
        <v>303</v>
      </c>
      <c r="G192" s="231" t="s">
        <v>268</v>
      </c>
      <c r="H192" s="232">
        <v>5.4</v>
      </c>
      <c r="I192" s="233"/>
      <c r="J192" s="234">
        <f>ROUND(I192*H192,2)</f>
        <v>0</v>
      </c>
      <c r="K192" s="235"/>
      <c r="L192" s="44"/>
      <c r="M192" s="236" t="s">
        <v>1</v>
      </c>
      <c r="N192" s="237" t="s">
        <v>38</v>
      </c>
      <c r="O192" s="91"/>
      <c r="P192" s="238">
        <f>O192*H192</f>
        <v>0</v>
      </c>
      <c r="Q192" s="238">
        <v>0</v>
      </c>
      <c r="R192" s="238">
        <f>Q192*H192</f>
        <v>0</v>
      </c>
      <c r="S192" s="238">
        <v>0</v>
      </c>
      <c r="T192" s="239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40" t="s">
        <v>174</v>
      </c>
      <c r="AT192" s="240" t="s">
        <v>170</v>
      </c>
      <c r="AU192" s="240" t="s">
        <v>82</v>
      </c>
      <c r="AY192" s="17" t="s">
        <v>168</v>
      </c>
      <c r="BE192" s="241">
        <f>IF(N192="základní",J192,0)</f>
        <v>0</v>
      </c>
      <c r="BF192" s="241">
        <f>IF(N192="snížená",J192,0)</f>
        <v>0</v>
      </c>
      <c r="BG192" s="241">
        <f>IF(N192="zákl. přenesená",J192,0)</f>
        <v>0</v>
      </c>
      <c r="BH192" s="241">
        <f>IF(N192="sníž. přenesená",J192,0)</f>
        <v>0</v>
      </c>
      <c r="BI192" s="241">
        <f>IF(N192="nulová",J192,0)</f>
        <v>0</v>
      </c>
      <c r="BJ192" s="17" t="s">
        <v>80</v>
      </c>
      <c r="BK192" s="241">
        <f>ROUND(I192*H192,2)</f>
        <v>0</v>
      </c>
      <c r="BL192" s="17" t="s">
        <v>174</v>
      </c>
      <c r="BM192" s="240" t="s">
        <v>304</v>
      </c>
    </row>
    <row r="193" spans="1:51" s="13" customFormat="1" ht="12">
      <c r="A193" s="13"/>
      <c r="B193" s="242"/>
      <c r="C193" s="243"/>
      <c r="D193" s="244" t="s">
        <v>176</v>
      </c>
      <c r="E193" s="245" t="s">
        <v>1</v>
      </c>
      <c r="F193" s="246" t="s">
        <v>305</v>
      </c>
      <c r="G193" s="243"/>
      <c r="H193" s="247">
        <v>5.4</v>
      </c>
      <c r="I193" s="248"/>
      <c r="J193" s="243"/>
      <c r="K193" s="243"/>
      <c r="L193" s="249"/>
      <c r="M193" s="250"/>
      <c r="N193" s="251"/>
      <c r="O193" s="251"/>
      <c r="P193" s="251"/>
      <c r="Q193" s="251"/>
      <c r="R193" s="251"/>
      <c r="S193" s="251"/>
      <c r="T193" s="25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3" t="s">
        <v>176</v>
      </c>
      <c r="AU193" s="253" t="s">
        <v>82</v>
      </c>
      <c r="AV193" s="13" t="s">
        <v>82</v>
      </c>
      <c r="AW193" s="13" t="s">
        <v>30</v>
      </c>
      <c r="AX193" s="13" t="s">
        <v>80</v>
      </c>
      <c r="AY193" s="253" t="s">
        <v>168</v>
      </c>
    </row>
    <row r="194" spans="1:65" s="2" customFormat="1" ht="16.5" customHeight="1">
      <c r="A194" s="38"/>
      <c r="B194" s="39"/>
      <c r="C194" s="275" t="s">
        <v>306</v>
      </c>
      <c r="D194" s="275" t="s">
        <v>307</v>
      </c>
      <c r="E194" s="276" t="s">
        <v>308</v>
      </c>
      <c r="F194" s="277" t="s">
        <v>309</v>
      </c>
      <c r="G194" s="278" t="s">
        <v>293</v>
      </c>
      <c r="H194" s="279">
        <v>10.8</v>
      </c>
      <c r="I194" s="280"/>
      <c r="J194" s="281">
        <f>ROUND(I194*H194,2)</f>
        <v>0</v>
      </c>
      <c r="K194" s="282"/>
      <c r="L194" s="283"/>
      <c r="M194" s="284" t="s">
        <v>1</v>
      </c>
      <c r="N194" s="285" t="s">
        <v>38</v>
      </c>
      <c r="O194" s="91"/>
      <c r="P194" s="238">
        <f>O194*H194</f>
        <v>0</v>
      </c>
      <c r="Q194" s="238">
        <v>1</v>
      </c>
      <c r="R194" s="238">
        <f>Q194*H194</f>
        <v>10.8</v>
      </c>
      <c r="S194" s="238">
        <v>0</v>
      </c>
      <c r="T194" s="239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40" t="s">
        <v>204</v>
      </c>
      <c r="AT194" s="240" t="s">
        <v>307</v>
      </c>
      <c r="AU194" s="240" t="s">
        <v>82</v>
      </c>
      <c r="AY194" s="17" t="s">
        <v>168</v>
      </c>
      <c r="BE194" s="241">
        <f>IF(N194="základní",J194,0)</f>
        <v>0</v>
      </c>
      <c r="BF194" s="241">
        <f>IF(N194="snížená",J194,0)</f>
        <v>0</v>
      </c>
      <c r="BG194" s="241">
        <f>IF(N194="zákl. přenesená",J194,0)</f>
        <v>0</v>
      </c>
      <c r="BH194" s="241">
        <f>IF(N194="sníž. přenesená",J194,0)</f>
        <v>0</v>
      </c>
      <c r="BI194" s="241">
        <f>IF(N194="nulová",J194,0)</f>
        <v>0</v>
      </c>
      <c r="BJ194" s="17" t="s">
        <v>80</v>
      </c>
      <c r="BK194" s="241">
        <f>ROUND(I194*H194,2)</f>
        <v>0</v>
      </c>
      <c r="BL194" s="17" t="s">
        <v>174</v>
      </c>
      <c r="BM194" s="240" t="s">
        <v>310</v>
      </c>
    </row>
    <row r="195" spans="1:51" s="13" customFormat="1" ht="12">
      <c r="A195" s="13"/>
      <c r="B195" s="242"/>
      <c r="C195" s="243"/>
      <c r="D195" s="244" t="s">
        <v>176</v>
      </c>
      <c r="E195" s="243"/>
      <c r="F195" s="246" t="s">
        <v>311</v>
      </c>
      <c r="G195" s="243"/>
      <c r="H195" s="247">
        <v>10.8</v>
      </c>
      <c r="I195" s="248"/>
      <c r="J195" s="243"/>
      <c r="K195" s="243"/>
      <c r="L195" s="249"/>
      <c r="M195" s="250"/>
      <c r="N195" s="251"/>
      <c r="O195" s="251"/>
      <c r="P195" s="251"/>
      <c r="Q195" s="251"/>
      <c r="R195" s="251"/>
      <c r="S195" s="251"/>
      <c r="T195" s="25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53" t="s">
        <v>176</v>
      </c>
      <c r="AU195" s="253" t="s">
        <v>82</v>
      </c>
      <c r="AV195" s="13" t="s">
        <v>82</v>
      </c>
      <c r="AW195" s="13" t="s">
        <v>4</v>
      </c>
      <c r="AX195" s="13" t="s">
        <v>80</v>
      </c>
      <c r="AY195" s="253" t="s">
        <v>168</v>
      </c>
    </row>
    <row r="196" spans="1:65" s="2" customFormat="1" ht="16.5" customHeight="1">
      <c r="A196" s="38"/>
      <c r="B196" s="39"/>
      <c r="C196" s="228" t="s">
        <v>312</v>
      </c>
      <c r="D196" s="228" t="s">
        <v>170</v>
      </c>
      <c r="E196" s="229" t="s">
        <v>313</v>
      </c>
      <c r="F196" s="230" t="s">
        <v>314</v>
      </c>
      <c r="G196" s="231" t="s">
        <v>173</v>
      </c>
      <c r="H196" s="232">
        <v>3850</v>
      </c>
      <c r="I196" s="233"/>
      <c r="J196" s="234">
        <f>ROUND(I196*H196,2)</f>
        <v>0</v>
      </c>
      <c r="K196" s="235"/>
      <c r="L196" s="44"/>
      <c r="M196" s="236" t="s">
        <v>1</v>
      </c>
      <c r="N196" s="237" t="s">
        <v>38</v>
      </c>
      <c r="O196" s="91"/>
      <c r="P196" s="238">
        <f>O196*H196</f>
        <v>0</v>
      </c>
      <c r="Q196" s="238">
        <v>0</v>
      </c>
      <c r="R196" s="238">
        <f>Q196*H196</f>
        <v>0</v>
      </c>
      <c r="S196" s="238">
        <v>0</v>
      </c>
      <c r="T196" s="239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40" t="s">
        <v>174</v>
      </c>
      <c r="AT196" s="240" t="s">
        <v>170</v>
      </c>
      <c r="AU196" s="240" t="s">
        <v>82</v>
      </c>
      <c r="AY196" s="17" t="s">
        <v>168</v>
      </c>
      <c r="BE196" s="241">
        <f>IF(N196="základní",J196,0)</f>
        <v>0</v>
      </c>
      <c r="BF196" s="241">
        <f>IF(N196="snížená",J196,0)</f>
        <v>0</v>
      </c>
      <c r="BG196" s="241">
        <f>IF(N196="zákl. přenesená",J196,0)</f>
        <v>0</v>
      </c>
      <c r="BH196" s="241">
        <f>IF(N196="sníž. přenesená",J196,0)</f>
        <v>0</v>
      </c>
      <c r="BI196" s="241">
        <f>IF(N196="nulová",J196,0)</f>
        <v>0</v>
      </c>
      <c r="BJ196" s="17" t="s">
        <v>80</v>
      </c>
      <c r="BK196" s="241">
        <f>ROUND(I196*H196,2)</f>
        <v>0</v>
      </c>
      <c r="BL196" s="17" t="s">
        <v>174</v>
      </c>
      <c r="BM196" s="240" t="s">
        <v>315</v>
      </c>
    </row>
    <row r="197" spans="1:51" s="13" customFormat="1" ht="12">
      <c r="A197" s="13"/>
      <c r="B197" s="242"/>
      <c r="C197" s="243"/>
      <c r="D197" s="244" t="s">
        <v>176</v>
      </c>
      <c r="E197" s="245" t="s">
        <v>1</v>
      </c>
      <c r="F197" s="246" t="s">
        <v>316</v>
      </c>
      <c r="G197" s="243"/>
      <c r="H197" s="247">
        <v>3850</v>
      </c>
      <c r="I197" s="248"/>
      <c r="J197" s="243"/>
      <c r="K197" s="243"/>
      <c r="L197" s="249"/>
      <c r="M197" s="250"/>
      <c r="N197" s="251"/>
      <c r="O197" s="251"/>
      <c r="P197" s="251"/>
      <c r="Q197" s="251"/>
      <c r="R197" s="251"/>
      <c r="S197" s="251"/>
      <c r="T197" s="25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53" t="s">
        <v>176</v>
      </c>
      <c r="AU197" s="253" t="s">
        <v>82</v>
      </c>
      <c r="AV197" s="13" t="s">
        <v>82</v>
      </c>
      <c r="AW197" s="13" t="s">
        <v>30</v>
      </c>
      <c r="AX197" s="13" t="s">
        <v>80</v>
      </c>
      <c r="AY197" s="253" t="s">
        <v>168</v>
      </c>
    </row>
    <row r="198" spans="1:63" s="12" customFormat="1" ht="22.8" customHeight="1">
      <c r="A198" s="12"/>
      <c r="B198" s="212"/>
      <c r="C198" s="213"/>
      <c r="D198" s="214" t="s">
        <v>72</v>
      </c>
      <c r="E198" s="226" t="s">
        <v>317</v>
      </c>
      <c r="F198" s="226" t="s">
        <v>318</v>
      </c>
      <c r="G198" s="213"/>
      <c r="H198" s="213"/>
      <c r="I198" s="216"/>
      <c r="J198" s="227">
        <f>BK198</f>
        <v>0</v>
      </c>
      <c r="K198" s="213"/>
      <c r="L198" s="218"/>
      <c r="M198" s="219"/>
      <c r="N198" s="220"/>
      <c r="O198" s="220"/>
      <c r="P198" s="221">
        <f>SUM(P199:P214)</f>
        <v>0</v>
      </c>
      <c r="Q198" s="220"/>
      <c r="R198" s="221">
        <f>SUM(R199:R214)</f>
        <v>0.70125</v>
      </c>
      <c r="S198" s="220"/>
      <c r="T198" s="222">
        <f>SUM(T199:T214)</f>
        <v>0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223" t="s">
        <v>80</v>
      </c>
      <c r="AT198" s="224" t="s">
        <v>72</v>
      </c>
      <c r="AU198" s="224" t="s">
        <v>80</v>
      </c>
      <c r="AY198" s="223" t="s">
        <v>168</v>
      </c>
      <c r="BK198" s="225">
        <f>SUM(BK199:BK214)</f>
        <v>0</v>
      </c>
    </row>
    <row r="199" spans="1:65" s="2" customFormat="1" ht="24.15" customHeight="1">
      <c r="A199" s="38"/>
      <c r="B199" s="39"/>
      <c r="C199" s="228" t="s">
        <v>319</v>
      </c>
      <c r="D199" s="228" t="s">
        <v>170</v>
      </c>
      <c r="E199" s="229" t="s">
        <v>320</v>
      </c>
      <c r="F199" s="230" t="s">
        <v>321</v>
      </c>
      <c r="G199" s="231" t="s">
        <v>268</v>
      </c>
      <c r="H199" s="232">
        <v>375</v>
      </c>
      <c r="I199" s="233"/>
      <c r="J199" s="234">
        <f>ROUND(I199*H199,2)</f>
        <v>0</v>
      </c>
      <c r="K199" s="235"/>
      <c r="L199" s="44"/>
      <c r="M199" s="236" t="s">
        <v>1</v>
      </c>
      <c r="N199" s="237" t="s">
        <v>38</v>
      </c>
      <c r="O199" s="91"/>
      <c r="P199" s="238">
        <f>O199*H199</f>
        <v>0</v>
      </c>
      <c r="Q199" s="238">
        <v>0</v>
      </c>
      <c r="R199" s="238">
        <f>Q199*H199</f>
        <v>0</v>
      </c>
      <c r="S199" s="238">
        <v>0</v>
      </c>
      <c r="T199" s="239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40" t="s">
        <v>174</v>
      </c>
      <c r="AT199" s="240" t="s">
        <v>170</v>
      </c>
      <c r="AU199" s="240" t="s">
        <v>82</v>
      </c>
      <c r="AY199" s="17" t="s">
        <v>168</v>
      </c>
      <c r="BE199" s="241">
        <f>IF(N199="základní",J199,0)</f>
        <v>0</v>
      </c>
      <c r="BF199" s="241">
        <f>IF(N199="snížená",J199,0)</f>
        <v>0</v>
      </c>
      <c r="BG199" s="241">
        <f>IF(N199="zákl. přenesená",J199,0)</f>
        <v>0</v>
      </c>
      <c r="BH199" s="241">
        <f>IF(N199="sníž. přenesená",J199,0)</f>
        <v>0</v>
      </c>
      <c r="BI199" s="241">
        <f>IF(N199="nulová",J199,0)</f>
        <v>0</v>
      </c>
      <c r="BJ199" s="17" t="s">
        <v>80</v>
      </c>
      <c r="BK199" s="241">
        <f>ROUND(I199*H199,2)</f>
        <v>0</v>
      </c>
      <c r="BL199" s="17" t="s">
        <v>174</v>
      </c>
      <c r="BM199" s="240" t="s">
        <v>322</v>
      </c>
    </row>
    <row r="200" spans="1:51" s="13" customFormat="1" ht="12">
      <c r="A200" s="13"/>
      <c r="B200" s="242"/>
      <c r="C200" s="243"/>
      <c r="D200" s="244" t="s">
        <v>176</v>
      </c>
      <c r="E200" s="245" t="s">
        <v>125</v>
      </c>
      <c r="F200" s="246" t="s">
        <v>323</v>
      </c>
      <c r="G200" s="243"/>
      <c r="H200" s="247">
        <v>375</v>
      </c>
      <c r="I200" s="248"/>
      <c r="J200" s="243"/>
      <c r="K200" s="243"/>
      <c r="L200" s="249"/>
      <c r="M200" s="250"/>
      <c r="N200" s="251"/>
      <c r="O200" s="251"/>
      <c r="P200" s="251"/>
      <c r="Q200" s="251"/>
      <c r="R200" s="251"/>
      <c r="S200" s="251"/>
      <c r="T200" s="25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53" t="s">
        <v>176</v>
      </c>
      <c r="AU200" s="253" t="s">
        <v>82</v>
      </c>
      <c r="AV200" s="13" t="s">
        <v>82</v>
      </c>
      <c r="AW200" s="13" t="s">
        <v>30</v>
      </c>
      <c r="AX200" s="13" t="s">
        <v>80</v>
      </c>
      <c r="AY200" s="253" t="s">
        <v>168</v>
      </c>
    </row>
    <row r="201" spans="1:65" s="2" customFormat="1" ht="24.15" customHeight="1">
      <c r="A201" s="38"/>
      <c r="B201" s="39"/>
      <c r="C201" s="228" t="s">
        <v>324</v>
      </c>
      <c r="D201" s="228" t="s">
        <v>170</v>
      </c>
      <c r="E201" s="229" t="s">
        <v>282</v>
      </c>
      <c r="F201" s="230" t="s">
        <v>283</v>
      </c>
      <c r="G201" s="231" t="s">
        <v>268</v>
      </c>
      <c r="H201" s="232">
        <v>375</v>
      </c>
      <c r="I201" s="233"/>
      <c r="J201" s="234">
        <f>ROUND(I201*H201,2)</f>
        <v>0</v>
      </c>
      <c r="K201" s="235"/>
      <c r="L201" s="44"/>
      <c r="M201" s="236" t="s">
        <v>1</v>
      </c>
      <c r="N201" s="237" t="s">
        <v>38</v>
      </c>
      <c r="O201" s="91"/>
      <c r="P201" s="238">
        <f>O201*H201</f>
        <v>0</v>
      </c>
      <c r="Q201" s="238">
        <v>0</v>
      </c>
      <c r="R201" s="238">
        <f>Q201*H201</f>
        <v>0</v>
      </c>
      <c r="S201" s="238">
        <v>0</v>
      </c>
      <c r="T201" s="239">
        <f>S201*H201</f>
        <v>0</v>
      </c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R201" s="240" t="s">
        <v>174</v>
      </c>
      <c r="AT201" s="240" t="s">
        <v>170</v>
      </c>
      <c r="AU201" s="240" t="s">
        <v>82</v>
      </c>
      <c r="AY201" s="17" t="s">
        <v>168</v>
      </c>
      <c r="BE201" s="241">
        <f>IF(N201="základní",J201,0)</f>
        <v>0</v>
      </c>
      <c r="BF201" s="241">
        <f>IF(N201="snížená",J201,0)</f>
        <v>0</v>
      </c>
      <c r="BG201" s="241">
        <f>IF(N201="zákl. přenesená",J201,0)</f>
        <v>0</v>
      </c>
      <c r="BH201" s="241">
        <f>IF(N201="sníž. přenesená",J201,0)</f>
        <v>0</v>
      </c>
      <c r="BI201" s="241">
        <f>IF(N201="nulová",J201,0)</f>
        <v>0</v>
      </c>
      <c r="BJ201" s="17" t="s">
        <v>80</v>
      </c>
      <c r="BK201" s="241">
        <f>ROUND(I201*H201,2)</f>
        <v>0</v>
      </c>
      <c r="BL201" s="17" t="s">
        <v>174</v>
      </c>
      <c r="BM201" s="240" t="s">
        <v>325</v>
      </c>
    </row>
    <row r="202" spans="1:51" s="13" customFormat="1" ht="12">
      <c r="A202" s="13"/>
      <c r="B202" s="242"/>
      <c r="C202" s="243"/>
      <c r="D202" s="244" t="s">
        <v>176</v>
      </c>
      <c r="E202" s="245" t="s">
        <v>1</v>
      </c>
      <c r="F202" s="246" t="s">
        <v>125</v>
      </c>
      <c r="G202" s="243"/>
      <c r="H202" s="247">
        <v>375</v>
      </c>
      <c r="I202" s="248"/>
      <c r="J202" s="243"/>
      <c r="K202" s="243"/>
      <c r="L202" s="249"/>
      <c r="M202" s="250"/>
      <c r="N202" s="251"/>
      <c r="O202" s="251"/>
      <c r="P202" s="251"/>
      <c r="Q202" s="251"/>
      <c r="R202" s="251"/>
      <c r="S202" s="251"/>
      <c r="T202" s="25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53" t="s">
        <v>176</v>
      </c>
      <c r="AU202" s="253" t="s">
        <v>82</v>
      </c>
      <c r="AV202" s="13" t="s">
        <v>82</v>
      </c>
      <c r="AW202" s="13" t="s">
        <v>30</v>
      </c>
      <c r="AX202" s="13" t="s">
        <v>80</v>
      </c>
      <c r="AY202" s="253" t="s">
        <v>168</v>
      </c>
    </row>
    <row r="203" spans="1:65" s="2" customFormat="1" ht="16.5" customHeight="1">
      <c r="A203" s="38"/>
      <c r="B203" s="39"/>
      <c r="C203" s="228" t="s">
        <v>326</v>
      </c>
      <c r="D203" s="228" t="s">
        <v>170</v>
      </c>
      <c r="E203" s="229" t="s">
        <v>287</v>
      </c>
      <c r="F203" s="230" t="s">
        <v>288</v>
      </c>
      <c r="G203" s="231" t="s">
        <v>268</v>
      </c>
      <c r="H203" s="232">
        <v>375</v>
      </c>
      <c r="I203" s="233"/>
      <c r="J203" s="234">
        <f>ROUND(I203*H203,2)</f>
        <v>0</v>
      </c>
      <c r="K203" s="235"/>
      <c r="L203" s="44"/>
      <c r="M203" s="236" t="s">
        <v>1</v>
      </c>
      <c r="N203" s="237" t="s">
        <v>38</v>
      </c>
      <c r="O203" s="91"/>
      <c r="P203" s="238">
        <f>O203*H203</f>
        <v>0</v>
      </c>
      <c r="Q203" s="238">
        <v>0</v>
      </c>
      <c r="R203" s="238">
        <f>Q203*H203</f>
        <v>0</v>
      </c>
      <c r="S203" s="238">
        <v>0</v>
      </c>
      <c r="T203" s="239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40" t="s">
        <v>174</v>
      </c>
      <c r="AT203" s="240" t="s">
        <v>170</v>
      </c>
      <c r="AU203" s="240" t="s">
        <v>82</v>
      </c>
      <c r="AY203" s="17" t="s">
        <v>168</v>
      </c>
      <c r="BE203" s="241">
        <f>IF(N203="základní",J203,0)</f>
        <v>0</v>
      </c>
      <c r="BF203" s="241">
        <f>IF(N203="snížená",J203,0)</f>
        <v>0</v>
      </c>
      <c r="BG203" s="241">
        <f>IF(N203="zákl. přenesená",J203,0)</f>
        <v>0</v>
      </c>
      <c r="BH203" s="241">
        <f>IF(N203="sníž. přenesená",J203,0)</f>
        <v>0</v>
      </c>
      <c r="BI203" s="241">
        <f>IF(N203="nulová",J203,0)</f>
        <v>0</v>
      </c>
      <c r="BJ203" s="17" t="s">
        <v>80</v>
      </c>
      <c r="BK203" s="241">
        <f>ROUND(I203*H203,2)</f>
        <v>0</v>
      </c>
      <c r="BL203" s="17" t="s">
        <v>174</v>
      </c>
      <c r="BM203" s="240" t="s">
        <v>327</v>
      </c>
    </row>
    <row r="204" spans="1:51" s="13" customFormat="1" ht="12">
      <c r="A204" s="13"/>
      <c r="B204" s="242"/>
      <c r="C204" s="243"/>
      <c r="D204" s="244" t="s">
        <v>176</v>
      </c>
      <c r="E204" s="245" t="s">
        <v>1</v>
      </c>
      <c r="F204" s="246" t="s">
        <v>125</v>
      </c>
      <c r="G204" s="243"/>
      <c r="H204" s="247">
        <v>375</v>
      </c>
      <c r="I204" s="248"/>
      <c r="J204" s="243"/>
      <c r="K204" s="243"/>
      <c r="L204" s="249"/>
      <c r="M204" s="250"/>
      <c r="N204" s="251"/>
      <c r="O204" s="251"/>
      <c r="P204" s="251"/>
      <c r="Q204" s="251"/>
      <c r="R204" s="251"/>
      <c r="S204" s="251"/>
      <c r="T204" s="252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53" t="s">
        <v>176</v>
      </c>
      <c r="AU204" s="253" t="s">
        <v>82</v>
      </c>
      <c r="AV204" s="13" t="s">
        <v>82</v>
      </c>
      <c r="AW204" s="13" t="s">
        <v>30</v>
      </c>
      <c r="AX204" s="13" t="s">
        <v>80</v>
      </c>
      <c r="AY204" s="253" t="s">
        <v>168</v>
      </c>
    </row>
    <row r="205" spans="1:65" s="2" customFormat="1" ht="24.15" customHeight="1">
      <c r="A205" s="38"/>
      <c r="B205" s="39"/>
      <c r="C205" s="228" t="s">
        <v>328</v>
      </c>
      <c r="D205" s="228" t="s">
        <v>170</v>
      </c>
      <c r="E205" s="229" t="s">
        <v>291</v>
      </c>
      <c r="F205" s="230" t="s">
        <v>292</v>
      </c>
      <c r="G205" s="231" t="s">
        <v>293</v>
      </c>
      <c r="H205" s="232">
        <v>675</v>
      </c>
      <c r="I205" s="233"/>
      <c r="J205" s="234">
        <f>ROUND(I205*H205,2)</f>
        <v>0</v>
      </c>
      <c r="K205" s="235"/>
      <c r="L205" s="44"/>
      <c r="M205" s="236" t="s">
        <v>1</v>
      </c>
      <c r="N205" s="237" t="s">
        <v>38</v>
      </c>
      <c r="O205" s="91"/>
      <c r="P205" s="238">
        <f>O205*H205</f>
        <v>0</v>
      </c>
      <c r="Q205" s="238">
        <v>0</v>
      </c>
      <c r="R205" s="238">
        <f>Q205*H205</f>
        <v>0</v>
      </c>
      <c r="S205" s="238">
        <v>0</v>
      </c>
      <c r="T205" s="239">
        <f>S205*H205</f>
        <v>0</v>
      </c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R205" s="240" t="s">
        <v>174</v>
      </c>
      <c r="AT205" s="240" t="s">
        <v>170</v>
      </c>
      <c r="AU205" s="240" t="s">
        <v>82</v>
      </c>
      <c r="AY205" s="17" t="s">
        <v>168</v>
      </c>
      <c r="BE205" s="241">
        <f>IF(N205="základní",J205,0)</f>
        <v>0</v>
      </c>
      <c r="BF205" s="241">
        <f>IF(N205="snížená",J205,0)</f>
        <v>0</v>
      </c>
      <c r="BG205" s="241">
        <f>IF(N205="zákl. přenesená",J205,0)</f>
        <v>0</v>
      </c>
      <c r="BH205" s="241">
        <f>IF(N205="sníž. přenesená",J205,0)</f>
        <v>0</v>
      </c>
      <c r="BI205" s="241">
        <f>IF(N205="nulová",J205,0)</f>
        <v>0</v>
      </c>
      <c r="BJ205" s="17" t="s">
        <v>80</v>
      </c>
      <c r="BK205" s="241">
        <f>ROUND(I205*H205,2)</f>
        <v>0</v>
      </c>
      <c r="BL205" s="17" t="s">
        <v>174</v>
      </c>
      <c r="BM205" s="240" t="s">
        <v>329</v>
      </c>
    </row>
    <row r="206" spans="1:51" s="13" customFormat="1" ht="12">
      <c r="A206" s="13"/>
      <c r="B206" s="242"/>
      <c r="C206" s="243"/>
      <c r="D206" s="244" t="s">
        <v>176</v>
      </c>
      <c r="E206" s="245" t="s">
        <v>1</v>
      </c>
      <c r="F206" s="246" t="s">
        <v>330</v>
      </c>
      <c r="G206" s="243"/>
      <c r="H206" s="247">
        <v>675</v>
      </c>
      <c r="I206" s="248"/>
      <c r="J206" s="243"/>
      <c r="K206" s="243"/>
      <c r="L206" s="249"/>
      <c r="M206" s="250"/>
      <c r="N206" s="251"/>
      <c r="O206" s="251"/>
      <c r="P206" s="251"/>
      <c r="Q206" s="251"/>
      <c r="R206" s="251"/>
      <c r="S206" s="251"/>
      <c r="T206" s="25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53" t="s">
        <v>176</v>
      </c>
      <c r="AU206" s="253" t="s">
        <v>82</v>
      </c>
      <c r="AV206" s="13" t="s">
        <v>82</v>
      </c>
      <c r="AW206" s="13" t="s">
        <v>30</v>
      </c>
      <c r="AX206" s="13" t="s">
        <v>80</v>
      </c>
      <c r="AY206" s="253" t="s">
        <v>168</v>
      </c>
    </row>
    <row r="207" spans="1:65" s="2" customFormat="1" ht="16.5" customHeight="1">
      <c r="A207" s="38"/>
      <c r="B207" s="39"/>
      <c r="C207" s="228" t="s">
        <v>331</v>
      </c>
      <c r="D207" s="228" t="s">
        <v>170</v>
      </c>
      <c r="E207" s="229" t="s">
        <v>313</v>
      </c>
      <c r="F207" s="230" t="s">
        <v>314</v>
      </c>
      <c r="G207" s="231" t="s">
        <v>173</v>
      </c>
      <c r="H207" s="232">
        <v>1250</v>
      </c>
      <c r="I207" s="233"/>
      <c r="J207" s="234">
        <f>ROUND(I207*H207,2)</f>
        <v>0</v>
      </c>
      <c r="K207" s="235"/>
      <c r="L207" s="44"/>
      <c r="M207" s="236" t="s">
        <v>1</v>
      </c>
      <c r="N207" s="237" t="s">
        <v>38</v>
      </c>
      <c r="O207" s="91"/>
      <c r="P207" s="238">
        <f>O207*H207</f>
        <v>0</v>
      </c>
      <c r="Q207" s="238">
        <v>0</v>
      </c>
      <c r="R207" s="238">
        <f>Q207*H207</f>
        <v>0</v>
      </c>
      <c r="S207" s="238">
        <v>0</v>
      </c>
      <c r="T207" s="239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40" t="s">
        <v>174</v>
      </c>
      <c r="AT207" s="240" t="s">
        <v>170</v>
      </c>
      <c r="AU207" s="240" t="s">
        <v>82</v>
      </c>
      <c r="AY207" s="17" t="s">
        <v>168</v>
      </c>
      <c r="BE207" s="241">
        <f>IF(N207="základní",J207,0)</f>
        <v>0</v>
      </c>
      <c r="BF207" s="241">
        <f>IF(N207="snížená",J207,0)</f>
        <v>0</v>
      </c>
      <c r="BG207" s="241">
        <f>IF(N207="zákl. přenesená",J207,0)</f>
        <v>0</v>
      </c>
      <c r="BH207" s="241">
        <f>IF(N207="sníž. přenesená",J207,0)</f>
        <v>0</v>
      </c>
      <c r="BI207" s="241">
        <f>IF(N207="nulová",J207,0)</f>
        <v>0</v>
      </c>
      <c r="BJ207" s="17" t="s">
        <v>80</v>
      </c>
      <c r="BK207" s="241">
        <f>ROUND(I207*H207,2)</f>
        <v>0</v>
      </c>
      <c r="BL207" s="17" t="s">
        <v>174</v>
      </c>
      <c r="BM207" s="240" t="s">
        <v>332</v>
      </c>
    </row>
    <row r="208" spans="1:51" s="13" customFormat="1" ht="12">
      <c r="A208" s="13"/>
      <c r="B208" s="242"/>
      <c r="C208" s="243"/>
      <c r="D208" s="244" t="s">
        <v>176</v>
      </c>
      <c r="E208" s="245" t="s">
        <v>117</v>
      </c>
      <c r="F208" s="246" t="s">
        <v>333</v>
      </c>
      <c r="G208" s="243"/>
      <c r="H208" s="247">
        <v>1250</v>
      </c>
      <c r="I208" s="248"/>
      <c r="J208" s="243"/>
      <c r="K208" s="243"/>
      <c r="L208" s="249"/>
      <c r="M208" s="250"/>
      <c r="N208" s="251"/>
      <c r="O208" s="251"/>
      <c r="P208" s="251"/>
      <c r="Q208" s="251"/>
      <c r="R208" s="251"/>
      <c r="S208" s="251"/>
      <c r="T208" s="25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53" t="s">
        <v>176</v>
      </c>
      <c r="AU208" s="253" t="s">
        <v>82</v>
      </c>
      <c r="AV208" s="13" t="s">
        <v>82</v>
      </c>
      <c r="AW208" s="13" t="s">
        <v>30</v>
      </c>
      <c r="AX208" s="13" t="s">
        <v>80</v>
      </c>
      <c r="AY208" s="253" t="s">
        <v>168</v>
      </c>
    </row>
    <row r="209" spans="1:65" s="2" customFormat="1" ht="16.5" customHeight="1">
      <c r="A209" s="38"/>
      <c r="B209" s="39"/>
      <c r="C209" s="228" t="s">
        <v>334</v>
      </c>
      <c r="D209" s="228" t="s">
        <v>170</v>
      </c>
      <c r="E209" s="229" t="s">
        <v>335</v>
      </c>
      <c r="F209" s="230" t="s">
        <v>336</v>
      </c>
      <c r="G209" s="231" t="s">
        <v>173</v>
      </c>
      <c r="H209" s="232">
        <v>1250</v>
      </c>
      <c r="I209" s="233"/>
      <c r="J209" s="234">
        <f>ROUND(I209*H209,2)</f>
        <v>0</v>
      </c>
      <c r="K209" s="235"/>
      <c r="L209" s="44"/>
      <c r="M209" s="236" t="s">
        <v>1</v>
      </c>
      <c r="N209" s="237" t="s">
        <v>38</v>
      </c>
      <c r="O209" s="91"/>
      <c r="P209" s="238">
        <f>O209*H209</f>
        <v>0</v>
      </c>
      <c r="Q209" s="238">
        <v>0</v>
      </c>
      <c r="R209" s="238">
        <f>Q209*H209</f>
        <v>0</v>
      </c>
      <c r="S209" s="238">
        <v>0</v>
      </c>
      <c r="T209" s="239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40" t="s">
        <v>174</v>
      </c>
      <c r="AT209" s="240" t="s">
        <v>170</v>
      </c>
      <c r="AU209" s="240" t="s">
        <v>82</v>
      </c>
      <c r="AY209" s="17" t="s">
        <v>168</v>
      </c>
      <c r="BE209" s="241">
        <f>IF(N209="základní",J209,0)</f>
        <v>0</v>
      </c>
      <c r="BF209" s="241">
        <f>IF(N209="snížená",J209,0)</f>
        <v>0</v>
      </c>
      <c r="BG209" s="241">
        <f>IF(N209="zákl. přenesená",J209,0)</f>
        <v>0</v>
      </c>
      <c r="BH209" s="241">
        <f>IF(N209="sníž. přenesená",J209,0)</f>
        <v>0</v>
      </c>
      <c r="BI209" s="241">
        <f>IF(N209="nulová",J209,0)</f>
        <v>0</v>
      </c>
      <c r="BJ209" s="17" t="s">
        <v>80</v>
      </c>
      <c r="BK209" s="241">
        <f>ROUND(I209*H209,2)</f>
        <v>0</v>
      </c>
      <c r="BL209" s="17" t="s">
        <v>174</v>
      </c>
      <c r="BM209" s="240" t="s">
        <v>337</v>
      </c>
    </row>
    <row r="210" spans="1:51" s="13" customFormat="1" ht="12">
      <c r="A210" s="13"/>
      <c r="B210" s="242"/>
      <c r="C210" s="243"/>
      <c r="D210" s="244" t="s">
        <v>176</v>
      </c>
      <c r="E210" s="245" t="s">
        <v>1</v>
      </c>
      <c r="F210" s="246" t="s">
        <v>117</v>
      </c>
      <c r="G210" s="243"/>
      <c r="H210" s="247">
        <v>1250</v>
      </c>
      <c r="I210" s="248"/>
      <c r="J210" s="243"/>
      <c r="K210" s="243"/>
      <c r="L210" s="249"/>
      <c r="M210" s="250"/>
      <c r="N210" s="251"/>
      <c r="O210" s="251"/>
      <c r="P210" s="251"/>
      <c r="Q210" s="251"/>
      <c r="R210" s="251"/>
      <c r="S210" s="251"/>
      <c r="T210" s="25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53" t="s">
        <v>176</v>
      </c>
      <c r="AU210" s="253" t="s">
        <v>82</v>
      </c>
      <c r="AV210" s="13" t="s">
        <v>82</v>
      </c>
      <c r="AW210" s="13" t="s">
        <v>30</v>
      </c>
      <c r="AX210" s="13" t="s">
        <v>80</v>
      </c>
      <c r="AY210" s="253" t="s">
        <v>168</v>
      </c>
    </row>
    <row r="211" spans="1:65" s="2" customFormat="1" ht="16.5" customHeight="1">
      <c r="A211" s="38"/>
      <c r="B211" s="39"/>
      <c r="C211" s="228" t="s">
        <v>338</v>
      </c>
      <c r="D211" s="228" t="s">
        <v>170</v>
      </c>
      <c r="E211" s="229" t="s">
        <v>339</v>
      </c>
      <c r="F211" s="230" t="s">
        <v>340</v>
      </c>
      <c r="G211" s="231" t="s">
        <v>173</v>
      </c>
      <c r="H211" s="232">
        <v>1250</v>
      </c>
      <c r="I211" s="233"/>
      <c r="J211" s="234">
        <f>ROUND(I211*H211,2)</f>
        <v>0</v>
      </c>
      <c r="K211" s="235"/>
      <c r="L211" s="44"/>
      <c r="M211" s="236" t="s">
        <v>1</v>
      </c>
      <c r="N211" s="237" t="s">
        <v>38</v>
      </c>
      <c r="O211" s="91"/>
      <c r="P211" s="238">
        <f>O211*H211</f>
        <v>0</v>
      </c>
      <c r="Q211" s="238">
        <v>0</v>
      </c>
      <c r="R211" s="238">
        <f>Q211*H211</f>
        <v>0</v>
      </c>
      <c r="S211" s="238">
        <v>0</v>
      </c>
      <c r="T211" s="239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40" t="s">
        <v>174</v>
      </c>
      <c r="AT211" s="240" t="s">
        <v>170</v>
      </c>
      <c r="AU211" s="240" t="s">
        <v>82</v>
      </c>
      <c r="AY211" s="17" t="s">
        <v>168</v>
      </c>
      <c r="BE211" s="241">
        <f>IF(N211="základní",J211,0)</f>
        <v>0</v>
      </c>
      <c r="BF211" s="241">
        <f>IF(N211="snížená",J211,0)</f>
        <v>0</v>
      </c>
      <c r="BG211" s="241">
        <f>IF(N211="zákl. přenesená",J211,0)</f>
        <v>0</v>
      </c>
      <c r="BH211" s="241">
        <f>IF(N211="sníž. přenesená",J211,0)</f>
        <v>0</v>
      </c>
      <c r="BI211" s="241">
        <f>IF(N211="nulová",J211,0)</f>
        <v>0</v>
      </c>
      <c r="BJ211" s="17" t="s">
        <v>80</v>
      </c>
      <c r="BK211" s="241">
        <f>ROUND(I211*H211,2)</f>
        <v>0</v>
      </c>
      <c r="BL211" s="17" t="s">
        <v>174</v>
      </c>
      <c r="BM211" s="240" t="s">
        <v>341</v>
      </c>
    </row>
    <row r="212" spans="1:51" s="13" customFormat="1" ht="12">
      <c r="A212" s="13"/>
      <c r="B212" s="242"/>
      <c r="C212" s="243"/>
      <c r="D212" s="244" t="s">
        <v>176</v>
      </c>
      <c r="E212" s="245" t="s">
        <v>1</v>
      </c>
      <c r="F212" s="246" t="s">
        <v>117</v>
      </c>
      <c r="G212" s="243"/>
      <c r="H212" s="247">
        <v>1250</v>
      </c>
      <c r="I212" s="248"/>
      <c r="J212" s="243"/>
      <c r="K212" s="243"/>
      <c r="L212" s="249"/>
      <c r="M212" s="250"/>
      <c r="N212" s="251"/>
      <c r="O212" s="251"/>
      <c r="P212" s="251"/>
      <c r="Q212" s="251"/>
      <c r="R212" s="251"/>
      <c r="S212" s="251"/>
      <c r="T212" s="25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53" t="s">
        <v>176</v>
      </c>
      <c r="AU212" s="253" t="s">
        <v>82</v>
      </c>
      <c r="AV212" s="13" t="s">
        <v>82</v>
      </c>
      <c r="AW212" s="13" t="s">
        <v>30</v>
      </c>
      <c r="AX212" s="13" t="s">
        <v>80</v>
      </c>
      <c r="AY212" s="253" t="s">
        <v>168</v>
      </c>
    </row>
    <row r="213" spans="1:65" s="2" customFormat="1" ht="33" customHeight="1">
      <c r="A213" s="38"/>
      <c r="B213" s="39"/>
      <c r="C213" s="228" t="s">
        <v>342</v>
      </c>
      <c r="D213" s="228" t="s">
        <v>170</v>
      </c>
      <c r="E213" s="229" t="s">
        <v>343</v>
      </c>
      <c r="F213" s="230" t="s">
        <v>344</v>
      </c>
      <c r="G213" s="231" t="s">
        <v>173</v>
      </c>
      <c r="H213" s="232">
        <v>1375</v>
      </c>
      <c r="I213" s="233"/>
      <c r="J213" s="234">
        <f>ROUND(I213*H213,2)</f>
        <v>0</v>
      </c>
      <c r="K213" s="235"/>
      <c r="L213" s="44"/>
      <c r="M213" s="236" t="s">
        <v>1</v>
      </c>
      <c r="N213" s="237" t="s">
        <v>38</v>
      </c>
      <c r="O213" s="91"/>
      <c r="P213" s="238">
        <f>O213*H213</f>
        <v>0</v>
      </c>
      <c r="Q213" s="238">
        <v>0.00051</v>
      </c>
      <c r="R213" s="238">
        <f>Q213*H213</f>
        <v>0.70125</v>
      </c>
      <c r="S213" s="238">
        <v>0</v>
      </c>
      <c r="T213" s="239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40" t="s">
        <v>174</v>
      </c>
      <c r="AT213" s="240" t="s">
        <v>170</v>
      </c>
      <c r="AU213" s="240" t="s">
        <v>82</v>
      </c>
      <c r="AY213" s="17" t="s">
        <v>168</v>
      </c>
      <c r="BE213" s="241">
        <f>IF(N213="základní",J213,0)</f>
        <v>0</v>
      </c>
      <c r="BF213" s="241">
        <f>IF(N213="snížená",J213,0)</f>
        <v>0</v>
      </c>
      <c r="BG213" s="241">
        <f>IF(N213="zákl. přenesená",J213,0)</f>
        <v>0</v>
      </c>
      <c r="BH213" s="241">
        <f>IF(N213="sníž. přenesená",J213,0)</f>
        <v>0</v>
      </c>
      <c r="BI213" s="241">
        <f>IF(N213="nulová",J213,0)</f>
        <v>0</v>
      </c>
      <c r="BJ213" s="17" t="s">
        <v>80</v>
      </c>
      <c r="BK213" s="241">
        <f>ROUND(I213*H213,2)</f>
        <v>0</v>
      </c>
      <c r="BL213" s="17" t="s">
        <v>174</v>
      </c>
      <c r="BM213" s="240" t="s">
        <v>345</v>
      </c>
    </row>
    <row r="214" spans="1:51" s="13" customFormat="1" ht="12">
      <c r="A214" s="13"/>
      <c r="B214" s="242"/>
      <c r="C214" s="243"/>
      <c r="D214" s="244" t="s">
        <v>176</v>
      </c>
      <c r="E214" s="245" t="s">
        <v>1</v>
      </c>
      <c r="F214" s="246" t="s">
        <v>346</v>
      </c>
      <c r="G214" s="243"/>
      <c r="H214" s="247">
        <v>1375</v>
      </c>
      <c r="I214" s="248"/>
      <c r="J214" s="243"/>
      <c r="K214" s="243"/>
      <c r="L214" s="249"/>
      <c r="M214" s="250"/>
      <c r="N214" s="251"/>
      <c r="O214" s="251"/>
      <c r="P214" s="251"/>
      <c r="Q214" s="251"/>
      <c r="R214" s="251"/>
      <c r="S214" s="251"/>
      <c r="T214" s="25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53" t="s">
        <v>176</v>
      </c>
      <c r="AU214" s="253" t="s">
        <v>82</v>
      </c>
      <c r="AV214" s="13" t="s">
        <v>82</v>
      </c>
      <c r="AW214" s="13" t="s">
        <v>30</v>
      </c>
      <c r="AX214" s="13" t="s">
        <v>80</v>
      </c>
      <c r="AY214" s="253" t="s">
        <v>168</v>
      </c>
    </row>
    <row r="215" spans="1:63" s="12" customFormat="1" ht="22.8" customHeight="1">
      <c r="A215" s="12"/>
      <c r="B215" s="212"/>
      <c r="C215" s="213"/>
      <c r="D215" s="214" t="s">
        <v>72</v>
      </c>
      <c r="E215" s="226" t="s">
        <v>182</v>
      </c>
      <c r="F215" s="226" t="s">
        <v>347</v>
      </c>
      <c r="G215" s="213"/>
      <c r="H215" s="213"/>
      <c r="I215" s="216"/>
      <c r="J215" s="227">
        <f>BK215</f>
        <v>0</v>
      </c>
      <c r="K215" s="213"/>
      <c r="L215" s="218"/>
      <c r="M215" s="219"/>
      <c r="N215" s="220"/>
      <c r="O215" s="220"/>
      <c r="P215" s="221">
        <v>0</v>
      </c>
      <c r="Q215" s="220"/>
      <c r="R215" s="221">
        <v>0</v>
      </c>
      <c r="S215" s="220"/>
      <c r="T215" s="222"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23" t="s">
        <v>80</v>
      </c>
      <c r="AT215" s="224" t="s">
        <v>72</v>
      </c>
      <c r="AU215" s="224" t="s">
        <v>80</v>
      </c>
      <c r="AY215" s="223" t="s">
        <v>168</v>
      </c>
      <c r="BK215" s="225">
        <v>0</v>
      </c>
    </row>
    <row r="216" spans="1:63" s="12" customFormat="1" ht="22.8" customHeight="1">
      <c r="A216" s="12"/>
      <c r="B216" s="212"/>
      <c r="C216" s="213"/>
      <c r="D216" s="214" t="s">
        <v>72</v>
      </c>
      <c r="E216" s="226" t="s">
        <v>348</v>
      </c>
      <c r="F216" s="226" t="s">
        <v>349</v>
      </c>
      <c r="G216" s="213"/>
      <c r="H216" s="213"/>
      <c r="I216" s="216"/>
      <c r="J216" s="227">
        <f>BK216</f>
        <v>0</v>
      </c>
      <c r="K216" s="213"/>
      <c r="L216" s="218"/>
      <c r="M216" s="219"/>
      <c r="N216" s="220"/>
      <c r="O216" s="220"/>
      <c r="P216" s="221">
        <f>SUM(P217:P237)</f>
        <v>0</v>
      </c>
      <c r="Q216" s="220"/>
      <c r="R216" s="221">
        <f>SUM(R217:R237)</f>
        <v>39.40687500000001</v>
      </c>
      <c r="S216" s="220"/>
      <c r="T216" s="222">
        <f>SUM(T217:T237)</f>
        <v>0</v>
      </c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R216" s="223" t="s">
        <v>80</v>
      </c>
      <c r="AT216" s="224" t="s">
        <v>72</v>
      </c>
      <c r="AU216" s="224" t="s">
        <v>80</v>
      </c>
      <c r="AY216" s="223" t="s">
        <v>168</v>
      </c>
      <c r="BK216" s="225">
        <f>SUM(BK217:BK237)</f>
        <v>0</v>
      </c>
    </row>
    <row r="217" spans="1:65" s="2" customFormat="1" ht="24.15" customHeight="1">
      <c r="A217" s="38"/>
      <c r="B217" s="39"/>
      <c r="C217" s="228" t="s">
        <v>350</v>
      </c>
      <c r="D217" s="228" t="s">
        <v>170</v>
      </c>
      <c r="E217" s="229" t="s">
        <v>351</v>
      </c>
      <c r="F217" s="230" t="s">
        <v>352</v>
      </c>
      <c r="G217" s="231" t="s">
        <v>268</v>
      </c>
      <c r="H217" s="232">
        <v>24.64</v>
      </c>
      <c r="I217" s="233"/>
      <c r="J217" s="234">
        <f>ROUND(I217*H217,2)</f>
        <v>0</v>
      </c>
      <c r="K217" s="235"/>
      <c r="L217" s="44"/>
      <c r="M217" s="236" t="s">
        <v>1</v>
      </c>
      <c r="N217" s="237" t="s">
        <v>38</v>
      </c>
      <c r="O217" s="91"/>
      <c r="P217" s="238">
        <f>O217*H217</f>
        <v>0</v>
      </c>
      <c r="Q217" s="238">
        <v>0</v>
      </c>
      <c r="R217" s="238">
        <f>Q217*H217</f>
        <v>0</v>
      </c>
      <c r="S217" s="238">
        <v>0</v>
      </c>
      <c r="T217" s="239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40" t="s">
        <v>174</v>
      </c>
      <c r="AT217" s="240" t="s">
        <v>170</v>
      </c>
      <c r="AU217" s="240" t="s">
        <v>82</v>
      </c>
      <c r="AY217" s="17" t="s">
        <v>168</v>
      </c>
      <c r="BE217" s="241">
        <f>IF(N217="základní",J217,0)</f>
        <v>0</v>
      </c>
      <c r="BF217" s="241">
        <f>IF(N217="snížená",J217,0)</f>
        <v>0</v>
      </c>
      <c r="BG217" s="241">
        <f>IF(N217="zákl. přenesená",J217,0)</f>
        <v>0</v>
      </c>
      <c r="BH217" s="241">
        <f>IF(N217="sníž. přenesená",J217,0)</f>
        <v>0</v>
      </c>
      <c r="BI217" s="241">
        <f>IF(N217="nulová",J217,0)</f>
        <v>0</v>
      </c>
      <c r="BJ217" s="17" t="s">
        <v>80</v>
      </c>
      <c r="BK217" s="241">
        <f>ROUND(I217*H217,2)</f>
        <v>0</v>
      </c>
      <c r="BL217" s="17" t="s">
        <v>174</v>
      </c>
      <c r="BM217" s="240" t="s">
        <v>353</v>
      </c>
    </row>
    <row r="218" spans="1:51" s="13" customFormat="1" ht="12">
      <c r="A218" s="13"/>
      <c r="B218" s="242"/>
      <c r="C218" s="243"/>
      <c r="D218" s="244" t="s">
        <v>176</v>
      </c>
      <c r="E218" s="245" t="s">
        <v>1</v>
      </c>
      <c r="F218" s="246" t="s">
        <v>354</v>
      </c>
      <c r="G218" s="243"/>
      <c r="H218" s="247">
        <v>24.64</v>
      </c>
      <c r="I218" s="248"/>
      <c r="J218" s="243"/>
      <c r="K218" s="243"/>
      <c r="L218" s="249"/>
      <c r="M218" s="250"/>
      <c r="N218" s="251"/>
      <c r="O218" s="251"/>
      <c r="P218" s="251"/>
      <c r="Q218" s="251"/>
      <c r="R218" s="251"/>
      <c r="S218" s="251"/>
      <c r="T218" s="25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53" t="s">
        <v>176</v>
      </c>
      <c r="AU218" s="253" t="s">
        <v>82</v>
      </c>
      <c r="AV218" s="13" t="s">
        <v>82</v>
      </c>
      <c r="AW218" s="13" t="s">
        <v>30</v>
      </c>
      <c r="AX218" s="13" t="s">
        <v>80</v>
      </c>
      <c r="AY218" s="253" t="s">
        <v>168</v>
      </c>
    </row>
    <row r="219" spans="1:65" s="2" customFormat="1" ht="16.5" customHeight="1">
      <c r="A219" s="38"/>
      <c r="B219" s="39"/>
      <c r="C219" s="228" t="s">
        <v>355</v>
      </c>
      <c r="D219" s="228" t="s">
        <v>170</v>
      </c>
      <c r="E219" s="229" t="s">
        <v>356</v>
      </c>
      <c r="F219" s="230" t="s">
        <v>357</v>
      </c>
      <c r="G219" s="231" t="s">
        <v>173</v>
      </c>
      <c r="H219" s="232">
        <v>129.36</v>
      </c>
      <c r="I219" s="233"/>
      <c r="J219" s="234">
        <f>ROUND(I219*H219,2)</f>
        <v>0</v>
      </c>
      <c r="K219" s="235"/>
      <c r="L219" s="44"/>
      <c r="M219" s="236" t="s">
        <v>1</v>
      </c>
      <c r="N219" s="237" t="s">
        <v>38</v>
      </c>
      <c r="O219" s="91"/>
      <c r="P219" s="238">
        <f>O219*H219</f>
        <v>0</v>
      </c>
      <c r="Q219" s="238">
        <v>0.00144</v>
      </c>
      <c r="R219" s="238">
        <f>Q219*H219</f>
        <v>0.18627840000000004</v>
      </c>
      <c r="S219" s="238">
        <v>0</v>
      </c>
      <c r="T219" s="239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40" t="s">
        <v>174</v>
      </c>
      <c r="AT219" s="240" t="s">
        <v>170</v>
      </c>
      <c r="AU219" s="240" t="s">
        <v>82</v>
      </c>
      <c r="AY219" s="17" t="s">
        <v>168</v>
      </c>
      <c r="BE219" s="241">
        <f>IF(N219="základní",J219,0)</f>
        <v>0</v>
      </c>
      <c r="BF219" s="241">
        <f>IF(N219="snížená",J219,0)</f>
        <v>0</v>
      </c>
      <c r="BG219" s="241">
        <f>IF(N219="zákl. přenesená",J219,0)</f>
        <v>0</v>
      </c>
      <c r="BH219" s="241">
        <f>IF(N219="sníž. přenesená",J219,0)</f>
        <v>0</v>
      </c>
      <c r="BI219" s="241">
        <f>IF(N219="nulová",J219,0)</f>
        <v>0</v>
      </c>
      <c r="BJ219" s="17" t="s">
        <v>80</v>
      </c>
      <c r="BK219" s="241">
        <f>ROUND(I219*H219,2)</f>
        <v>0</v>
      </c>
      <c r="BL219" s="17" t="s">
        <v>174</v>
      </c>
      <c r="BM219" s="240" t="s">
        <v>358</v>
      </c>
    </row>
    <row r="220" spans="1:51" s="13" customFormat="1" ht="12">
      <c r="A220" s="13"/>
      <c r="B220" s="242"/>
      <c r="C220" s="243"/>
      <c r="D220" s="244" t="s">
        <v>176</v>
      </c>
      <c r="E220" s="245" t="s">
        <v>1</v>
      </c>
      <c r="F220" s="246" t="s">
        <v>359</v>
      </c>
      <c r="G220" s="243"/>
      <c r="H220" s="247">
        <v>129.36</v>
      </c>
      <c r="I220" s="248"/>
      <c r="J220" s="243"/>
      <c r="K220" s="243"/>
      <c r="L220" s="249"/>
      <c r="M220" s="250"/>
      <c r="N220" s="251"/>
      <c r="O220" s="251"/>
      <c r="P220" s="251"/>
      <c r="Q220" s="251"/>
      <c r="R220" s="251"/>
      <c r="S220" s="251"/>
      <c r="T220" s="25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53" t="s">
        <v>176</v>
      </c>
      <c r="AU220" s="253" t="s">
        <v>82</v>
      </c>
      <c r="AV220" s="13" t="s">
        <v>82</v>
      </c>
      <c r="AW220" s="13" t="s">
        <v>30</v>
      </c>
      <c r="AX220" s="13" t="s">
        <v>80</v>
      </c>
      <c r="AY220" s="253" t="s">
        <v>168</v>
      </c>
    </row>
    <row r="221" spans="1:65" s="2" customFormat="1" ht="16.5" customHeight="1">
      <c r="A221" s="38"/>
      <c r="B221" s="39"/>
      <c r="C221" s="228" t="s">
        <v>360</v>
      </c>
      <c r="D221" s="228" t="s">
        <v>170</v>
      </c>
      <c r="E221" s="229" t="s">
        <v>361</v>
      </c>
      <c r="F221" s="230" t="s">
        <v>362</v>
      </c>
      <c r="G221" s="231" t="s">
        <v>173</v>
      </c>
      <c r="H221" s="232">
        <v>129.36</v>
      </c>
      <c r="I221" s="233"/>
      <c r="J221" s="234">
        <f>ROUND(I221*H221,2)</f>
        <v>0</v>
      </c>
      <c r="K221" s="235"/>
      <c r="L221" s="44"/>
      <c r="M221" s="236" t="s">
        <v>1</v>
      </c>
      <c r="N221" s="237" t="s">
        <v>38</v>
      </c>
      <c r="O221" s="91"/>
      <c r="P221" s="238">
        <f>O221*H221</f>
        <v>0</v>
      </c>
      <c r="Q221" s="238">
        <v>4E-05</v>
      </c>
      <c r="R221" s="238">
        <f>Q221*H221</f>
        <v>0.005174400000000001</v>
      </c>
      <c r="S221" s="238">
        <v>0</v>
      </c>
      <c r="T221" s="239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40" t="s">
        <v>174</v>
      </c>
      <c r="AT221" s="240" t="s">
        <v>170</v>
      </c>
      <c r="AU221" s="240" t="s">
        <v>82</v>
      </c>
      <c r="AY221" s="17" t="s">
        <v>168</v>
      </c>
      <c r="BE221" s="241">
        <f>IF(N221="základní",J221,0)</f>
        <v>0</v>
      </c>
      <c r="BF221" s="241">
        <f>IF(N221="snížená",J221,0)</f>
        <v>0</v>
      </c>
      <c r="BG221" s="241">
        <f>IF(N221="zákl. přenesená",J221,0)</f>
        <v>0</v>
      </c>
      <c r="BH221" s="241">
        <f>IF(N221="sníž. přenesená",J221,0)</f>
        <v>0</v>
      </c>
      <c r="BI221" s="241">
        <f>IF(N221="nulová",J221,0)</f>
        <v>0</v>
      </c>
      <c r="BJ221" s="17" t="s">
        <v>80</v>
      </c>
      <c r="BK221" s="241">
        <f>ROUND(I221*H221,2)</f>
        <v>0</v>
      </c>
      <c r="BL221" s="17" t="s">
        <v>174</v>
      </c>
      <c r="BM221" s="240" t="s">
        <v>363</v>
      </c>
    </row>
    <row r="222" spans="1:65" s="2" customFormat="1" ht="24.15" customHeight="1">
      <c r="A222" s="38"/>
      <c r="B222" s="39"/>
      <c r="C222" s="228" t="s">
        <v>364</v>
      </c>
      <c r="D222" s="228" t="s">
        <v>170</v>
      </c>
      <c r="E222" s="229" t="s">
        <v>365</v>
      </c>
      <c r="F222" s="230" t="s">
        <v>366</v>
      </c>
      <c r="G222" s="231" t="s">
        <v>367</v>
      </c>
      <c r="H222" s="232">
        <v>40</v>
      </c>
      <c r="I222" s="233"/>
      <c r="J222" s="234">
        <f>ROUND(I222*H222,2)</f>
        <v>0</v>
      </c>
      <c r="K222" s="235"/>
      <c r="L222" s="44"/>
      <c r="M222" s="236" t="s">
        <v>1</v>
      </c>
      <c r="N222" s="237" t="s">
        <v>38</v>
      </c>
      <c r="O222" s="91"/>
      <c r="P222" s="238">
        <f>O222*H222</f>
        <v>0</v>
      </c>
      <c r="Q222" s="238">
        <v>0.00468</v>
      </c>
      <c r="R222" s="238">
        <f>Q222*H222</f>
        <v>0.1872</v>
      </c>
      <c r="S222" s="238">
        <v>0</v>
      </c>
      <c r="T222" s="239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40" t="s">
        <v>174</v>
      </c>
      <c r="AT222" s="240" t="s">
        <v>170</v>
      </c>
      <c r="AU222" s="240" t="s">
        <v>82</v>
      </c>
      <c r="AY222" s="17" t="s">
        <v>168</v>
      </c>
      <c r="BE222" s="241">
        <f>IF(N222="základní",J222,0)</f>
        <v>0</v>
      </c>
      <c r="BF222" s="241">
        <f>IF(N222="snížená",J222,0)</f>
        <v>0</v>
      </c>
      <c r="BG222" s="241">
        <f>IF(N222="zákl. přenesená",J222,0)</f>
        <v>0</v>
      </c>
      <c r="BH222" s="241">
        <f>IF(N222="sníž. přenesená",J222,0)</f>
        <v>0</v>
      </c>
      <c r="BI222" s="241">
        <f>IF(N222="nulová",J222,0)</f>
        <v>0</v>
      </c>
      <c r="BJ222" s="17" t="s">
        <v>80</v>
      </c>
      <c r="BK222" s="241">
        <f>ROUND(I222*H222,2)</f>
        <v>0</v>
      </c>
      <c r="BL222" s="17" t="s">
        <v>174</v>
      </c>
      <c r="BM222" s="240" t="s">
        <v>368</v>
      </c>
    </row>
    <row r="223" spans="1:65" s="2" customFormat="1" ht="21.75" customHeight="1">
      <c r="A223" s="38"/>
      <c r="B223" s="39"/>
      <c r="C223" s="275" t="s">
        <v>369</v>
      </c>
      <c r="D223" s="275" t="s">
        <v>307</v>
      </c>
      <c r="E223" s="276" t="s">
        <v>370</v>
      </c>
      <c r="F223" s="277" t="s">
        <v>371</v>
      </c>
      <c r="G223" s="278" t="s">
        <v>367</v>
      </c>
      <c r="H223" s="279">
        <v>40</v>
      </c>
      <c r="I223" s="280"/>
      <c r="J223" s="281">
        <f>ROUND(I223*H223,2)</f>
        <v>0</v>
      </c>
      <c r="K223" s="282"/>
      <c r="L223" s="283"/>
      <c r="M223" s="284" t="s">
        <v>1</v>
      </c>
      <c r="N223" s="285" t="s">
        <v>38</v>
      </c>
      <c r="O223" s="91"/>
      <c r="P223" s="238">
        <f>O223*H223</f>
        <v>0</v>
      </c>
      <c r="Q223" s="238">
        <v>0.002</v>
      </c>
      <c r="R223" s="238">
        <f>Q223*H223</f>
        <v>0.08</v>
      </c>
      <c r="S223" s="238">
        <v>0</v>
      </c>
      <c r="T223" s="239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40" t="s">
        <v>204</v>
      </c>
      <c r="AT223" s="240" t="s">
        <v>307</v>
      </c>
      <c r="AU223" s="240" t="s">
        <v>82</v>
      </c>
      <c r="AY223" s="17" t="s">
        <v>168</v>
      </c>
      <c r="BE223" s="241">
        <f>IF(N223="základní",J223,0)</f>
        <v>0</v>
      </c>
      <c r="BF223" s="241">
        <f>IF(N223="snížená",J223,0)</f>
        <v>0</v>
      </c>
      <c r="BG223" s="241">
        <f>IF(N223="zákl. přenesená",J223,0)</f>
        <v>0</v>
      </c>
      <c r="BH223" s="241">
        <f>IF(N223="sníž. přenesená",J223,0)</f>
        <v>0</v>
      </c>
      <c r="BI223" s="241">
        <f>IF(N223="nulová",J223,0)</f>
        <v>0</v>
      </c>
      <c r="BJ223" s="17" t="s">
        <v>80</v>
      </c>
      <c r="BK223" s="241">
        <f>ROUND(I223*H223,2)</f>
        <v>0</v>
      </c>
      <c r="BL223" s="17" t="s">
        <v>174</v>
      </c>
      <c r="BM223" s="240" t="s">
        <v>372</v>
      </c>
    </row>
    <row r="224" spans="1:65" s="2" customFormat="1" ht="24.15" customHeight="1">
      <c r="A224" s="38"/>
      <c r="B224" s="39"/>
      <c r="C224" s="228" t="s">
        <v>373</v>
      </c>
      <c r="D224" s="228" t="s">
        <v>170</v>
      </c>
      <c r="E224" s="229" t="s">
        <v>374</v>
      </c>
      <c r="F224" s="230" t="s">
        <v>375</v>
      </c>
      <c r="G224" s="231" t="s">
        <v>254</v>
      </c>
      <c r="H224" s="232">
        <v>76</v>
      </c>
      <c r="I224" s="233"/>
      <c r="J224" s="234">
        <f>ROUND(I224*H224,2)</f>
        <v>0</v>
      </c>
      <c r="K224" s="235"/>
      <c r="L224" s="44"/>
      <c r="M224" s="236" t="s">
        <v>1</v>
      </c>
      <c r="N224" s="237" t="s">
        <v>38</v>
      </c>
      <c r="O224" s="91"/>
      <c r="P224" s="238">
        <f>O224*H224</f>
        <v>0</v>
      </c>
      <c r="Q224" s="238">
        <v>0</v>
      </c>
      <c r="R224" s="238">
        <f>Q224*H224</f>
        <v>0</v>
      </c>
      <c r="S224" s="238">
        <v>0</v>
      </c>
      <c r="T224" s="239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40" t="s">
        <v>174</v>
      </c>
      <c r="AT224" s="240" t="s">
        <v>170</v>
      </c>
      <c r="AU224" s="240" t="s">
        <v>82</v>
      </c>
      <c r="AY224" s="17" t="s">
        <v>168</v>
      </c>
      <c r="BE224" s="241">
        <f>IF(N224="základní",J224,0)</f>
        <v>0</v>
      </c>
      <c r="BF224" s="241">
        <f>IF(N224="snížená",J224,0)</f>
        <v>0</v>
      </c>
      <c r="BG224" s="241">
        <f>IF(N224="zákl. přenesená",J224,0)</f>
        <v>0</v>
      </c>
      <c r="BH224" s="241">
        <f>IF(N224="sníž. přenesená",J224,0)</f>
        <v>0</v>
      </c>
      <c r="BI224" s="241">
        <f>IF(N224="nulová",J224,0)</f>
        <v>0</v>
      </c>
      <c r="BJ224" s="17" t="s">
        <v>80</v>
      </c>
      <c r="BK224" s="241">
        <f>ROUND(I224*H224,2)</f>
        <v>0</v>
      </c>
      <c r="BL224" s="17" t="s">
        <v>174</v>
      </c>
      <c r="BM224" s="240" t="s">
        <v>376</v>
      </c>
    </row>
    <row r="225" spans="1:65" s="2" customFormat="1" ht="16.5" customHeight="1">
      <c r="A225" s="38"/>
      <c r="B225" s="39"/>
      <c r="C225" s="275" t="s">
        <v>377</v>
      </c>
      <c r="D225" s="275" t="s">
        <v>307</v>
      </c>
      <c r="E225" s="276" t="s">
        <v>378</v>
      </c>
      <c r="F225" s="277" t="s">
        <v>379</v>
      </c>
      <c r="G225" s="278" t="s">
        <v>367</v>
      </c>
      <c r="H225" s="279">
        <v>38</v>
      </c>
      <c r="I225" s="280"/>
      <c r="J225" s="281">
        <f>ROUND(I225*H225,2)</f>
        <v>0</v>
      </c>
      <c r="K225" s="282"/>
      <c r="L225" s="283"/>
      <c r="M225" s="284" t="s">
        <v>1</v>
      </c>
      <c r="N225" s="285" t="s">
        <v>38</v>
      </c>
      <c r="O225" s="91"/>
      <c r="P225" s="238">
        <f>O225*H225</f>
        <v>0</v>
      </c>
      <c r="Q225" s="238">
        <v>0.078</v>
      </c>
      <c r="R225" s="238">
        <f>Q225*H225</f>
        <v>2.964</v>
      </c>
      <c r="S225" s="238">
        <v>0</v>
      </c>
      <c r="T225" s="239">
        <f>S225*H225</f>
        <v>0</v>
      </c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R225" s="240" t="s">
        <v>204</v>
      </c>
      <c r="AT225" s="240" t="s">
        <v>307</v>
      </c>
      <c r="AU225" s="240" t="s">
        <v>82</v>
      </c>
      <c r="AY225" s="17" t="s">
        <v>168</v>
      </c>
      <c r="BE225" s="241">
        <f>IF(N225="základní",J225,0)</f>
        <v>0</v>
      </c>
      <c r="BF225" s="241">
        <f>IF(N225="snížená",J225,0)</f>
        <v>0</v>
      </c>
      <c r="BG225" s="241">
        <f>IF(N225="zákl. přenesená",J225,0)</f>
        <v>0</v>
      </c>
      <c r="BH225" s="241">
        <f>IF(N225="sníž. přenesená",J225,0)</f>
        <v>0</v>
      </c>
      <c r="BI225" s="241">
        <f>IF(N225="nulová",J225,0)</f>
        <v>0</v>
      </c>
      <c r="BJ225" s="17" t="s">
        <v>80</v>
      </c>
      <c r="BK225" s="241">
        <f>ROUND(I225*H225,2)</f>
        <v>0</v>
      </c>
      <c r="BL225" s="17" t="s">
        <v>174</v>
      </c>
      <c r="BM225" s="240" t="s">
        <v>380</v>
      </c>
    </row>
    <row r="226" spans="1:51" s="13" customFormat="1" ht="12">
      <c r="A226" s="13"/>
      <c r="B226" s="242"/>
      <c r="C226" s="243"/>
      <c r="D226" s="244" t="s">
        <v>176</v>
      </c>
      <c r="E226" s="245" t="s">
        <v>1</v>
      </c>
      <c r="F226" s="246" t="s">
        <v>381</v>
      </c>
      <c r="G226" s="243"/>
      <c r="H226" s="247">
        <v>38</v>
      </c>
      <c r="I226" s="248"/>
      <c r="J226" s="243"/>
      <c r="K226" s="243"/>
      <c r="L226" s="249"/>
      <c r="M226" s="250"/>
      <c r="N226" s="251"/>
      <c r="O226" s="251"/>
      <c r="P226" s="251"/>
      <c r="Q226" s="251"/>
      <c r="R226" s="251"/>
      <c r="S226" s="251"/>
      <c r="T226" s="25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53" t="s">
        <v>176</v>
      </c>
      <c r="AU226" s="253" t="s">
        <v>82</v>
      </c>
      <c r="AV226" s="13" t="s">
        <v>82</v>
      </c>
      <c r="AW226" s="13" t="s">
        <v>30</v>
      </c>
      <c r="AX226" s="13" t="s">
        <v>80</v>
      </c>
      <c r="AY226" s="253" t="s">
        <v>168</v>
      </c>
    </row>
    <row r="227" spans="1:65" s="2" customFormat="1" ht="24.15" customHeight="1">
      <c r="A227" s="38"/>
      <c r="B227" s="39"/>
      <c r="C227" s="228" t="s">
        <v>382</v>
      </c>
      <c r="D227" s="228" t="s">
        <v>170</v>
      </c>
      <c r="E227" s="229" t="s">
        <v>383</v>
      </c>
      <c r="F227" s="230" t="s">
        <v>384</v>
      </c>
      <c r="G227" s="231" t="s">
        <v>367</v>
      </c>
      <c r="H227" s="232">
        <v>1</v>
      </c>
      <c r="I227" s="233"/>
      <c r="J227" s="234">
        <f>ROUND(I227*H227,2)</f>
        <v>0</v>
      </c>
      <c r="K227" s="235"/>
      <c r="L227" s="44"/>
      <c r="M227" s="236" t="s">
        <v>1</v>
      </c>
      <c r="N227" s="237" t="s">
        <v>38</v>
      </c>
      <c r="O227" s="91"/>
      <c r="P227" s="238">
        <f>O227*H227</f>
        <v>0</v>
      </c>
      <c r="Q227" s="238">
        <v>0</v>
      </c>
      <c r="R227" s="238">
        <f>Q227*H227</f>
        <v>0</v>
      </c>
      <c r="S227" s="238">
        <v>0</v>
      </c>
      <c r="T227" s="239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40" t="s">
        <v>174</v>
      </c>
      <c r="AT227" s="240" t="s">
        <v>170</v>
      </c>
      <c r="AU227" s="240" t="s">
        <v>82</v>
      </c>
      <c r="AY227" s="17" t="s">
        <v>168</v>
      </c>
      <c r="BE227" s="241">
        <f>IF(N227="základní",J227,0)</f>
        <v>0</v>
      </c>
      <c r="BF227" s="241">
        <f>IF(N227="snížená",J227,0)</f>
        <v>0</v>
      </c>
      <c r="BG227" s="241">
        <f>IF(N227="zákl. přenesená",J227,0)</f>
        <v>0</v>
      </c>
      <c r="BH227" s="241">
        <f>IF(N227="sníž. přenesená",J227,0)</f>
        <v>0</v>
      </c>
      <c r="BI227" s="241">
        <f>IF(N227="nulová",J227,0)</f>
        <v>0</v>
      </c>
      <c r="BJ227" s="17" t="s">
        <v>80</v>
      </c>
      <c r="BK227" s="241">
        <f>ROUND(I227*H227,2)</f>
        <v>0</v>
      </c>
      <c r="BL227" s="17" t="s">
        <v>174</v>
      </c>
      <c r="BM227" s="240" t="s">
        <v>385</v>
      </c>
    </row>
    <row r="228" spans="1:65" s="2" customFormat="1" ht="16.5" customHeight="1">
      <c r="A228" s="38"/>
      <c r="B228" s="39"/>
      <c r="C228" s="275" t="s">
        <v>386</v>
      </c>
      <c r="D228" s="275" t="s">
        <v>307</v>
      </c>
      <c r="E228" s="276" t="s">
        <v>387</v>
      </c>
      <c r="F228" s="277" t="s">
        <v>388</v>
      </c>
      <c r="G228" s="278" t="s">
        <v>367</v>
      </c>
      <c r="H228" s="279">
        <v>1</v>
      </c>
      <c r="I228" s="280"/>
      <c r="J228" s="281">
        <f>ROUND(I228*H228,2)</f>
        <v>0</v>
      </c>
      <c r="K228" s="282"/>
      <c r="L228" s="283"/>
      <c r="M228" s="284" t="s">
        <v>1</v>
      </c>
      <c r="N228" s="285" t="s">
        <v>38</v>
      </c>
      <c r="O228" s="91"/>
      <c r="P228" s="238">
        <f>O228*H228</f>
        <v>0</v>
      </c>
      <c r="Q228" s="238">
        <v>0.0985</v>
      </c>
      <c r="R228" s="238">
        <f>Q228*H228</f>
        <v>0.0985</v>
      </c>
      <c r="S228" s="238">
        <v>0</v>
      </c>
      <c r="T228" s="239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40" t="s">
        <v>204</v>
      </c>
      <c r="AT228" s="240" t="s">
        <v>307</v>
      </c>
      <c r="AU228" s="240" t="s">
        <v>82</v>
      </c>
      <c r="AY228" s="17" t="s">
        <v>168</v>
      </c>
      <c r="BE228" s="241">
        <f>IF(N228="základní",J228,0)</f>
        <v>0</v>
      </c>
      <c r="BF228" s="241">
        <f>IF(N228="snížená",J228,0)</f>
        <v>0</v>
      </c>
      <c r="BG228" s="241">
        <f>IF(N228="zákl. přenesená",J228,0)</f>
        <v>0</v>
      </c>
      <c r="BH228" s="241">
        <f>IF(N228="sníž. přenesená",J228,0)</f>
        <v>0</v>
      </c>
      <c r="BI228" s="241">
        <f>IF(N228="nulová",J228,0)</f>
        <v>0</v>
      </c>
      <c r="BJ228" s="17" t="s">
        <v>80</v>
      </c>
      <c r="BK228" s="241">
        <f>ROUND(I228*H228,2)</f>
        <v>0</v>
      </c>
      <c r="BL228" s="17" t="s">
        <v>174</v>
      </c>
      <c r="BM228" s="240" t="s">
        <v>389</v>
      </c>
    </row>
    <row r="229" spans="1:65" s="2" customFormat="1" ht="21.75" customHeight="1">
      <c r="A229" s="38"/>
      <c r="B229" s="39"/>
      <c r="C229" s="228" t="s">
        <v>390</v>
      </c>
      <c r="D229" s="228" t="s">
        <v>170</v>
      </c>
      <c r="E229" s="229" t="s">
        <v>391</v>
      </c>
      <c r="F229" s="230" t="s">
        <v>392</v>
      </c>
      <c r="G229" s="231" t="s">
        <v>268</v>
      </c>
      <c r="H229" s="232">
        <v>13.86</v>
      </c>
      <c r="I229" s="233"/>
      <c r="J229" s="234">
        <f>ROUND(I229*H229,2)</f>
        <v>0</v>
      </c>
      <c r="K229" s="235"/>
      <c r="L229" s="44"/>
      <c r="M229" s="236" t="s">
        <v>1</v>
      </c>
      <c r="N229" s="237" t="s">
        <v>38</v>
      </c>
      <c r="O229" s="91"/>
      <c r="P229" s="238">
        <f>O229*H229</f>
        <v>0</v>
      </c>
      <c r="Q229" s="238">
        <v>2.45329</v>
      </c>
      <c r="R229" s="238">
        <f>Q229*H229</f>
        <v>34.0025994</v>
      </c>
      <c r="S229" s="238">
        <v>0</v>
      </c>
      <c r="T229" s="239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40" t="s">
        <v>174</v>
      </c>
      <c r="AT229" s="240" t="s">
        <v>170</v>
      </c>
      <c r="AU229" s="240" t="s">
        <v>82</v>
      </c>
      <c r="AY229" s="17" t="s">
        <v>168</v>
      </c>
      <c r="BE229" s="241">
        <f>IF(N229="základní",J229,0)</f>
        <v>0</v>
      </c>
      <c r="BF229" s="241">
        <f>IF(N229="snížená",J229,0)</f>
        <v>0</v>
      </c>
      <c r="BG229" s="241">
        <f>IF(N229="zákl. přenesená",J229,0)</f>
        <v>0</v>
      </c>
      <c r="BH229" s="241">
        <f>IF(N229="sníž. přenesená",J229,0)</f>
        <v>0</v>
      </c>
      <c r="BI229" s="241">
        <f>IF(N229="nulová",J229,0)</f>
        <v>0</v>
      </c>
      <c r="BJ229" s="17" t="s">
        <v>80</v>
      </c>
      <c r="BK229" s="241">
        <f>ROUND(I229*H229,2)</f>
        <v>0</v>
      </c>
      <c r="BL229" s="17" t="s">
        <v>174</v>
      </c>
      <c r="BM229" s="240" t="s">
        <v>393</v>
      </c>
    </row>
    <row r="230" spans="1:51" s="13" customFormat="1" ht="12">
      <c r="A230" s="13"/>
      <c r="B230" s="242"/>
      <c r="C230" s="243"/>
      <c r="D230" s="244" t="s">
        <v>176</v>
      </c>
      <c r="E230" s="245" t="s">
        <v>1</v>
      </c>
      <c r="F230" s="246" t="s">
        <v>394</v>
      </c>
      <c r="G230" s="243"/>
      <c r="H230" s="247">
        <v>13.86</v>
      </c>
      <c r="I230" s="248"/>
      <c r="J230" s="243"/>
      <c r="K230" s="243"/>
      <c r="L230" s="249"/>
      <c r="M230" s="250"/>
      <c r="N230" s="251"/>
      <c r="O230" s="251"/>
      <c r="P230" s="251"/>
      <c r="Q230" s="251"/>
      <c r="R230" s="251"/>
      <c r="S230" s="251"/>
      <c r="T230" s="25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53" t="s">
        <v>176</v>
      </c>
      <c r="AU230" s="253" t="s">
        <v>82</v>
      </c>
      <c r="AV230" s="13" t="s">
        <v>82</v>
      </c>
      <c r="AW230" s="13" t="s">
        <v>30</v>
      </c>
      <c r="AX230" s="13" t="s">
        <v>80</v>
      </c>
      <c r="AY230" s="253" t="s">
        <v>168</v>
      </c>
    </row>
    <row r="231" spans="1:65" s="2" customFormat="1" ht="21.75" customHeight="1">
      <c r="A231" s="38"/>
      <c r="B231" s="39"/>
      <c r="C231" s="228" t="s">
        <v>395</v>
      </c>
      <c r="D231" s="228" t="s">
        <v>170</v>
      </c>
      <c r="E231" s="229" t="s">
        <v>396</v>
      </c>
      <c r="F231" s="230" t="s">
        <v>397</v>
      </c>
      <c r="G231" s="231" t="s">
        <v>173</v>
      </c>
      <c r="H231" s="232">
        <v>97.02</v>
      </c>
      <c r="I231" s="233"/>
      <c r="J231" s="234">
        <f>ROUND(I231*H231,2)</f>
        <v>0</v>
      </c>
      <c r="K231" s="235"/>
      <c r="L231" s="44"/>
      <c r="M231" s="236" t="s">
        <v>1</v>
      </c>
      <c r="N231" s="237" t="s">
        <v>38</v>
      </c>
      <c r="O231" s="91"/>
      <c r="P231" s="238">
        <f>O231*H231</f>
        <v>0</v>
      </c>
      <c r="Q231" s="238">
        <v>0.01339</v>
      </c>
      <c r="R231" s="238">
        <f>Q231*H231</f>
        <v>1.2990978</v>
      </c>
      <c r="S231" s="238">
        <v>0</v>
      </c>
      <c r="T231" s="239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40" t="s">
        <v>174</v>
      </c>
      <c r="AT231" s="240" t="s">
        <v>170</v>
      </c>
      <c r="AU231" s="240" t="s">
        <v>82</v>
      </c>
      <c r="AY231" s="17" t="s">
        <v>168</v>
      </c>
      <c r="BE231" s="241">
        <f>IF(N231="základní",J231,0)</f>
        <v>0</v>
      </c>
      <c r="BF231" s="241">
        <f>IF(N231="snížená",J231,0)</f>
        <v>0</v>
      </c>
      <c r="BG231" s="241">
        <f>IF(N231="zákl. přenesená",J231,0)</f>
        <v>0</v>
      </c>
      <c r="BH231" s="241">
        <f>IF(N231="sníž. přenesená",J231,0)</f>
        <v>0</v>
      </c>
      <c r="BI231" s="241">
        <f>IF(N231="nulová",J231,0)</f>
        <v>0</v>
      </c>
      <c r="BJ231" s="17" t="s">
        <v>80</v>
      </c>
      <c r="BK231" s="241">
        <f>ROUND(I231*H231,2)</f>
        <v>0</v>
      </c>
      <c r="BL231" s="17" t="s">
        <v>174</v>
      </c>
      <c r="BM231" s="240" t="s">
        <v>398</v>
      </c>
    </row>
    <row r="232" spans="1:51" s="13" customFormat="1" ht="12">
      <c r="A232" s="13"/>
      <c r="B232" s="242"/>
      <c r="C232" s="243"/>
      <c r="D232" s="244" t="s">
        <v>176</v>
      </c>
      <c r="E232" s="245" t="s">
        <v>1</v>
      </c>
      <c r="F232" s="246" t="s">
        <v>399</v>
      </c>
      <c r="G232" s="243"/>
      <c r="H232" s="247">
        <v>97.02</v>
      </c>
      <c r="I232" s="248"/>
      <c r="J232" s="243"/>
      <c r="K232" s="243"/>
      <c r="L232" s="249"/>
      <c r="M232" s="250"/>
      <c r="N232" s="251"/>
      <c r="O232" s="251"/>
      <c r="P232" s="251"/>
      <c r="Q232" s="251"/>
      <c r="R232" s="251"/>
      <c r="S232" s="251"/>
      <c r="T232" s="25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53" t="s">
        <v>176</v>
      </c>
      <c r="AU232" s="253" t="s">
        <v>82</v>
      </c>
      <c r="AV232" s="13" t="s">
        <v>82</v>
      </c>
      <c r="AW232" s="13" t="s">
        <v>30</v>
      </c>
      <c r="AX232" s="13" t="s">
        <v>80</v>
      </c>
      <c r="AY232" s="253" t="s">
        <v>168</v>
      </c>
    </row>
    <row r="233" spans="1:65" s="2" customFormat="1" ht="24.15" customHeight="1">
      <c r="A233" s="38"/>
      <c r="B233" s="39"/>
      <c r="C233" s="228" t="s">
        <v>400</v>
      </c>
      <c r="D233" s="228" t="s">
        <v>170</v>
      </c>
      <c r="E233" s="229" t="s">
        <v>401</v>
      </c>
      <c r="F233" s="230" t="s">
        <v>402</v>
      </c>
      <c r="G233" s="231" t="s">
        <v>173</v>
      </c>
      <c r="H233" s="232">
        <v>97.02</v>
      </c>
      <c r="I233" s="233"/>
      <c r="J233" s="234">
        <f>ROUND(I233*H233,2)</f>
        <v>0</v>
      </c>
      <c r="K233" s="235"/>
      <c r="L233" s="44"/>
      <c r="M233" s="236" t="s">
        <v>1</v>
      </c>
      <c r="N233" s="237" t="s">
        <v>38</v>
      </c>
      <c r="O233" s="91"/>
      <c r="P233" s="238">
        <f>O233*H233</f>
        <v>0</v>
      </c>
      <c r="Q233" s="238">
        <v>0</v>
      </c>
      <c r="R233" s="238">
        <f>Q233*H233</f>
        <v>0</v>
      </c>
      <c r="S233" s="238">
        <v>0</v>
      </c>
      <c r="T233" s="239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40" t="s">
        <v>174</v>
      </c>
      <c r="AT233" s="240" t="s">
        <v>170</v>
      </c>
      <c r="AU233" s="240" t="s">
        <v>82</v>
      </c>
      <c r="AY233" s="17" t="s">
        <v>168</v>
      </c>
      <c r="BE233" s="241">
        <f>IF(N233="základní",J233,0)</f>
        <v>0</v>
      </c>
      <c r="BF233" s="241">
        <f>IF(N233="snížená",J233,0)</f>
        <v>0</v>
      </c>
      <c r="BG233" s="241">
        <f>IF(N233="zákl. přenesená",J233,0)</f>
        <v>0</v>
      </c>
      <c r="BH233" s="241">
        <f>IF(N233="sníž. přenesená",J233,0)</f>
        <v>0</v>
      </c>
      <c r="BI233" s="241">
        <f>IF(N233="nulová",J233,0)</f>
        <v>0</v>
      </c>
      <c r="BJ233" s="17" t="s">
        <v>80</v>
      </c>
      <c r="BK233" s="241">
        <f>ROUND(I233*H233,2)</f>
        <v>0</v>
      </c>
      <c r="BL233" s="17" t="s">
        <v>174</v>
      </c>
      <c r="BM233" s="240" t="s">
        <v>403</v>
      </c>
    </row>
    <row r="234" spans="1:51" s="13" customFormat="1" ht="12">
      <c r="A234" s="13"/>
      <c r="B234" s="242"/>
      <c r="C234" s="243"/>
      <c r="D234" s="244" t="s">
        <v>176</v>
      </c>
      <c r="E234" s="245" t="s">
        <v>1</v>
      </c>
      <c r="F234" s="246" t="s">
        <v>404</v>
      </c>
      <c r="G234" s="243"/>
      <c r="H234" s="247">
        <v>97.02</v>
      </c>
      <c r="I234" s="248"/>
      <c r="J234" s="243"/>
      <c r="K234" s="243"/>
      <c r="L234" s="249"/>
      <c r="M234" s="250"/>
      <c r="N234" s="251"/>
      <c r="O234" s="251"/>
      <c r="P234" s="251"/>
      <c r="Q234" s="251"/>
      <c r="R234" s="251"/>
      <c r="S234" s="251"/>
      <c r="T234" s="25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53" t="s">
        <v>176</v>
      </c>
      <c r="AU234" s="253" t="s">
        <v>82</v>
      </c>
      <c r="AV234" s="13" t="s">
        <v>82</v>
      </c>
      <c r="AW234" s="13" t="s">
        <v>30</v>
      </c>
      <c r="AX234" s="13" t="s">
        <v>80</v>
      </c>
      <c r="AY234" s="253" t="s">
        <v>168</v>
      </c>
    </row>
    <row r="235" spans="1:65" s="2" customFormat="1" ht="24.15" customHeight="1">
      <c r="A235" s="38"/>
      <c r="B235" s="39"/>
      <c r="C235" s="228" t="s">
        <v>405</v>
      </c>
      <c r="D235" s="228" t="s">
        <v>170</v>
      </c>
      <c r="E235" s="229" t="s">
        <v>406</v>
      </c>
      <c r="F235" s="230" t="s">
        <v>407</v>
      </c>
      <c r="G235" s="231" t="s">
        <v>293</v>
      </c>
      <c r="H235" s="232">
        <v>0.5</v>
      </c>
      <c r="I235" s="233"/>
      <c r="J235" s="234">
        <f>ROUND(I235*H235,2)</f>
        <v>0</v>
      </c>
      <c r="K235" s="235"/>
      <c r="L235" s="44"/>
      <c r="M235" s="236" t="s">
        <v>1</v>
      </c>
      <c r="N235" s="237" t="s">
        <v>38</v>
      </c>
      <c r="O235" s="91"/>
      <c r="P235" s="238">
        <f>O235*H235</f>
        <v>0</v>
      </c>
      <c r="Q235" s="238">
        <v>1.05024</v>
      </c>
      <c r="R235" s="238">
        <f>Q235*H235</f>
        <v>0.52512</v>
      </c>
      <c r="S235" s="238">
        <v>0</v>
      </c>
      <c r="T235" s="239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40" t="s">
        <v>174</v>
      </c>
      <c r="AT235" s="240" t="s">
        <v>170</v>
      </c>
      <c r="AU235" s="240" t="s">
        <v>82</v>
      </c>
      <c r="AY235" s="17" t="s">
        <v>168</v>
      </c>
      <c r="BE235" s="241">
        <f>IF(N235="základní",J235,0)</f>
        <v>0</v>
      </c>
      <c r="BF235" s="241">
        <f>IF(N235="snížená",J235,0)</f>
        <v>0</v>
      </c>
      <c r="BG235" s="241">
        <f>IF(N235="zákl. přenesená",J235,0)</f>
        <v>0</v>
      </c>
      <c r="BH235" s="241">
        <f>IF(N235="sníž. přenesená",J235,0)</f>
        <v>0</v>
      </c>
      <c r="BI235" s="241">
        <f>IF(N235="nulová",J235,0)</f>
        <v>0</v>
      </c>
      <c r="BJ235" s="17" t="s">
        <v>80</v>
      </c>
      <c r="BK235" s="241">
        <f>ROUND(I235*H235,2)</f>
        <v>0</v>
      </c>
      <c r="BL235" s="17" t="s">
        <v>174</v>
      </c>
      <c r="BM235" s="240" t="s">
        <v>408</v>
      </c>
    </row>
    <row r="236" spans="1:65" s="2" customFormat="1" ht="24.15" customHeight="1">
      <c r="A236" s="38"/>
      <c r="B236" s="39"/>
      <c r="C236" s="228" t="s">
        <v>409</v>
      </c>
      <c r="D236" s="228" t="s">
        <v>170</v>
      </c>
      <c r="E236" s="229" t="s">
        <v>410</v>
      </c>
      <c r="F236" s="230" t="s">
        <v>411</v>
      </c>
      <c r="G236" s="231" t="s">
        <v>173</v>
      </c>
      <c r="H236" s="232">
        <v>115.5</v>
      </c>
      <c r="I236" s="233"/>
      <c r="J236" s="234">
        <f>ROUND(I236*H236,2)</f>
        <v>0</v>
      </c>
      <c r="K236" s="235"/>
      <c r="L236" s="44"/>
      <c r="M236" s="236" t="s">
        <v>1</v>
      </c>
      <c r="N236" s="237" t="s">
        <v>38</v>
      </c>
      <c r="O236" s="91"/>
      <c r="P236" s="238">
        <f>O236*H236</f>
        <v>0</v>
      </c>
      <c r="Q236" s="238">
        <v>0.00051</v>
      </c>
      <c r="R236" s="238">
        <f>Q236*H236</f>
        <v>0.058905000000000006</v>
      </c>
      <c r="S236" s="238">
        <v>0</v>
      </c>
      <c r="T236" s="239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40" t="s">
        <v>174</v>
      </c>
      <c r="AT236" s="240" t="s">
        <v>170</v>
      </c>
      <c r="AU236" s="240" t="s">
        <v>82</v>
      </c>
      <c r="AY236" s="17" t="s">
        <v>168</v>
      </c>
      <c r="BE236" s="241">
        <f>IF(N236="základní",J236,0)</f>
        <v>0</v>
      </c>
      <c r="BF236" s="241">
        <f>IF(N236="snížená",J236,0)</f>
        <v>0</v>
      </c>
      <c r="BG236" s="241">
        <f>IF(N236="zákl. přenesená",J236,0)</f>
        <v>0</v>
      </c>
      <c r="BH236" s="241">
        <f>IF(N236="sníž. přenesená",J236,0)</f>
        <v>0</v>
      </c>
      <c r="BI236" s="241">
        <f>IF(N236="nulová",J236,0)</f>
        <v>0</v>
      </c>
      <c r="BJ236" s="17" t="s">
        <v>80</v>
      </c>
      <c r="BK236" s="241">
        <f>ROUND(I236*H236,2)</f>
        <v>0</v>
      </c>
      <c r="BL236" s="17" t="s">
        <v>174</v>
      </c>
      <c r="BM236" s="240" t="s">
        <v>412</v>
      </c>
    </row>
    <row r="237" spans="1:51" s="13" customFormat="1" ht="12">
      <c r="A237" s="13"/>
      <c r="B237" s="242"/>
      <c r="C237" s="243"/>
      <c r="D237" s="244" t="s">
        <v>176</v>
      </c>
      <c r="E237" s="245" t="s">
        <v>1</v>
      </c>
      <c r="F237" s="246" t="s">
        <v>413</v>
      </c>
      <c r="G237" s="243"/>
      <c r="H237" s="247">
        <v>115.5</v>
      </c>
      <c r="I237" s="248"/>
      <c r="J237" s="243"/>
      <c r="K237" s="243"/>
      <c r="L237" s="249"/>
      <c r="M237" s="250"/>
      <c r="N237" s="251"/>
      <c r="O237" s="251"/>
      <c r="P237" s="251"/>
      <c r="Q237" s="251"/>
      <c r="R237" s="251"/>
      <c r="S237" s="251"/>
      <c r="T237" s="25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3" t="s">
        <v>176</v>
      </c>
      <c r="AU237" s="253" t="s">
        <v>82</v>
      </c>
      <c r="AV237" s="13" t="s">
        <v>82</v>
      </c>
      <c r="AW237" s="13" t="s">
        <v>30</v>
      </c>
      <c r="AX237" s="13" t="s">
        <v>80</v>
      </c>
      <c r="AY237" s="253" t="s">
        <v>168</v>
      </c>
    </row>
    <row r="238" spans="1:63" s="12" customFormat="1" ht="22.8" customHeight="1">
      <c r="A238" s="12"/>
      <c r="B238" s="212"/>
      <c r="C238" s="213"/>
      <c r="D238" s="214" t="s">
        <v>72</v>
      </c>
      <c r="E238" s="226" t="s">
        <v>414</v>
      </c>
      <c r="F238" s="226" t="s">
        <v>415</v>
      </c>
      <c r="G238" s="213"/>
      <c r="H238" s="213"/>
      <c r="I238" s="216"/>
      <c r="J238" s="227">
        <f>BK238</f>
        <v>0</v>
      </c>
      <c r="K238" s="213"/>
      <c r="L238" s="218"/>
      <c r="M238" s="219"/>
      <c r="N238" s="220"/>
      <c r="O238" s="220"/>
      <c r="P238" s="221">
        <f>SUM(P239:P249)</f>
        <v>0</v>
      </c>
      <c r="Q238" s="220"/>
      <c r="R238" s="221">
        <f>SUM(R239:R249)</f>
        <v>0</v>
      </c>
      <c r="S238" s="220"/>
      <c r="T238" s="222">
        <f>SUM(T239:T249)</f>
        <v>0</v>
      </c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R238" s="223" t="s">
        <v>80</v>
      </c>
      <c r="AT238" s="224" t="s">
        <v>72</v>
      </c>
      <c r="AU238" s="224" t="s">
        <v>80</v>
      </c>
      <c r="AY238" s="223" t="s">
        <v>168</v>
      </c>
      <c r="BK238" s="225">
        <f>SUM(BK239:BK249)</f>
        <v>0</v>
      </c>
    </row>
    <row r="239" spans="1:65" s="2" customFormat="1" ht="16.5" customHeight="1">
      <c r="A239" s="38"/>
      <c r="B239" s="39"/>
      <c r="C239" s="228" t="s">
        <v>416</v>
      </c>
      <c r="D239" s="228" t="s">
        <v>170</v>
      </c>
      <c r="E239" s="229" t="s">
        <v>339</v>
      </c>
      <c r="F239" s="230" t="s">
        <v>340</v>
      </c>
      <c r="G239" s="231" t="s">
        <v>173</v>
      </c>
      <c r="H239" s="232">
        <v>482.143</v>
      </c>
      <c r="I239" s="233"/>
      <c r="J239" s="234">
        <f>ROUND(I239*H239,2)</f>
        <v>0</v>
      </c>
      <c r="K239" s="235"/>
      <c r="L239" s="44"/>
      <c r="M239" s="236" t="s">
        <v>1</v>
      </c>
      <c r="N239" s="237" t="s">
        <v>38</v>
      </c>
      <c r="O239" s="91"/>
      <c r="P239" s="238">
        <f>O239*H239</f>
        <v>0</v>
      </c>
      <c r="Q239" s="238">
        <v>0</v>
      </c>
      <c r="R239" s="238">
        <f>Q239*H239</f>
        <v>0</v>
      </c>
      <c r="S239" s="238">
        <v>0</v>
      </c>
      <c r="T239" s="239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40" t="s">
        <v>174</v>
      </c>
      <c r="AT239" s="240" t="s">
        <v>170</v>
      </c>
      <c r="AU239" s="240" t="s">
        <v>82</v>
      </c>
      <c r="AY239" s="17" t="s">
        <v>168</v>
      </c>
      <c r="BE239" s="241">
        <f>IF(N239="základní",J239,0)</f>
        <v>0</v>
      </c>
      <c r="BF239" s="241">
        <f>IF(N239="snížená",J239,0)</f>
        <v>0</v>
      </c>
      <c r="BG239" s="241">
        <f>IF(N239="zákl. přenesená",J239,0)</f>
        <v>0</v>
      </c>
      <c r="BH239" s="241">
        <f>IF(N239="sníž. přenesená",J239,0)</f>
        <v>0</v>
      </c>
      <c r="BI239" s="241">
        <f>IF(N239="nulová",J239,0)</f>
        <v>0</v>
      </c>
      <c r="BJ239" s="17" t="s">
        <v>80</v>
      </c>
      <c r="BK239" s="241">
        <f>ROUND(I239*H239,2)</f>
        <v>0</v>
      </c>
      <c r="BL239" s="17" t="s">
        <v>174</v>
      </c>
      <c r="BM239" s="240" t="s">
        <v>417</v>
      </c>
    </row>
    <row r="240" spans="1:51" s="13" customFormat="1" ht="12">
      <c r="A240" s="13"/>
      <c r="B240" s="242"/>
      <c r="C240" s="243"/>
      <c r="D240" s="244" t="s">
        <v>176</v>
      </c>
      <c r="E240" s="245" t="s">
        <v>1</v>
      </c>
      <c r="F240" s="246" t="s">
        <v>418</v>
      </c>
      <c r="G240" s="243"/>
      <c r="H240" s="247">
        <v>482.143</v>
      </c>
      <c r="I240" s="248"/>
      <c r="J240" s="243"/>
      <c r="K240" s="243"/>
      <c r="L240" s="249"/>
      <c r="M240" s="250"/>
      <c r="N240" s="251"/>
      <c r="O240" s="251"/>
      <c r="P240" s="251"/>
      <c r="Q240" s="251"/>
      <c r="R240" s="251"/>
      <c r="S240" s="251"/>
      <c r="T240" s="25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53" t="s">
        <v>176</v>
      </c>
      <c r="AU240" s="253" t="s">
        <v>82</v>
      </c>
      <c r="AV240" s="13" t="s">
        <v>82</v>
      </c>
      <c r="AW240" s="13" t="s">
        <v>30</v>
      </c>
      <c r="AX240" s="13" t="s">
        <v>80</v>
      </c>
      <c r="AY240" s="253" t="s">
        <v>168</v>
      </c>
    </row>
    <row r="241" spans="1:65" s="2" customFormat="1" ht="24.15" customHeight="1">
      <c r="A241" s="38"/>
      <c r="B241" s="39"/>
      <c r="C241" s="228" t="s">
        <v>419</v>
      </c>
      <c r="D241" s="228" t="s">
        <v>170</v>
      </c>
      <c r="E241" s="229" t="s">
        <v>420</v>
      </c>
      <c r="F241" s="230" t="s">
        <v>421</v>
      </c>
      <c r="G241" s="231" t="s">
        <v>173</v>
      </c>
      <c r="H241" s="232">
        <v>375</v>
      </c>
      <c r="I241" s="233"/>
      <c r="J241" s="234">
        <f>ROUND(I241*H241,2)</f>
        <v>0</v>
      </c>
      <c r="K241" s="235"/>
      <c r="L241" s="44"/>
      <c r="M241" s="236" t="s">
        <v>1</v>
      </c>
      <c r="N241" s="237" t="s">
        <v>38</v>
      </c>
      <c r="O241" s="91"/>
      <c r="P241" s="238">
        <f>O241*H241</f>
        <v>0</v>
      </c>
      <c r="Q241" s="238">
        <v>0</v>
      </c>
      <c r="R241" s="238">
        <f>Q241*H241</f>
        <v>0</v>
      </c>
      <c r="S241" s="238">
        <v>0</v>
      </c>
      <c r="T241" s="239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240" t="s">
        <v>174</v>
      </c>
      <c r="AT241" s="240" t="s">
        <v>170</v>
      </c>
      <c r="AU241" s="240" t="s">
        <v>82</v>
      </c>
      <c r="AY241" s="17" t="s">
        <v>168</v>
      </c>
      <c r="BE241" s="241">
        <f>IF(N241="základní",J241,0)</f>
        <v>0</v>
      </c>
      <c r="BF241" s="241">
        <f>IF(N241="snížená",J241,0)</f>
        <v>0</v>
      </c>
      <c r="BG241" s="241">
        <f>IF(N241="zákl. přenesená",J241,0)</f>
        <v>0</v>
      </c>
      <c r="BH241" s="241">
        <f>IF(N241="sníž. přenesená",J241,0)</f>
        <v>0</v>
      </c>
      <c r="BI241" s="241">
        <f>IF(N241="nulová",J241,0)</f>
        <v>0</v>
      </c>
      <c r="BJ241" s="17" t="s">
        <v>80</v>
      </c>
      <c r="BK241" s="241">
        <f>ROUND(I241*H241,2)</f>
        <v>0</v>
      </c>
      <c r="BL241" s="17" t="s">
        <v>174</v>
      </c>
      <c r="BM241" s="240" t="s">
        <v>422</v>
      </c>
    </row>
    <row r="242" spans="1:51" s="13" customFormat="1" ht="12">
      <c r="A242" s="13"/>
      <c r="B242" s="242"/>
      <c r="C242" s="243"/>
      <c r="D242" s="244" t="s">
        <v>176</v>
      </c>
      <c r="E242" s="245" t="s">
        <v>1</v>
      </c>
      <c r="F242" s="246" t="s">
        <v>423</v>
      </c>
      <c r="G242" s="243"/>
      <c r="H242" s="247">
        <v>375</v>
      </c>
      <c r="I242" s="248"/>
      <c r="J242" s="243"/>
      <c r="K242" s="243"/>
      <c r="L242" s="249"/>
      <c r="M242" s="250"/>
      <c r="N242" s="251"/>
      <c r="O242" s="251"/>
      <c r="P242" s="251"/>
      <c r="Q242" s="251"/>
      <c r="R242" s="251"/>
      <c r="S242" s="251"/>
      <c r="T242" s="25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53" t="s">
        <v>176</v>
      </c>
      <c r="AU242" s="253" t="s">
        <v>82</v>
      </c>
      <c r="AV242" s="13" t="s">
        <v>82</v>
      </c>
      <c r="AW242" s="13" t="s">
        <v>30</v>
      </c>
      <c r="AX242" s="13" t="s">
        <v>80</v>
      </c>
      <c r="AY242" s="253" t="s">
        <v>168</v>
      </c>
    </row>
    <row r="243" spans="1:65" s="2" customFormat="1" ht="24.15" customHeight="1">
      <c r="A243" s="38"/>
      <c r="B243" s="39"/>
      <c r="C243" s="228" t="s">
        <v>424</v>
      </c>
      <c r="D243" s="228" t="s">
        <v>170</v>
      </c>
      <c r="E243" s="229" t="s">
        <v>425</v>
      </c>
      <c r="F243" s="230" t="s">
        <v>426</v>
      </c>
      <c r="G243" s="231" t="s">
        <v>173</v>
      </c>
      <c r="H243" s="232">
        <v>740</v>
      </c>
      <c r="I243" s="233"/>
      <c r="J243" s="234">
        <f>ROUND(I243*H243,2)</f>
        <v>0</v>
      </c>
      <c r="K243" s="235"/>
      <c r="L243" s="44"/>
      <c r="M243" s="236" t="s">
        <v>1</v>
      </c>
      <c r="N243" s="237" t="s">
        <v>38</v>
      </c>
      <c r="O243" s="91"/>
      <c r="P243" s="238">
        <f>O243*H243</f>
        <v>0</v>
      </c>
      <c r="Q243" s="238">
        <v>0</v>
      </c>
      <c r="R243" s="238">
        <f>Q243*H243</f>
        <v>0</v>
      </c>
      <c r="S243" s="238">
        <v>0</v>
      </c>
      <c r="T243" s="239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40" t="s">
        <v>174</v>
      </c>
      <c r="AT243" s="240" t="s">
        <v>170</v>
      </c>
      <c r="AU243" s="240" t="s">
        <v>82</v>
      </c>
      <c r="AY243" s="17" t="s">
        <v>168</v>
      </c>
      <c r="BE243" s="241">
        <f>IF(N243="základní",J243,0)</f>
        <v>0</v>
      </c>
      <c r="BF243" s="241">
        <f>IF(N243="snížená",J243,0)</f>
        <v>0</v>
      </c>
      <c r="BG243" s="241">
        <f>IF(N243="zákl. přenesená",J243,0)</f>
        <v>0</v>
      </c>
      <c r="BH243" s="241">
        <f>IF(N243="sníž. přenesená",J243,0)</f>
        <v>0</v>
      </c>
      <c r="BI243" s="241">
        <f>IF(N243="nulová",J243,0)</f>
        <v>0</v>
      </c>
      <c r="BJ243" s="17" t="s">
        <v>80</v>
      </c>
      <c r="BK243" s="241">
        <f>ROUND(I243*H243,2)</f>
        <v>0</v>
      </c>
      <c r="BL243" s="17" t="s">
        <v>174</v>
      </c>
      <c r="BM243" s="240" t="s">
        <v>427</v>
      </c>
    </row>
    <row r="244" spans="1:65" s="2" customFormat="1" ht="21.75" customHeight="1">
      <c r="A244" s="38"/>
      <c r="B244" s="39"/>
      <c r="C244" s="228" t="s">
        <v>428</v>
      </c>
      <c r="D244" s="228" t="s">
        <v>170</v>
      </c>
      <c r="E244" s="229" t="s">
        <v>429</v>
      </c>
      <c r="F244" s="230" t="s">
        <v>430</v>
      </c>
      <c r="G244" s="231" t="s">
        <v>173</v>
      </c>
      <c r="H244" s="232">
        <v>740</v>
      </c>
      <c r="I244" s="233"/>
      <c r="J244" s="234">
        <f>ROUND(I244*H244,2)</f>
        <v>0</v>
      </c>
      <c r="K244" s="235"/>
      <c r="L244" s="44"/>
      <c r="M244" s="236" t="s">
        <v>1</v>
      </c>
      <c r="N244" s="237" t="s">
        <v>38</v>
      </c>
      <c r="O244" s="91"/>
      <c r="P244" s="238">
        <f>O244*H244</f>
        <v>0</v>
      </c>
      <c r="Q244" s="238">
        <v>0</v>
      </c>
      <c r="R244" s="238">
        <f>Q244*H244</f>
        <v>0</v>
      </c>
      <c r="S244" s="238">
        <v>0</v>
      </c>
      <c r="T244" s="239">
        <f>S244*H244</f>
        <v>0</v>
      </c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R244" s="240" t="s">
        <v>174</v>
      </c>
      <c r="AT244" s="240" t="s">
        <v>170</v>
      </c>
      <c r="AU244" s="240" t="s">
        <v>82</v>
      </c>
      <c r="AY244" s="17" t="s">
        <v>168</v>
      </c>
      <c r="BE244" s="241">
        <f>IF(N244="základní",J244,0)</f>
        <v>0</v>
      </c>
      <c r="BF244" s="241">
        <f>IF(N244="snížená",J244,0)</f>
        <v>0</v>
      </c>
      <c r="BG244" s="241">
        <f>IF(N244="zákl. přenesená",J244,0)</f>
        <v>0</v>
      </c>
      <c r="BH244" s="241">
        <f>IF(N244="sníž. přenesená",J244,0)</f>
        <v>0</v>
      </c>
      <c r="BI244" s="241">
        <f>IF(N244="nulová",J244,0)</f>
        <v>0</v>
      </c>
      <c r="BJ244" s="17" t="s">
        <v>80</v>
      </c>
      <c r="BK244" s="241">
        <f>ROUND(I244*H244,2)</f>
        <v>0</v>
      </c>
      <c r="BL244" s="17" t="s">
        <v>174</v>
      </c>
      <c r="BM244" s="240" t="s">
        <v>431</v>
      </c>
    </row>
    <row r="245" spans="1:65" s="2" customFormat="1" ht="33" customHeight="1">
      <c r="A245" s="38"/>
      <c r="B245" s="39"/>
      <c r="C245" s="228" t="s">
        <v>432</v>
      </c>
      <c r="D245" s="228" t="s">
        <v>170</v>
      </c>
      <c r="E245" s="229" t="s">
        <v>433</v>
      </c>
      <c r="F245" s="230" t="s">
        <v>434</v>
      </c>
      <c r="G245" s="231" t="s">
        <v>173</v>
      </c>
      <c r="H245" s="232">
        <v>375</v>
      </c>
      <c r="I245" s="233"/>
      <c r="J245" s="234">
        <f>ROUND(I245*H245,2)</f>
        <v>0</v>
      </c>
      <c r="K245" s="235"/>
      <c r="L245" s="44"/>
      <c r="M245" s="236" t="s">
        <v>1</v>
      </c>
      <c r="N245" s="237" t="s">
        <v>38</v>
      </c>
      <c r="O245" s="91"/>
      <c r="P245" s="238">
        <f>O245*H245</f>
        <v>0</v>
      </c>
      <c r="Q245" s="238">
        <v>0</v>
      </c>
      <c r="R245" s="238">
        <f>Q245*H245</f>
        <v>0</v>
      </c>
      <c r="S245" s="238">
        <v>0</v>
      </c>
      <c r="T245" s="239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240" t="s">
        <v>174</v>
      </c>
      <c r="AT245" s="240" t="s">
        <v>170</v>
      </c>
      <c r="AU245" s="240" t="s">
        <v>82</v>
      </c>
      <c r="AY245" s="17" t="s">
        <v>168</v>
      </c>
      <c r="BE245" s="241">
        <f>IF(N245="základní",J245,0)</f>
        <v>0</v>
      </c>
      <c r="BF245" s="241">
        <f>IF(N245="snížená",J245,0)</f>
        <v>0</v>
      </c>
      <c r="BG245" s="241">
        <f>IF(N245="zákl. přenesená",J245,0)</f>
        <v>0</v>
      </c>
      <c r="BH245" s="241">
        <f>IF(N245="sníž. přenesená",J245,0)</f>
        <v>0</v>
      </c>
      <c r="BI245" s="241">
        <f>IF(N245="nulová",J245,0)</f>
        <v>0</v>
      </c>
      <c r="BJ245" s="17" t="s">
        <v>80</v>
      </c>
      <c r="BK245" s="241">
        <f>ROUND(I245*H245,2)</f>
        <v>0</v>
      </c>
      <c r="BL245" s="17" t="s">
        <v>174</v>
      </c>
      <c r="BM245" s="240" t="s">
        <v>435</v>
      </c>
    </row>
    <row r="246" spans="1:51" s="13" customFormat="1" ht="12">
      <c r="A246" s="13"/>
      <c r="B246" s="242"/>
      <c r="C246" s="243"/>
      <c r="D246" s="244" t="s">
        <v>176</v>
      </c>
      <c r="E246" s="245" t="s">
        <v>1</v>
      </c>
      <c r="F246" s="246" t="s">
        <v>423</v>
      </c>
      <c r="G246" s="243"/>
      <c r="H246" s="247">
        <v>375</v>
      </c>
      <c r="I246" s="248"/>
      <c r="J246" s="243"/>
      <c r="K246" s="243"/>
      <c r="L246" s="249"/>
      <c r="M246" s="250"/>
      <c r="N246" s="251"/>
      <c r="O246" s="251"/>
      <c r="P246" s="251"/>
      <c r="Q246" s="251"/>
      <c r="R246" s="251"/>
      <c r="S246" s="251"/>
      <c r="T246" s="25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53" t="s">
        <v>176</v>
      </c>
      <c r="AU246" s="253" t="s">
        <v>82</v>
      </c>
      <c r="AV246" s="13" t="s">
        <v>82</v>
      </c>
      <c r="AW246" s="13" t="s">
        <v>30</v>
      </c>
      <c r="AX246" s="13" t="s">
        <v>80</v>
      </c>
      <c r="AY246" s="253" t="s">
        <v>168</v>
      </c>
    </row>
    <row r="247" spans="1:65" s="2" customFormat="1" ht="37.8" customHeight="1">
      <c r="A247" s="38"/>
      <c r="B247" s="39"/>
      <c r="C247" s="228" t="s">
        <v>436</v>
      </c>
      <c r="D247" s="228" t="s">
        <v>170</v>
      </c>
      <c r="E247" s="229" t="s">
        <v>437</v>
      </c>
      <c r="F247" s="230" t="s">
        <v>438</v>
      </c>
      <c r="G247" s="231" t="s">
        <v>173</v>
      </c>
      <c r="H247" s="232">
        <v>365</v>
      </c>
      <c r="I247" s="233"/>
      <c r="J247" s="234">
        <f>ROUND(I247*H247,2)</f>
        <v>0</v>
      </c>
      <c r="K247" s="235"/>
      <c r="L247" s="44"/>
      <c r="M247" s="236" t="s">
        <v>1</v>
      </c>
      <c r="N247" s="237" t="s">
        <v>38</v>
      </c>
      <c r="O247" s="91"/>
      <c r="P247" s="238">
        <f>O247*H247</f>
        <v>0</v>
      </c>
      <c r="Q247" s="238">
        <v>0</v>
      </c>
      <c r="R247" s="238">
        <f>Q247*H247</f>
        <v>0</v>
      </c>
      <c r="S247" s="238">
        <v>0</v>
      </c>
      <c r="T247" s="239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40" t="s">
        <v>174</v>
      </c>
      <c r="AT247" s="240" t="s">
        <v>170</v>
      </c>
      <c r="AU247" s="240" t="s">
        <v>82</v>
      </c>
      <c r="AY247" s="17" t="s">
        <v>168</v>
      </c>
      <c r="BE247" s="241">
        <f>IF(N247="základní",J247,0)</f>
        <v>0</v>
      </c>
      <c r="BF247" s="241">
        <f>IF(N247="snížená",J247,0)</f>
        <v>0</v>
      </c>
      <c r="BG247" s="241">
        <f>IF(N247="zákl. přenesená",J247,0)</f>
        <v>0</v>
      </c>
      <c r="BH247" s="241">
        <f>IF(N247="sníž. přenesená",J247,0)</f>
        <v>0</v>
      </c>
      <c r="BI247" s="241">
        <f>IF(N247="nulová",J247,0)</f>
        <v>0</v>
      </c>
      <c r="BJ247" s="17" t="s">
        <v>80</v>
      </c>
      <c r="BK247" s="241">
        <f>ROUND(I247*H247,2)</f>
        <v>0</v>
      </c>
      <c r="BL247" s="17" t="s">
        <v>174</v>
      </c>
      <c r="BM247" s="240" t="s">
        <v>439</v>
      </c>
    </row>
    <row r="248" spans="1:65" s="2" customFormat="1" ht="33" customHeight="1">
      <c r="A248" s="38"/>
      <c r="B248" s="39"/>
      <c r="C248" s="228" t="s">
        <v>440</v>
      </c>
      <c r="D248" s="228" t="s">
        <v>170</v>
      </c>
      <c r="E248" s="229" t="s">
        <v>441</v>
      </c>
      <c r="F248" s="230" t="s">
        <v>442</v>
      </c>
      <c r="G248" s="231" t="s">
        <v>173</v>
      </c>
      <c r="H248" s="232">
        <v>740</v>
      </c>
      <c r="I248" s="233"/>
      <c r="J248" s="234">
        <f>ROUND(I248*H248,2)</f>
        <v>0</v>
      </c>
      <c r="K248" s="235"/>
      <c r="L248" s="44"/>
      <c r="M248" s="236" t="s">
        <v>1</v>
      </c>
      <c r="N248" s="237" t="s">
        <v>38</v>
      </c>
      <c r="O248" s="91"/>
      <c r="P248" s="238">
        <f>O248*H248</f>
        <v>0</v>
      </c>
      <c r="Q248" s="238">
        <v>0</v>
      </c>
      <c r="R248" s="238">
        <f>Q248*H248</f>
        <v>0</v>
      </c>
      <c r="S248" s="238">
        <v>0</v>
      </c>
      <c r="T248" s="239">
        <f>S248*H248</f>
        <v>0</v>
      </c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R248" s="240" t="s">
        <v>174</v>
      </c>
      <c r="AT248" s="240" t="s">
        <v>170</v>
      </c>
      <c r="AU248" s="240" t="s">
        <v>82</v>
      </c>
      <c r="AY248" s="17" t="s">
        <v>168</v>
      </c>
      <c r="BE248" s="241">
        <f>IF(N248="základní",J248,0)</f>
        <v>0</v>
      </c>
      <c r="BF248" s="241">
        <f>IF(N248="snížená",J248,0)</f>
        <v>0</v>
      </c>
      <c r="BG248" s="241">
        <f>IF(N248="zákl. přenesená",J248,0)</f>
        <v>0</v>
      </c>
      <c r="BH248" s="241">
        <f>IF(N248="sníž. přenesená",J248,0)</f>
        <v>0</v>
      </c>
      <c r="BI248" s="241">
        <f>IF(N248="nulová",J248,0)</f>
        <v>0</v>
      </c>
      <c r="BJ248" s="17" t="s">
        <v>80</v>
      </c>
      <c r="BK248" s="241">
        <f>ROUND(I248*H248,2)</f>
        <v>0</v>
      </c>
      <c r="BL248" s="17" t="s">
        <v>174</v>
      </c>
      <c r="BM248" s="240" t="s">
        <v>443</v>
      </c>
    </row>
    <row r="249" spans="1:51" s="13" customFormat="1" ht="12">
      <c r="A249" s="13"/>
      <c r="B249" s="242"/>
      <c r="C249" s="243"/>
      <c r="D249" s="244" t="s">
        <v>176</v>
      </c>
      <c r="E249" s="245" t="s">
        <v>1</v>
      </c>
      <c r="F249" s="246" t="s">
        <v>444</v>
      </c>
      <c r="G249" s="243"/>
      <c r="H249" s="247">
        <v>740</v>
      </c>
      <c r="I249" s="248"/>
      <c r="J249" s="243"/>
      <c r="K249" s="243"/>
      <c r="L249" s="249"/>
      <c r="M249" s="250"/>
      <c r="N249" s="251"/>
      <c r="O249" s="251"/>
      <c r="P249" s="251"/>
      <c r="Q249" s="251"/>
      <c r="R249" s="251"/>
      <c r="S249" s="251"/>
      <c r="T249" s="25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3" t="s">
        <v>176</v>
      </c>
      <c r="AU249" s="253" t="s">
        <v>82</v>
      </c>
      <c r="AV249" s="13" t="s">
        <v>82</v>
      </c>
      <c r="AW249" s="13" t="s">
        <v>30</v>
      </c>
      <c r="AX249" s="13" t="s">
        <v>80</v>
      </c>
      <c r="AY249" s="253" t="s">
        <v>168</v>
      </c>
    </row>
    <row r="250" spans="1:63" s="12" customFormat="1" ht="22.8" customHeight="1">
      <c r="A250" s="12"/>
      <c r="B250" s="212"/>
      <c r="C250" s="213"/>
      <c r="D250" s="214" t="s">
        <v>72</v>
      </c>
      <c r="E250" s="226" t="s">
        <v>445</v>
      </c>
      <c r="F250" s="226" t="s">
        <v>446</v>
      </c>
      <c r="G250" s="213"/>
      <c r="H250" s="213"/>
      <c r="I250" s="216"/>
      <c r="J250" s="227">
        <f>BK250</f>
        <v>0</v>
      </c>
      <c r="K250" s="213"/>
      <c r="L250" s="218"/>
      <c r="M250" s="219"/>
      <c r="N250" s="220"/>
      <c r="O250" s="220"/>
      <c r="P250" s="221">
        <f>SUM(P251:P271)</f>
        <v>0</v>
      </c>
      <c r="Q250" s="220"/>
      <c r="R250" s="221">
        <f>SUM(R251:R271)</f>
        <v>347.21488</v>
      </c>
      <c r="S250" s="220"/>
      <c r="T250" s="222">
        <f>SUM(T251:T271)</f>
        <v>0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23" t="s">
        <v>80</v>
      </c>
      <c r="AT250" s="224" t="s">
        <v>72</v>
      </c>
      <c r="AU250" s="224" t="s">
        <v>80</v>
      </c>
      <c r="AY250" s="223" t="s">
        <v>168</v>
      </c>
      <c r="BK250" s="225">
        <f>SUM(BK251:BK271)</f>
        <v>0</v>
      </c>
    </row>
    <row r="251" spans="1:65" s="2" customFormat="1" ht="16.5" customHeight="1">
      <c r="A251" s="38"/>
      <c r="B251" s="39"/>
      <c r="C251" s="228" t="s">
        <v>447</v>
      </c>
      <c r="D251" s="228" t="s">
        <v>170</v>
      </c>
      <c r="E251" s="229" t="s">
        <v>448</v>
      </c>
      <c r="F251" s="230" t="s">
        <v>449</v>
      </c>
      <c r="G251" s="231" t="s">
        <v>173</v>
      </c>
      <c r="H251" s="232">
        <v>1035.556</v>
      </c>
      <c r="I251" s="233"/>
      <c r="J251" s="234">
        <f>ROUND(I251*H251,2)</f>
        <v>0</v>
      </c>
      <c r="K251" s="235"/>
      <c r="L251" s="44"/>
      <c r="M251" s="236" t="s">
        <v>1</v>
      </c>
      <c r="N251" s="237" t="s">
        <v>38</v>
      </c>
      <c r="O251" s="91"/>
      <c r="P251" s="238">
        <f>O251*H251</f>
        <v>0</v>
      </c>
      <c r="Q251" s="238">
        <v>0</v>
      </c>
      <c r="R251" s="238">
        <f>Q251*H251</f>
        <v>0</v>
      </c>
      <c r="S251" s="238">
        <v>0</v>
      </c>
      <c r="T251" s="239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40" t="s">
        <v>174</v>
      </c>
      <c r="AT251" s="240" t="s">
        <v>170</v>
      </c>
      <c r="AU251" s="240" t="s">
        <v>82</v>
      </c>
      <c r="AY251" s="17" t="s">
        <v>168</v>
      </c>
      <c r="BE251" s="241">
        <f>IF(N251="základní",J251,0)</f>
        <v>0</v>
      </c>
      <c r="BF251" s="241">
        <f>IF(N251="snížená",J251,0)</f>
        <v>0</v>
      </c>
      <c r="BG251" s="241">
        <f>IF(N251="zákl. přenesená",J251,0)</f>
        <v>0</v>
      </c>
      <c r="BH251" s="241">
        <f>IF(N251="sníž. přenesená",J251,0)</f>
        <v>0</v>
      </c>
      <c r="BI251" s="241">
        <f>IF(N251="nulová",J251,0)</f>
        <v>0</v>
      </c>
      <c r="BJ251" s="17" t="s">
        <v>80</v>
      </c>
      <c r="BK251" s="241">
        <f>ROUND(I251*H251,2)</f>
        <v>0</v>
      </c>
      <c r="BL251" s="17" t="s">
        <v>174</v>
      </c>
      <c r="BM251" s="240" t="s">
        <v>450</v>
      </c>
    </row>
    <row r="252" spans="1:51" s="13" customFormat="1" ht="12">
      <c r="A252" s="13"/>
      <c r="B252" s="242"/>
      <c r="C252" s="243"/>
      <c r="D252" s="244" t="s">
        <v>176</v>
      </c>
      <c r="E252" s="245" t="s">
        <v>1</v>
      </c>
      <c r="F252" s="246" t="s">
        <v>451</v>
      </c>
      <c r="G252" s="243"/>
      <c r="H252" s="247">
        <v>1035.556</v>
      </c>
      <c r="I252" s="248"/>
      <c r="J252" s="243"/>
      <c r="K252" s="243"/>
      <c r="L252" s="249"/>
      <c r="M252" s="250"/>
      <c r="N252" s="251"/>
      <c r="O252" s="251"/>
      <c r="P252" s="251"/>
      <c r="Q252" s="251"/>
      <c r="R252" s="251"/>
      <c r="S252" s="251"/>
      <c r="T252" s="25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53" t="s">
        <v>176</v>
      </c>
      <c r="AU252" s="253" t="s">
        <v>82</v>
      </c>
      <c r="AV252" s="13" t="s">
        <v>82</v>
      </c>
      <c r="AW252" s="13" t="s">
        <v>30</v>
      </c>
      <c r="AX252" s="13" t="s">
        <v>80</v>
      </c>
      <c r="AY252" s="253" t="s">
        <v>168</v>
      </c>
    </row>
    <row r="253" spans="1:65" s="2" customFormat="1" ht="24.15" customHeight="1">
      <c r="A253" s="38"/>
      <c r="B253" s="39"/>
      <c r="C253" s="228" t="s">
        <v>452</v>
      </c>
      <c r="D253" s="228" t="s">
        <v>170</v>
      </c>
      <c r="E253" s="229" t="s">
        <v>453</v>
      </c>
      <c r="F253" s="230" t="s">
        <v>454</v>
      </c>
      <c r="G253" s="231" t="s">
        <v>173</v>
      </c>
      <c r="H253" s="232">
        <v>932</v>
      </c>
      <c r="I253" s="233"/>
      <c r="J253" s="234">
        <f>ROUND(I253*H253,2)</f>
        <v>0</v>
      </c>
      <c r="K253" s="235"/>
      <c r="L253" s="44"/>
      <c r="M253" s="236" t="s">
        <v>1</v>
      </c>
      <c r="N253" s="237" t="s">
        <v>38</v>
      </c>
      <c r="O253" s="91"/>
      <c r="P253" s="238">
        <f>O253*H253</f>
        <v>0</v>
      </c>
      <c r="Q253" s="238">
        <v>0</v>
      </c>
      <c r="R253" s="238">
        <f>Q253*H253</f>
        <v>0</v>
      </c>
      <c r="S253" s="238">
        <v>0</v>
      </c>
      <c r="T253" s="239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40" t="s">
        <v>174</v>
      </c>
      <c r="AT253" s="240" t="s">
        <v>170</v>
      </c>
      <c r="AU253" s="240" t="s">
        <v>82</v>
      </c>
      <c r="AY253" s="17" t="s">
        <v>168</v>
      </c>
      <c r="BE253" s="241">
        <f>IF(N253="základní",J253,0)</f>
        <v>0</v>
      </c>
      <c r="BF253" s="241">
        <f>IF(N253="snížená",J253,0)</f>
        <v>0</v>
      </c>
      <c r="BG253" s="241">
        <f>IF(N253="zákl. přenesená",J253,0)</f>
        <v>0</v>
      </c>
      <c r="BH253" s="241">
        <f>IF(N253="sníž. přenesená",J253,0)</f>
        <v>0</v>
      </c>
      <c r="BI253" s="241">
        <f>IF(N253="nulová",J253,0)</f>
        <v>0</v>
      </c>
      <c r="BJ253" s="17" t="s">
        <v>80</v>
      </c>
      <c r="BK253" s="241">
        <f>ROUND(I253*H253,2)</f>
        <v>0</v>
      </c>
      <c r="BL253" s="17" t="s">
        <v>174</v>
      </c>
      <c r="BM253" s="240" t="s">
        <v>455</v>
      </c>
    </row>
    <row r="254" spans="1:65" s="2" customFormat="1" ht="24.15" customHeight="1">
      <c r="A254" s="38"/>
      <c r="B254" s="39"/>
      <c r="C254" s="228" t="s">
        <v>456</v>
      </c>
      <c r="D254" s="228" t="s">
        <v>170</v>
      </c>
      <c r="E254" s="229" t="s">
        <v>457</v>
      </c>
      <c r="F254" s="230" t="s">
        <v>458</v>
      </c>
      <c r="G254" s="231" t="s">
        <v>173</v>
      </c>
      <c r="H254" s="232">
        <v>932</v>
      </c>
      <c r="I254" s="233"/>
      <c r="J254" s="234">
        <f>ROUND(I254*H254,2)</f>
        <v>0</v>
      </c>
      <c r="K254" s="235"/>
      <c r="L254" s="44"/>
      <c r="M254" s="236" t="s">
        <v>1</v>
      </c>
      <c r="N254" s="237" t="s">
        <v>38</v>
      </c>
      <c r="O254" s="91"/>
      <c r="P254" s="238">
        <f>O254*H254</f>
        <v>0</v>
      </c>
      <c r="Q254" s="238">
        <v>0.098</v>
      </c>
      <c r="R254" s="238">
        <f>Q254*H254</f>
        <v>91.336</v>
      </c>
      <c r="S254" s="238">
        <v>0</v>
      </c>
      <c r="T254" s="239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240" t="s">
        <v>174</v>
      </c>
      <c r="AT254" s="240" t="s">
        <v>170</v>
      </c>
      <c r="AU254" s="240" t="s">
        <v>82</v>
      </c>
      <c r="AY254" s="17" t="s">
        <v>168</v>
      </c>
      <c r="BE254" s="241">
        <f>IF(N254="základní",J254,0)</f>
        <v>0</v>
      </c>
      <c r="BF254" s="241">
        <f>IF(N254="snížená",J254,0)</f>
        <v>0</v>
      </c>
      <c r="BG254" s="241">
        <f>IF(N254="zákl. přenesená",J254,0)</f>
        <v>0</v>
      </c>
      <c r="BH254" s="241">
        <f>IF(N254="sníž. přenesená",J254,0)</f>
        <v>0</v>
      </c>
      <c r="BI254" s="241">
        <f>IF(N254="nulová",J254,0)</f>
        <v>0</v>
      </c>
      <c r="BJ254" s="17" t="s">
        <v>80</v>
      </c>
      <c r="BK254" s="241">
        <f>ROUND(I254*H254,2)</f>
        <v>0</v>
      </c>
      <c r="BL254" s="17" t="s">
        <v>174</v>
      </c>
      <c r="BM254" s="240" t="s">
        <v>459</v>
      </c>
    </row>
    <row r="255" spans="1:51" s="13" customFormat="1" ht="12">
      <c r="A255" s="13"/>
      <c r="B255" s="242"/>
      <c r="C255" s="243"/>
      <c r="D255" s="244" t="s">
        <v>176</v>
      </c>
      <c r="E255" s="245" t="s">
        <v>1</v>
      </c>
      <c r="F255" s="246" t="s">
        <v>460</v>
      </c>
      <c r="G255" s="243"/>
      <c r="H255" s="247">
        <v>932</v>
      </c>
      <c r="I255" s="248"/>
      <c r="J255" s="243"/>
      <c r="K255" s="243"/>
      <c r="L255" s="249"/>
      <c r="M255" s="250"/>
      <c r="N255" s="251"/>
      <c r="O255" s="251"/>
      <c r="P255" s="251"/>
      <c r="Q255" s="251"/>
      <c r="R255" s="251"/>
      <c r="S255" s="251"/>
      <c r="T255" s="25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53" t="s">
        <v>176</v>
      </c>
      <c r="AU255" s="253" t="s">
        <v>82</v>
      </c>
      <c r="AV255" s="13" t="s">
        <v>82</v>
      </c>
      <c r="AW255" s="13" t="s">
        <v>30</v>
      </c>
      <c r="AX255" s="13" t="s">
        <v>80</v>
      </c>
      <c r="AY255" s="253" t="s">
        <v>168</v>
      </c>
    </row>
    <row r="256" spans="1:65" s="2" customFormat="1" ht="24.15" customHeight="1">
      <c r="A256" s="38"/>
      <c r="B256" s="39"/>
      <c r="C256" s="275" t="s">
        <v>461</v>
      </c>
      <c r="D256" s="275" t="s">
        <v>307</v>
      </c>
      <c r="E256" s="276" t="s">
        <v>462</v>
      </c>
      <c r="F256" s="277" t="s">
        <v>463</v>
      </c>
      <c r="G256" s="278" t="s">
        <v>173</v>
      </c>
      <c r="H256" s="279">
        <v>12.32</v>
      </c>
      <c r="I256" s="280"/>
      <c r="J256" s="281">
        <f>ROUND(I256*H256,2)</f>
        <v>0</v>
      </c>
      <c r="K256" s="282"/>
      <c r="L256" s="283"/>
      <c r="M256" s="284" t="s">
        <v>1</v>
      </c>
      <c r="N256" s="285" t="s">
        <v>38</v>
      </c>
      <c r="O256" s="91"/>
      <c r="P256" s="238">
        <f>O256*H256</f>
        <v>0</v>
      </c>
      <c r="Q256" s="238">
        <v>0.176</v>
      </c>
      <c r="R256" s="238">
        <f>Q256*H256</f>
        <v>2.16832</v>
      </c>
      <c r="S256" s="238">
        <v>0</v>
      </c>
      <c r="T256" s="239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40" t="s">
        <v>204</v>
      </c>
      <c r="AT256" s="240" t="s">
        <v>307</v>
      </c>
      <c r="AU256" s="240" t="s">
        <v>82</v>
      </c>
      <c r="AY256" s="17" t="s">
        <v>168</v>
      </c>
      <c r="BE256" s="241">
        <f>IF(N256="základní",J256,0)</f>
        <v>0</v>
      </c>
      <c r="BF256" s="241">
        <f>IF(N256="snížená",J256,0)</f>
        <v>0</v>
      </c>
      <c r="BG256" s="241">
        <f>IF(N256="zákl. přenesená",J256,0)</f>
        <v>0</v>
      </c>
      <c r="BH256" s="241">
        <f>IF(N256="sníž. přenesená",J256,0)</f>
        <v>0</v>
      </c>
      <c r="BI256" s="241">
        <f>IF(N256="nulová",J256,0)</f>
        <v>0</v>
      </c>
      <c r="BJ256" s="17" t="s">
        <v>80</v>
      </c>
      <c r="BK256" s="241">
        <f>ROUND(I256*H256,2)</f>
        <v>0</v>
      </c>
      <c r="BL256" s="17" t="s">
        <v>174</v>
      </c>
      <c r="BM256" s="240" t="s">
        <v>464</v>
      </c>
    </row>
    <row r="257" spans="1:51" s="13" customFormat="1" ht="12">
      <c r="A257" s="13"/>
      <c r="B257" s="242"/>
      <c r="C257" s="243"/>
      <c r="D257" s="244" t="s">
        <v>176</v>
      </c>
      <c r="E257" s="245" t="s">
        <v>1</v>
      </c>
      <c r="F257" s="246" t="s">
        <v>465</v>
      </c>
      <c r="G257" s="243"/>
      <c r="H257" s="247">
        <v>12.32</v>
      </c>
      <c r="I257" s="248"/>
      <c r="J257" s="243"/>
      <c r="K257" s="243"/>
      <c r="L257" s="249"/>
      <c r="M257" s="250"/>
      <c r="N257" s="251"/>
      <c r="O257" s="251"/>
      <c r="P257" s="251"/>
      <c r="Q257" s="251"/>
      <c r="R257" s="251"/>
      <c r="S257" s="251"/>
      <c r="T257" s="252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3" t="s">
        <v>176</v>
      </c>
      <c r="AU257" s="253" t="s">
        <v>82</v>
      </c>
      <c r="AV257" s="13" t="s">
        <v>82</v>
      </c>
      <c r="AW257" s="13" t="s">
        <v>30</v>
      </c>
      <c r="AX257" s="13" t="s">
        <v>80</v>
      </c>
      <c r="AY257" s="253" t="s">
        <v>168</v>
      </c>
    </row>
    <row r="258" spans="1:65" s="2" customFormat="1" ht="24.15" customHeight="1">
      <c r="A258" s="38"/>
      <c r="B258" s="39"/>
      <c r="C258" s="275" t="s">
        <v>466</v>
      </c>
      <c r="D258" s="275" t="s">
        <v>307</v>
      </c>
      <c r="E258" s="276" t="s">
        <v>467</v>
      </c>
      <c r="F258" s="277" t="s">
        <v>468</v>
      </c>
      <c r="G258" s="278" t="s">
        <v>173</v>
      </c>
      <c r="H258" s="279">
        <v>947.6</v>
      </c>
      <c r="I258" s="280"/>
      <c r="J258" s="281">
        <f>ROUND(I258*H258,2)</f>
        <v>0</v>
      </c>
      <c r="K258" s="282"/>
      <c r="L258" s="283"/>
      <c r="M258" s="284" t="s">
        <v>1</v>
      </c>
      <c r="N258" s="285" t="s">
        <v>38</v>
      </c>
      <c r="O258" s="91"/>
      <c r="P258" s="238">
        <f>O258*H258</f>
        <v>0</v>
      </c>
      <c r="Q258" s="238">
        <v>0.176</v>
      </c>
      <c r="R258" s="238">
        <f>Q258*H258</f>
        <v>166.7776</v>
      </c>
      <c r="S258" s="238">
        <v>0</v>
      </c>
      <c r="T258" s="239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240" t="s">
        <v>204</v>
      </c>
      <c r="AT258" s="240" t="s">
        <v>307</v>
      </c>
      <c r="AU258" s="240" t="s">
        <v>82</v>
      </c>
      <c r="AY258" s="17" t="s">
        <v>168</v>
      </c>
      <c r="BE258" s="241">
        <f>IF(N258="základní",J258,0)</f>
        <v>0</v>
      </c>
      <c r="BF258" s="241">
        <f>IF(N258="snížená",J258,0)</f>
        <v>0</v>
      </c>
      <c r="BG258" s="241">
        <f>IF(N258="zákl. přenesená",J258,0)</f>
        <v>0</v>
      </c>
      <c r="BH258" s="241">
        <f>IF(N258="sníž. přenesená",J258,0)</f>
        <v>0</v>
      </c>
      <c r="BI258" s="241">
        <f>IF(N258="nulová",J258,0)</f>
        <v>0</v>
      </c>
      <c r="BJ258" s="17" t="s">
        <v>80</v>
      </c>
      <c r="BK258" s="241">
        <f>ROUND(I258*H258,2)</f>
        <v>0</v>
      </c>
      <c r="BL258" s="17" t="s">
        <v>174</v>
      </c>
      <c r="BM258" s="240" t="s">
        <v>469</v>
      </c>
    </row>
    <row r="259" spans="1:51" s="13" customFormat="1" ht="12">
      <c r="A259" s="13"/>
      <c r="B259" s="242"/>
      <c r="C259" s="243"/>
      <c r="D259" s="244" t="s">
        <v>176</v>
      </c>
      <c r="E259" s="245" t="s">
        <v>1</v>
      </c>
      <c r="F259" s="246" t="s">
        <v>470</v>
      </c>
      <c r="G259" s="243"/>
      <c r="H259" s="247">
        <v>947.6</v>
      </c>
      <c r="I259" s="248"/>
      <c r="J259" s="243"/>
      <c r="K259" s="243"/>
      <c r="L259" s="249"/>
      <c r="M259" s="250"/>
      <c r="N259" s="251"/>
      <c r="O259" s="251"/>
      <c r="P259" s="251"/>
      <c r="Q259" s="251"/>
      <c r="R259" s="251"/>
      <c r="S259" s="251"/>
      <c r="T259" s="25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53" t="s">
        <v>176</v>
      </c>
      <c r="AU259" s="253" t="s">
        <v>82</v>
      </c>
      <c r="AV259" s="13" t="s">
        <v>82</v>
      </c>
      <c r="AW259" s="13" t="s">
        <v>30</v>
      </c>
      <c r="AX259" s="13" t="s">
        <v>80</v>
      </c>
      <c r="AY259" s="253" t="s">
        <v>168</v>
      </c>
    </row>
    <row r="260" spans="1:65" s="2" customFormat="1" ht="16.5" customHeight="1">
      <c r="A260" s="38"/>
      <c r="B260" s="39"/>
      <c r="C260" s="275" t="s">
        <v>471</v>
      </c>
      <c r="D260" s="275" t="s">
        <v>307</v>
      </c>
      <c r="E260" s="276" t="s">
        <v>472</v>
      </c>
      <c r="F260" s="277" t="s">
        <v>473</v>
      </c>
      <c r="G260" s="278" t="s">
        <v>293</v>
      </c>
      <c r="H260" s="279">
        <v>47.971</v>
      </c>
      <c r="I260" s="280"/>
      <c r="J260" s="281">
        <f>ROUND(I260*H260,2)</f>
        <v>0</v>
      </c>
      <c r="K260" s="282"/>
      <c r="L260" s="283"/>
      <c r="M260" s="284" t="s">
        <v>1</v>
      </c>
      <c r="N260" s="285" t="s">
        <v>38</v>
      </c>
      <c r="O260" s="91"/>
      <c r="P260" s="238">
        <f>O260*H260</f>
        <v>0</v>
      </c>
      <c r="Q260" s="238">
        <v>1</v>
      </c>
      <c r="R260" s="238">
        <f>Q260*H260</f>
        <v>47.971</v>
      </c>
      <c r="S260" s="238">
        <v>0</v>
      </c>
      <c r="T260" s="239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240" t="s">
        <v>204</v>
      </c>
      <c r="AT260" s="240" t="s">
        <v>307</v>
      </c>
      <c r="AU260" s="240" t="s">
        <v>82</v>
      </c>
      <c r="AY260" s="17" t="s">
        <v>168</v>
      </c>
      <c r="BE260" s="241">
        <f>IF(N260="základní",J260,0)</f>
        <v>0</v>
      </c>
      <c r="BF260" s="241">
        <f>IF(N260="snížená",J260,0)</f>
        <v>0</v>
      </c>
      <c r="BG260" s="241">
        <f>IF(N260="zákl. přenesená",J260,0)</f>
        <v>0</v>
      </c>
      <c r="BH260" s="241">
        <f>IF(N260="sníž. přenesená",J260,0)</f>
        <v>0</v>
      </c>
      <c r="BI260" s="241">
        <f>IF(N260="nulová",J260,0)</f>
        <v>0</v>
      </c>
      <c r="BJ260" s="17" t="s">
        <v>80</v>
      </c>
      <c r="BK260" s="241">
        <f>ROUND(I260*H260,2)</f>
        <v>0</v>
      </c>
      <c r="BL260" s="17" t="s">
        <v>174</v>
      </c>
      <c r="BM260" s="240" t="s">
        <v>474</v>
      </c>
    </row>
    <row r="261" spans="1:51" s="13" customFormat="1" ht="12">
      <c r="A261" s="13"/>
      <c r="B261" s="242"/>
      <c r="C261" s="243"/>
      <c r="D261" s="244" t="s">
        <v>176</v>
      </c>
      <c r="E261" s="245" t="s">
        <v>1</v>
      </c>
      <c r="F261" s="246" t="s">
        <v>475</v>
      </c>
      <c r="G261" s="243"/>
      <c r="H261" s="247">
        <v>47.971</v>
      </c>
      <c r="I261" s="248"/>
      <c r="J261" s="243"/>
      <c r="K261" s="243"/>
      <c r="L261" s="249"/>
      <c r="M261" s="250"/>
      <c r="N261" s="251"/>
      <c r="O261" s="251"/>
      <c r="P261" s="251"/>
      <c r="Q261" s="251"/>
      <c r="R261" s="251"/>
      <c r="S261" s="251"/>
      <c r="T261" s="25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53" t="s">
        <v>176</v>
      </c>
      <c r="AU261" s="253" t="s">
        <v>82</v>
      </c>
      <c r="AV261" s="13" t="s">
        <v>82</v>
      </c>
      <c r="AW261" s="13" t="s">
        <v>30</v>
      </c>
      <c r="AX261" s="13" t="s">
        <v>80</v>
      </c>
      <c r="AY261" s="253" t="s">
        <v>168</v>
      </c>
    </row>
    <row r="262" spans="1:65" s="2" customFormat="1" ht="24.15" customHeight="1">
      <c r="A262" s="38"/>
      <c r="B262" s="39"/>
      <c r="C262" s="228" t="s">
        <v>476</v>
      </c>
      <c r="D262" s="228" t="s">
        <v>170</v>
      </c>
      <c r="E262" s="229" t="s">
        <v>477</v>
      </c>
      <c r="F262" s="230" t="s">
        <v>478</v>
      </c>
      <c r="G262" s="231" t="s">
        <v>173</v>
      </c>
      <c r="H262" s="232">
        <v>80</v>
      </c>
      <c r="I262" s="233"/>
      <c r="J262" s="234">
        <f>ROUND(I262*H262,2)</f>
        <v>0</v>
      </c>
      <c r="K262" s="235"/>
      <c r="L262" s="44"/>
      <c r="M262" s="236" t="s">
        <v>1</v>
      </c>
      <c r="N262" s="237" t="s">
        <v>38</v>
      </c>
      <c r="O262" s="91"/>
      <c r="P262" s="238">
        <f>O262*H262</f>
        <v>0</v>
      </c>
      <c r="Q262" s="238">
        <v>0.408</v>
      </c>
      <c r="R262" s="238">
        <f>Q262*H262</f>
        <v>32.64</v>
      </c>
      <c r="S262" s="238">
        <v>0</v>
      </c>
      <c r="T262" s="239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240" t="s">
        <v>174</v>
      </c>
      <c r="AT262" s="240" t="s">
        <v>170</v>
      </c>
      <c r="AU262" s="240" t="s">
        <v>82</v>
      </c>
      <c r="AY262" s="17" t="s">
        <v>168</v>
      </c>
      <c r="BE262" s="241">
        <f>IF(N262="základní",J262,0)</f>
        <v>0</v>
      </c>
      <c r="BF262" s="241">
        <f>IF(N262="snížená",J262,0)</f>
        <v>0</v>
      </c>
      <c r="BG262" s="241">
        <f>IF(N262="zákl. přenesená",J262,0)</f>
        <v>0</v>
      </c>
      <c r="BH262" s="241">
        <f>IF(N262="sníž. přenesená",J262,0)</f>
        <v>0</v>
      </c>
      <c r="BI262" s="241">
        <f>IF(N262="nulová",J262,0)</f>
        <v>0</v>
      </c>
      <c r="BJ262" s="17" t="s">
        <v>80</v>
      </c>
      <c r="BK262" s="241">
        <f>ROUND(I262*H262,2)</f>
        <v>0</v>
      </c>
      <c r="BL262" s="17" t="s">
        <v>174</v>
      </c>
      <c r="BM262" s="240" t="s">
        <v>479</v>
      </c>
    </row>
    <row r="263" spans="1:51" s="13" customFormat="1" ht="12">
      <c r="A263" s="13"/>
      <c r="B263" s="242"/>
      <c r="C263" s="243"/>
      <c r="D263" s="244" t="s">
        <v>176</v>
      </c>
      <c r="E263" s="245" t="s">
        <v>1</v>
      </c>
      <c r="F263" s="246" t="s">
        <v>480</v>
      </c>
      <c r="G263" s="243"/>
      <c r="H263" s="247">
        <v>80</v>
      </c>
      <c r="I263" s="248"/>
      <c r="J263" s="243"/>
      <c r="K263" s="243"/>
      <c r="L263" s="249"/>
      <c r="M263" s="250"/>
      <c r="N263" s="251"/>
      <c r="O263" s="251"/>
      <c r="P263" s="251"/>
      <c r="Q263" s="251"/>
      <c r="R263" s="251"/>
      <c r="S263" s="251"/>
      <c r="T263" s="25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53" t="s">
        <v>176</v>
      </c>
      <c r="AU263" s="253" t="s">
        <v>82</v>
      </c>
      <c r="AV263" s="13" t="s">
        <v>82</v>
      </c>
      <c r="AW263" s="13" t="s">
        <v>30</v>
      </c>
      <c r="AX263" s="13" t="s">
        <v>80</v>
      </c>
      <c r="AY263" s="253" t="s">
        <v>168</v>
      </c>
    </row>
    <row r="264" spans="1:65" s="2" customFormat="1" ht="24.15" customHeight="1">
      <c r="A264" s="38"/>
      <c r="B264" s="39"/>
      <c r="C264" s="228" t="s">
        <v>481</v>
      </c>
      <c r="D264" s="228" t="s">
        <v>170</v>
      </c>
      <c r="E264" s="229" t="s">
        <v>482</v>
      </c>
      <c r="F264" s="230" t="s">
        <v>483</v>
      </c>
      <c r="G264" s="231" t="s">
        <v>173</v>
      </c>
      <c r="H264" s="232">
        <v>84</v>
      </c>
      <c r="I264" s="233"/>
      <c r="J264" s="234">
        <f>ROUND(I264*H264,2)</f>
        <v>0</v>
      </c>
      <c r="K264" s="235"/>
      <c r="L264" s="44"/>
      <c r="M264" s="236" t="s">
        <v>1</v>
      </c>
      <c r="N264" s="237" t="s">
        <v>38</v>
      </c>
      <c r="O264" s="91"/>
      <c r="P264" s="238">
        <f>O264*H264</f>
        <v>0</v>
      </c>
      <c r="Q264" s="238">
        <v>0.00036</v>
      </c>
      <c r="R264" s="238">
        <f>Q264*H264</f>
        <v>0.030240000000000003</v>
      </c>
      <c r="S264" s="238">
        <v>0</v>
      </c>
      <c r="T264" s="239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240" t="s">
        <v>174</v>
      </c>
      <c r="AT264" s="240" t="s">
        <v>170</v>
      </c>
      <c r="AU264" s="240" t="s">
        <v>82</v>
      </c>
      <c r="AY264" s="17" t="s">
        <v>168</v>
      </c>
      <c r="BE264" s="241">
        <f>IF(N264="základní",J264,0)</f>
        <v>0</v>
      </c>
      <c r="BF264" s="241">
        <f>IF(N264="snížená",J264,0)</f>
        <v>0</v>
      </c>
      <c r="BG264" s="241">
        <f>IF(N264="zákl. přenesená",J264,0)</f>
        <v>0</v>
      </c>
      <c r="BH264" s="241">
        <f>IF(N264="sníž. přenesená",J264,0)</f>
        <v>0</v>
      </c>
      <c r="BI264" s="241">
        <f>IF(N264="nulová",J264,0)</f>
        <v>0</v>
      </c>
      <c r="BJ264" s="17" t="s">
        <v>80</v>
      </c>
      <c r="BK264" s="241">
        <f>ROUND(I264*H264,2)</f>
        <v>0</v>
      </c>
      <c r="BL264" s="17" t="s">
        <v>174</v>
      </c>
      <c r="BM264" s="240" t="s">
        <v>484</v>
      </c>
    </row>
    <row r="265" spans="1:51" s="13" customFormat="1" ht="12">
      <c r="A265" s="13"/>
      <c r="B265" s="242"/>
      <c r="C265" s="243"/>
      <c r="D265" s="244" t="s">
        <v>176</v>
      </c>
      <c r="E265" s="245" t="s">
        <v>1</v>
      </c>
      <c r="F265" s="246" t="s">
        <v>485</v>
      </c>
      <c r="G265" s="243"/>
      <c r="H265" s="247">
        <v>84</v>
      </c>
      <c r="I265" s="248"/>
      <c r="J265" s="243"/>
      <c r="K265" s="243"/>
      <c r="L265" s="249"/>
      <c r="M265" s="250"/>
      <c r="N265" s="251"/>
      <c r="O265" s="251"/>
      <c r="P265" s="251"/>
      <c r="Q265" s="251"/>
      <c r="R265" s="251"/>
      <c r="S265" s="251"/>
      <c r="T265" s="25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53" t="s">
        <v>176</v>
      </c>
      <c r="AU265" s="253" t="s">
        <v>82</v>
      </c>
      <c r="AV265" s="13" t="s">
        <v>82</v>
      </c>
      <c r="AW265" s="13" t="s">
        <v>30</v>
      </c>
      <c r="AX265" s="13" t="s">
        <v>80</v>
      </c>
      <c r="AY265" s="253" t="s">
        <v>168</v>
      </c>
    </row>
    <row r="266" spans="1:65" s="2" customFormat="1" ht="24.15" customHeight="1">
      <c r="A266" s="38"/>
      <c r="B266" s="39"/>
      <c r="C266" s="228" t="s">
        <v>486</v>
      </c>
      <c r="D266" s="228" t="s">
        <v>170</v>
      </c>
      <c r="E266" s="229" t="s">
        <v>487</v>
      </c>
      <c r="F266" s="230" t="s">
        <v>488</v>
      </c>
      <c r="G266" s="231" t="s">
        <v>173</v>
      </c>
      <c r="H266" s="232">
        <v>876</v>
      </c>
      <c r="I266" s="233"/>
      <c r="J266" s="234">
        <f>ROUND(I266*H266,2)</f>
        <v>0</v>
      </c>
      <c r="K266" s="235"/>
      <c r="L266" s="44"/>
      <c r="M266" s="236" t="s">
        <v>1</v>
      </c>
      <c r="N266" s="237" t="s">
        <v>38</v>
      </c>
      <c r="O266" s="91"/>
      <c r="P266" s="238">
        <f>O266*H266</f>
        <v>0</v>
      </c>
      <c r="Q266" s="238">
        <v>0.00047</v>
      </c>
      <c r="R266" s="238">
        <f>Q266*H266</f>
        <v>0.41172</v>
      </c>
      <c r="S266" s="238">
        <v>0</v>
      </c>
      <c r="T266" s="239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240" t="s">
        <v>174</v>
      </c>
      <c r="AT266" s="240" t="s">
        <v>170</v>
      </c>
      <c r="AU266" s="240" t="s">
        <v>82</v>
      </c>
      <c r="AY266" s="17" t="s">
        <v>168</v>
      </c>
      <c r="BE266" s="241">
        <f>IF(N266="základní",J266,0)</f>
        <v>0</v>
      </c>
      <c r="BF266" s="241">
        <f>IF(N266="snížená",J266,0)</f>
        <v>0</v>
      </c>
      <c r="BG266" s="241">
        <f>IF(N266="zákl. přenesená",J266,0)</f>
        <v>0</v>
      </c>
      <c r="BH266" s="241">
        <f>IF(N266="sníž. přenesená",J266,0)</f>
        <v>0</v>
      </c>
      <c r="BI266" s="241">
        <f>IF(N266="nulová",J266,0)</f>
        <v>0</v>
      </c>
      <c r="BJ266" s="17" t="s">
        <v>80</v>
      </c>
      <c r="BK266" s="241">
        <f>ROUND(I266*H266,2)</f>
        <v>0</v>
      </c>
      <c r="BL266" s="17" t="s">
        <v>174</v>
      </c>
      <c r="BM266" s="240" t="s">
        <v>489</v>
      </c>
    </row>
    <row r="267" spans="1:51" s="13" customFormat="1" ht="12">
      <c r="A267" s="13"/>
      <c r="B267" s="242"/>
      <c r="C267" s="243"/>
      <c r="D267" s="244" t="s">
        <v>176</v>
      </c>
      <c r="E267" s="245" t="s">
        <v>1</v>
      </c>
      <c r="F267" s="246" t="s">
        <v>490</v>
      </c>
      <c r="G267" s="243"/>
      <c r="H267" s="247">
        <v>876</v>
      </c>
      <c r="I267" s="248"/>
      <c r="J267" s="243"/>
      <c r="K267" s="243"/>
      <c r="L267" s="249"/>
      <c r="M267" s="250"/>
      <c r="N267" s="251"/>
      <c r="O267" s="251"/>
      <c r="P267" s="251"/>
      <c r="Q267" s="251"/>
      <c r="R267" s="251"/>
      <c r="S267" s="251"/>
      <c r="T267" s="25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53" t="s">
        <v>176</v>
      </c>
      <c r="AU267" s="253" t="s">
        <v>82</v>
      </c>
      <c r="AV267" s="13" t="s">
        <v>82</v>
      </c>
      <c r="AW267" s="13" t="s">
        <v>30</v>
      </c>
      <c r="AX267" s="13" t="s">
        <v>80</v>
      </c>
      <c r="AY267" s="253" t="s">
        <v>168</v>
      </c>
    </row>
    <row r="268" spans="1:65" s="2" customFormat="1" ht="21.75" customHeight="1">
      <c r="A268" s="38"/>
      <c r="B268" s="39"/>
      <c r="C268" s="228" t="s">
        <v>491</v>
      </c>
      <c r="D268" s="228" t="s">
        <v>170</v>
      </c>
      <c r="E268" s="229" t="s">
        <v>492</v>
      </c>
      <c r="F268" s="230" t="s">
        <v>493</v>
      </c>
      <c r="G268" s="231" t="s">
        <v>268</v>
      </c>
      <c r="H268" s="232">
        <v>177</v>
      </c>
      <c r="I268" s="233"/>
      <c r="J268" s="234">
        <f>ROUND(I268*H268,2)</f>
        <v>0</v>
      </c>
      <c r="K268" s="235"/>
      <c r="L268" s="44"/>
      <c r="M268" s="236" t="s">
        <v>1</v>
      </c>
      <c r="N268" s="237" t="s">
        <v>38</v>
      </c>
      <c r="O268" s="91"/>
      <c r="P268" s="238">
        <f>O268*H268</f>
        <v>0</v>
      </c>
      <c r="Q268" s="238">
        <v>0</v>
      </c>
      <c r="R268" s="238">
        <f>Q268*H268</f>
        <v>0</v>
      </c>
      <c r="S268" s="238">
        <v>0</v>
      </c>
      <c r="T268" s="239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240" t="s">
        <v>174</v>
      </c>
      <c r="AT268" s="240" t="s">
        <v>170</v>
      </c>
      <c r="AU268" s="240" t="s">
        <v>82</v>
      </c>
      <c r="AY268" s="17" t="s">
        <v>168</v>
      </c>
      <c r="BE268" s="241">
        <f>IF(N268="základní",J268,0)</f>
        <v>0</v>
      </c>
      <c r="BF268" s="241">
        <f>IF(N268="snížená",J268,0)</f>
        <v>0</v>
      </c>
      <c r="BG268" s="241">
        <f>IF(N268="zákl. přenesená",J268,0)</f>
        <v>0</v>
      </c>
      <c r="BH268" s="241">
        <f>IF(N268="sníž. přenesená",J268,0)</f>
        <v>0</v>
      </c>
      <c r="BI268" s="241">
        <f>IF(N268="nulová",J268,0)</f>
        <v>0</v>
      </c>
      <c r="BJ268" s="17" t="s">
        <v>80</v>
      </c>
      <c r="BK268" s="241">
        <f>ROUND(I268*H268,2)</f>
        <v>0</v>
      </c>
      <c r="BL268" s="17" t="s">
        <v>174</v>
      </c>
      <c r="BM268" s="240" t="s">
        <v>494</v>
      </c>
    </row>
    <row r="269" spans="1:51" s="13" customFormat="1" ht="12">
      <c r="A269" s="13"/>
      <c r="B269" s="242"/>
      <c r="C269" s="243"/>
      <c r="D269" s="244" t="s">
        <v>176</v>
      </c>
      <c r="E269" s="245" t="s">
        <v>1</v>
      </c>
      <c r="F269" s="246" t="s">
        <v>280</v>
      </c>
      <c r="G269" s="243"/>
      <c r="H269" s="247">
        <v>177</v>
      </c>
      <c r="I269" s="248"/>
      <c r="J269" s="243"/>
      <c r="K269" s="243"/>
      <c r="L269" s="249"/>
      <c r="M269" s="250"/>
      <c r="N269" s="251"/>
      <c r="O269" s="251"/>
      <c r="P269" s="251"/>
      <c r="Q269" s="251"/>
      <c r="R269" s="251"/>
      <c r="S269" s="251"/>
      <c r="T269" s="25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53" t="s">
        <v>176</v>
      </c>
      <c r="AU269" s="253" t="s">
        <v>82</v>
      </c>
      <c r="AV269" s="13" t="s">
        <v>82</v>
      </c>
      <c r="AW269" s="13" t="s">
        <v>30</v>
      </c>
      <c r="AX269" s="13" t="s">
        <v>80</v>
      </c>
      <c r="AY269" s="253" t="s">
        <v>168</v>
      </c>
    </row>
    <row r="270" spans="1:65" s="2" customFormat="1" ht="49.05" customHeight="1">
      <c r="A270" s="38"/>
      <c r="B270" s="39"/>
      <c r="C270" s="228" t="s">
        <v>495</v>
      </c>
      <c r="D270" s="228" t="s">
        <v>170</v>
      </c>
      <c r="E270" s="229" t="s">
        <v>496</v>
      </c>
      <c r="F270" s="230" t="s">
        <v>497</v>
      </c>
      <c r="G270" s="231" t="s">
        <v>173</v>
      </c>
      <c r="H270" s="232">
        <v>60</v>
      </c>
      <c r="I270" s="233"/>
      <c r="J270" s="234">
        <f>ROUND(I270*H270,2)</f>
        <v>0</v>
      </c>
      <c r="K270" s="235"/>
      <c r="L270" s="44"/>
      <c r="M270" s="236" t="s">
        <v>1</v>
      </c>
      <c r="N270" s="237" t="s">
        <v>38</v>
      </c>
      <c r="O270" s="91"/>
      <c r="P270" s="238">
        <f>O270*H270</f>
        <v>0</v>
      </c>
      <c r="Q270" s="238">
        <v>0.098</v>
      </c>
      <c r="R270" s="238">
        <f>Q270*H270</f>
        <v>5.88</v>
      </c>
      <c r="S270" s="238">
        <v>0</v>
      </c>
      <c r="T270" s="239">
        <f>S270*H270</f>
        <v>0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240" t="s">
        <v>174</v>
      </c>
      <c r="AT270" s="240" t="s">
        <v>170</v>
      </c>
      <c r="AU270" s="240" t="s">
        <v>82</v>
      </c>
      <c r="AY270" s="17" t="s">
        <v>168</v>
      </c>
      <c r="BE270" s="241">
        <f>IF(N270="základní",J270,0)</f>
        <v>0</v>
      </c>
      <c r="BF270" s="241">
        <f>IF(N270="snížená",J270,0)</f>
        <v>0</v>
      </c>
      <c r="BG270" s="241">
        <f>IF(N270="zákl. přenesená",J270,0)</f>
        <v>0</v>
      </c>
      <c r="BH270" s="241">
        <f>IF(N270="sníž. přenesená",J270,0)</f>
        <v>0</v>
      </c>
      <c r="BI270" s="241">
        <f>IF(N270="nulová",J270,0)</f>
        <v>0</v>
      </c>
      <c r="BJ270" s="17" t="s">
        <v>80</v>
      </c>
      <c r="BK270" s="241">
        <f>ROUND(I270*H270,2)</f>
        <v>0</v>
      </c>
      <c r="BL270" s="17" t="s">
        <v>174</v>
      </c>
      <c r="BM270" s="240" t="s">
        <v>498</v>
      </c>
    </row>
    <row r="271" spans="1:51" s="13" customFormat="1" ht="12">
      <c r="A271" s="13"/>
      <c r="B271" s="242"/>
      <c r="C271" s="243"/>
      <c r="D271" s="244" t="s">
        <v>176</v>
      </c>
      <c r="E271" s="245" t="s">
        <v>1</v>
      </c>
      <c r="F271" s="246" t="s">
        <v>499</v>
      </c>
      <c r="G271" s="243"/>
      <c r="H271" s="247">
        <v>60</v>
      </c>
      <c r="I271" s="248"/>
      <c r="J271" s="243"/>
      <c r="K271" s="243"/>
      <c r="L271" s="249"/>
      <c r="M271" s="250"/>
      <c r="N271" s="251"/>
      <c r="O271" s="251"/>
      <c r="P271" s="251"/>
      <c r="Q271" s="251"/>
      <c r="R271" s="251"/>
      <c r="S271" s="251"/>
      <c r="T271" s="25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53" t="s">
        <v>176</v>
      </c>
      <c r="AU271" s="253" t="s">
        <v>82</v>
      </c>
      <c r="AV271" s="13" t="s">
        <v>82</v>
      </c>
      <c r="AW271" s="13" t="s">
        <v>30</v>
      </c>
      <c r="AX271" s="13" t="s">
        <v>80</v>
      </c>
      <c r="AY271" s="253" t="s">
        <v>168</v>
      </c>
    </row>
    <row r="272" spans="1:63" s="12" customFormat="1" ht="22.8" customHeight="1">
      <c r="A272" s="12"/>
      <c r="B272" s="212"/>
      <c r="C272" s="213"/>
      <c r="D272" s="214" t="s">
        <v>72</v>
      </c>
      <c r="E272" s="226" t="s">
        <v>500</v>
      </c>
      <c r="F272" s="226" t="s">
        <v>501</v>
      </c>
      <c r="G272" s="213"/>
      <c r="H272" s="213"/>
      <c r="I272" s="216"/>
      <c r="J272" s="227">
        <f>BK272</f>
        <v>0</v>
      </c>
      <c r="K272" s="213"/>
      <c r="L272" s="218"/>
      <c r="M272" s="219"/>
      <c r="N272" s="220"/>
      <c r="O272" s="220"/>
      <c r="P272" s="221">
        <f>SUM(P273:P288)</f>
        <v>0</v>
      </c>
      <c r="Q272" s="220"/>
      <c r="R272" s="221">
        <f>SUM(R273:R288)</f>
        <v>252.49589500000002</v>
      </c>
      <c r="S272" s="220"/>
      <c r="T272" s="222">
        <f>SUM(T273:T288)</f>
        <v>0</v>
      </c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R272" s="223" t="s">
        <v>80</v>
      </c>
      <c r="AT272" s="224" t="s">
        <v>72</v>
      </c>
      <c r="AU272" s="224" t="s">
        <v>80</v>
      </c>
      <c r="AY272" s="223" t="s">
        <v>168</v>
      </c>
      <c r="BK272" s="225">
        <f>SUM(BK273:BK288)</f>
        <v>0</v>
      </c>
    </row>
    <row r="273" spans="1:65" s="2" customFormat="1" ht="16.5" customHeight="1">
      <c r="A273" s="38"/>
      <c r="B273" s="39"/>
      <c r="C273" s="228" t="s">
        <v>502</v>
      </c>
      <c r="D273" s="228" t="s">
        <v>170</v>
      </c>
      <c r="E273" s="229" t="s">
        <v>448</v>
      </c>
      <c r="F273" s="230" t="s">
        <v>449</v>
      </c>
      <c r="G273" s="231" t="s">
        <v>173</v>
      </c>
      <c r="H273" s="232">
        <v>1170</v>
      </c>
      <c r="I273" s="233"/>
      <c r="J273" s="234">
        <f>ROUND(I273*H273,2)</f>
        <v>0</v>
      </c>
      <c r="K273" s="235"/>
      <c r="L273" s="44"/>
      <c r="M273" s="236" t="s">
        <v>1</v>
      </c>
      <c r="N273" s="237" t="s">
        <v>38</v>
      </c>
      <c r="O273" s="91"/>
      <c r="P273" s="238">
        <f>O273*H273</f>
        <v>0</v>
      </c>
      <c r="Q273" s="238">
        <v>0</v>
      </c>
      <c r="R273" s="238">
        <f>Q273*H273</f>
        <v>0</v>
      </c>
      <c r="S273" s="238">
        <v>0</v>
      </c>
      <c r="T273" s="239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240" t="s">
        <v>174</v>
      </c>
      <c r="AT273" s="240" t="s">
        <v>170</v>
      </c>
      <c r="AU273" s="240" t="s">
        <v>82</v>
      </c>
      <c r="AY273" s="17" t="s">
        <v>168</v>
      </c>
      <c r="BE273" s="241">
        <f>IF(N273="základní",J273,0)</f>
        <v>0</v>
      </c>
      <c r="BF273" s="241">
        <f>IF(N273="snížená",J273,0)</f>
        <v>0</v>
      </c>
      <c r="BG273" s="241">
        <f>IF(N273="zákl. přenesená",J273,0)</f>
        <v>0</v>
      </c>
      <c r="BH273" s="241">
        <f>IF(N273="sníž. přenesená",J273,0)</f>
        <v>0</v>
      </c>
      <c r="BI273" s="241">
        <f>IF(N273="nulová",J273,0)</f>
        <v>0</v>
      </c>
      <c r="BJ273" s="17" t="s">
        <v>80</v>
      </c>
      <c r="BK273" s="241">
        <f>ROUND(I273*H273,2)</f>
        <v>0</v>
      </c>
      <c r="BL273" s="17" t="s">
        <v>174</v>
      </c>
      <c r="BM273" s="240" t="s">
        <v>503</v>
      </c>
    </row>
    <row r="274" spans="1:51" s="13" customFormat="1" ht="12">
      <c r="A274" s="13"/>
      <c r="B274" s="242"/>
      <c r="C274" s="243"/>
      <c r="D274" s="244" t="s">
        <v>176</v>
      </c>
      <c r="E274" s="245" t="s">
        <v>1</v>
      </c>
      <c r="F274" s="246" t="s">
        <v>504</v>
      </c>
      <c r="G274" s="243"/>
      <c r="H274" s="247">
        <v>1170</v>
      </c>
      <c r="I274" s="248"/>
      <c r="J274" s="243"/>
      <c r="K274" s="243"/>
      <c r="L274" s="249"/>
      <c r="M274" s="250"/>
      <c r="N274" s="251"/>
      <c r="O274" s="251"/>
      <c r="P274" s="251"/>
      <c r="Q274" s="251"/>
      <c r="R274" s="251"/>
      <c r="S274" s="251"/>
      <c r="T274" s="25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53" t="s">
        <v>176</v>
      </c>
      <c r="AU274" s="253" t="s">
        <v>82</v>
      </c>
      <c r="AV274" s="13" t="s">
        <v>82</v>
      </c>
      <c r="AW274" s="13" t="s">
        <v>30</v>
      </c>
      <c r="AX274" s="13" t="s">
        <v>80</v>
      </c>
      <c r="AY274" s="253" t="s">
        <v>168</v>
      </c>
    </row>
    <row r="275" spans="1:65" s="2" customFormat="1" ht="24.15" customHeight="1">
      <c r="A275" s="38"/>
      <c r="B275" s="39"/>
      <c r="C275" s="228" t="s">
        <v>505</v>
      </c>
      <c r="D275" s="228" t="s">
        <v>170</v>
      </c>
      <c r="E275" s="229" t="s">
        <v>506</v>
      </c>
      <c r="F275" s="230" t="s">
        <v>507</v>
      </c>
      <c r="G275" s="231" t="s">
        <v>173</v>
      </c>
      <c r="H275" s="232">
        <v>34.3</v>
      </c>
      <c r="I275" s="233"/>
      <c r="J275" s="234">
        <f>ROUND(I275*H275,2)</f>
        <v>0</v>
      </c>
      <c r="K275" s="235"/>
      <c r="L275" s="44"/>
      <c r="M275" s="236" t="s">
        <v>1</v>
      </c>
      <c r="N275" s="237" t="s">
        <v>38</v>
      </c>
      <c r="O275" s="91"/>
      <c r="P275" s="238">
        <f>O275*H275</f>
        <v>0</v>
      </c>
      <c r="Q275" s="238">
        <v>0.08425</v>
      </c>
      <c r="R275" s="238">
        <f>Q275*H275</f>
        <v>2.8897749999999998</v>
      </c>
      <c r="S275" s="238">
        <v>0</v>
      </c>
      <c r="T275" s="239">
        <f>S275*H275</f>
        <v>0</v>
      </c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R275" s="240" t="s">
        <v>174</v>
      </c>
      <c r="AT275" s="240" t="s">
        <v>170</v>
      </c>
      <c r="AU275" s="240" t="s">
        <v>82</v>
      </c>
      <c r="AY275" s="17" t="s">
        <v>168</v>
      </c>
      <c r="BE275" s="241">
        <f>IF(N275="základní",J275,0)</f>
        <v>0</v>
      </c>
      <c r="BF275" s="241">
        <f>IF(N275="snížená",J275,0)</f>
        <v>0</v>
      </c>
      <c r="BG275" s="241">
        <f>IF(N275="zákl. přenesená",J275,0)</f>
        <v>0</v>
      </c>
      <c r="BH275" s="241">
        <f>IF(N275="sníž. přenesená",J275,0)</f>
        <v>0</v>
      </c>
      <c r="BI275" s="241">
        <f>IF(N275="nulová",J275,0)</f>
        <v>0</v>
      </c>
      <c r="BJ275" s="17" t="s">
        <v>80</v>
      </c>
      <c r="BK275" s="241">
        <f>ROUND(I275*H275,2)</f>
        <v>0</v>
      </c>
      <c r="BL275" s="17" t="s">
        <v>174</v>
      </c>
      <c r="BM275" s="240" t="s">
        <v>508</v>
      </c>
    </row>
    <row r="276" spans="1:51" s="13" customFormat="1" ht="12">
      <c r="A276" s="13"/>
      <c r="B276" s="242"/>
      <c r="C276" s="243"/>
      <c r="D276" s="244" t="s">
        <v>176</v>
      </c>
      <c r="E276" s="245" t="s">
        <v>1</v>
      </c>
      <c r="F276" s="246" t="s">
        <v>509</v>
      </c>
      <c r="G276" s="243"/>
      <c r="H276" s="247">
        <v>34.3</v>
      </c>
      <c r="I276" s="248"/>
      <c r="J276" s="243"/>
      <c r="K276" s="243"/>
      <c r="L276" s="249"/>
      <c r="M276" s="250"/>
      <c r="N276" s="251"/>
      <c r="O276" s="251"/>
      <c r="P276" s="251"/>
      <c r="Q276" s="251"/>
      <c r="R276" s="251"/>
      <c r="S276" s="251"/>
      <c r="T276" s="25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53" t="s">
        <v>176</v>
      </c>
      <c r="AU276" s="253" t="s">
        <v>82</v>
      </c>
      <c r="AV276" s="13" t="s">
        <v>82</v>
      </c>
      <c r="AW276" s="13" t="s">
        <v>30</v>
      </c>
      <c r="AX276" s="13" t="s">
        <v>80</v>
      </c>
      <c r="AY276" s="253" t="s">
        <v>168</v>
      </c>
    </row>
    <row r="277" spans="1:65" s="2" customFormat="1" ht="24.15" customHeight="1">
      <c r="A277" s="38"/>
      <c r="B277" s="39"/>
      <c r="C277" s="275" t="s">
        <v>510</v>
      </c>
      <c r="D277" s="275" t="s">
        <v>307</v>
      </c>
      <c r="E277" s="276" t="s">
        <v>511</v>
      </c>
      <c r="F277" s="277" t="s">
        <v>512</v>
      </c>
      <c r="G277" s="278" t="s">
        <v>173</v>
      </c>
      <c r="H277" s="279">
        <v>34.3</v>
      </c>
      <c r="I277" s="280"/>
      <c r="J277" s="281">
        <f>ROUND(I277*H277,2)</f>
        <v>0</v>
      </c>
      <c r="K277" s="282"/>
      <c r="L277" s="283"/>
      <c r="M277" s="284" t="s">
        <v>1</v>
      </c>
      <c r="N277" s="285" t="s">
        <v>38</v>
      </c>
      <c r="O277" s="91"/>
      <c r="P277" s="238">
        <f>O277*H277</f>
        <v>0</v>
      </c>
      <c r="Q277" s="238">
        <v>0.131</v>
      </c>
      <c r="R277" s="238">
        <f>Q277*H277</f>
        <v>4.4933</v>
      </c>
      <c r="S277" s="238">
        <v>0</v>
      </c>
      <c r="T277" s="239">
        <f>S277*H277</f>
        <v>0</v>
      </c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R277" s="240" t="s">
        <v>204</v>
      </c>
      <c r="AT277" s="240" t="s">
        <v>307</v>
      </c>
      <c r="AU277" s="240" t="s">
        <v>82</v>
      </c>
      <c r="AY277" s="17" t="s">
        <v>168</v>
      </c>
      <c r="BE277" s="241">
        <f>IF(N277="základní",J277,0)</f>
        <v>0</v>
      </c>
      <c r="BF277" s="241">
        <f>IF(N277="snížená",J277,0)</f>
        <v>0</v>
      </c>
      <c r="BG277" s="241">
        <f>IF(N277="zákl. přenesená",J277,0)</f>
        <v>0</v>
      </c>
      <c r="BH277" s="241">
        <f>IF(N277="sníž. přenesená",J277,0)</f>
        <v>0</v>
      </c>
      <c r="BI277" s="241">
        <f>IF(N277="nulová",J277,0)</f>
        <v>0</v>
      </c>
      <c r="BJ277" s="17" t="s">
        <v>80</v>
      </c>
      <c r="BK277" s="241">
        <f>ROUND(I277*H277,2)</f>
        <v>0</v>
      </c>
      <c r="BL277" s="17" t="s">
        <v>174</v>
      </c>
      <c r="BM277" s="240" t="s">
        <v>513</v>
      </c>
    </row>
    <row r="278" spans="1:65" s="2" customFormat="1" ht="24.15" customHeight="1">
      <c r="A278" s="38"/>
      <c r="B278" s="39"/>
      <c r="C278" s="228" t="s">
        <v>514</v>
      </c>
      <c r="D278" s="228" t="s">
        <v>170</v>
      </c>
      <c r="E278" s="229" t="s">
        <v>515</v>
      </c>
      <c r="F278" s="230" t="s">
        <v>516</v>
      </c>
      <c r="G278" s="231" t="s">
        <v>173</v>
      </c>
      <c r="H278" s="232">
        <v>1130</v>
      </c>
      <c r="I278" s="233"/>
      <c r="J278" s="234">
        <f>ROUND(I278*H278,2)</f>
        <v>0</v>
      </c>
      <c r="K278" s="235"/>
      <c r="L278" s="44"/>
      <c r="M278" s="236" t="s">
        <v>1</v>
      </c>
      <c r="N278" s="237" t="s">
        <v>38</v>
      </c>
      <c r="O278" s="91"/>
      <c r="P278" s="238">
        <f>O278*H278</f>
        <v>0</v>
      </c>
      <c r="Q278" s="238">
        <v>0.08425</v>
      </c>
      <c r="R278" s="238">
        <f>Q278*H278</f>
        <v>95.2025</v>
      </c>
      <c r="S278" s="238">
        <v>0</v>
      </c>
      <c r="T278" s="239">
        <f>S278*H278</f>
        <v>0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240" t="s">
        <v>174</v>
      </c>
      <c r="AT278" s="240" t="s">
        <v>170</v>
      </c>
      <c r="AU278" s="240" t="s">
        <v>82</v>
      </c>
      <c r="AY278" s="17" t="s">
        <v>168</v>
      </c>
      <c r="BE278" s="241">
        <f>IF(N278="základní",J278,0)</f>
        <v>0</v>
      </c>
      <c r="BF278" s="241">
        <f>IF(N278="snížená",J278,0)</f>
        <v>0</v>
      </c>
      <c r="BG278" s="241">
        <f>IF(N278="zákl. přenesená",J278,0)</f>
        <v>0</v>
      </c>
      <c r="BH278" s="241">
        <f>IF(N278="sníž. přenesená",J278,0)</f>
        <v>0</v>
      </c>
      <c r="BI278" s="241">
        <f>IF(N278="nulová",J278,0)</f>
        <v>0</v>
      </c>
      <c r="BJ278" s="17" t="s">
        <v>80</v>
      </c>
      <c r="BK278" s="241">
        <f>ROUND(I278*H278,2)</f>
        <v>0</v>
      </c>
      <c r="BL278" s="17" t="s">
        <v>174</v>
      </c>
      <c r="BM278" s="240" t="s">
        <v>517</v>
      </c>
    </row>
    <row r="279" spans="1:51" s="13" customFormat="1" ht="12">
      <c r="A279" s="13"/>
      <c r="B279" s="242"/>
      <c r="C279" s="243"/>
      <c r="D279" s="244" t="s">
        <v>176</v>
      </c>
      <c r="E279" s="245" t="s">
        <v>1</v>
      </c>
      <c r="F279" s="246" t="s">
        <v>518</v>
      </c>
      <c r="G279" s="243"/>
      <c r="H279" s="247">
        <v>256</v>
      </c>
      <c r="I279" s="248"/>
      <c r="J279" s="243"/>
      <c r="K279" s="243"/>
      <c r="L279" s="249"/>
      <c r="M279" s="250"/>
      <c r="N279" s="251"/>
      <c r="O279" s="251"/>
      <c r="P279" s="251"/>
      <c r="Q279" s="251"/>
      <c r="R279" s="251"/>
      <c r="S279" s="251"/>
      <c r="T279" s="25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53" t="s">
        <v>176</v>
      </c>
      <c r="AU279" s="253" t="s">
        <v>82</v>
      </c>
      <c r="AV279" s="13" t="s">
        <v>82</v>
      </c>
      <c r="AW279" s="13" t="s">
        <v>30</v>
      </c>
      <c r="AX279" s="13" t="s">
        <v>73</v>
      </c>
      <c r="AY279" s="253" t="s">
        <v>168</v>
      </c>
    </row>
    <row r="280" spans="1:51" s="13" customFormat="1" ht="12">
      <c r="A280" s="13"/>
      <c r="B280" s="242"/>
      <c r="C280" s="243"/>
      <c r="D280" s="244" t="s">
        <v>176</v>
      </c>
      <c r="E280" s="245" t="s">
        <v>1</v>
      </c>
      <c r="F280" s="246" t="s">
        <v>519</v>
      </c>
      <c r="G280" s="243"/>
      <c r="H280" s="247">
        <v>160</v>
      </c>
      <c r="I280" s="248"/>
      <c r="J280" s="243"/>
      <c r="K280" s="243"/>
      <c r="L280" s="249"/>
      <c r="M280" s="250"/>
      <c r="N280" s="251"/>
      <c r="O280" s="251"/>
      <c r="P280" s="251"/>
      <c r="Q280" s="251"/>
      <c r="R280" s="251"/>
      <c r="S280" s="251"/>
      <c r="T280" s="25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53" t="s">
        <v>176</v>
      </c>
      <c r="AU280" s="253" t="s">
        <v>82</v>
      </c>
      <c r="AV280" s="13" t="s">
        <v>82</v>
      </c>
      <c r="AW280" s="13" t="s">
        <v>30</v>
      </c>
      <c r="AX280" s="13" t="s">
        <v>73</v>
      </c>
      <c r="AY280" s="253" t="s">
        <v>168</v>
      </c>
    </row>
    <row r="281" spans="1:51" s="13" customFormat="1" ht="12">
      <c r="A281" s="13"/>
      <c r="B281" s="242"/>
      <c r="C281" s="243"/>
      <c r="D281" s="244" t="s">
        <v>176</v>
      </c>
      <c r="E281" s="245" t="s">
        <v>1</v>
      </c>
      <c r="F281" s="246" t="s">
        <v>520</v>
      </c>
      <c r="G281" s="243"/>
      <c r="H281" s="247">
        <v>165</v>
      </c>
      <c r="I281" s="248"/>
      <c r="J281" s="243"/>
      <c r="K281" s="243"/>
      <c r="L281" s="249"/>
      <c r="M281" s="250"/>
      <c r="N281" s="251"/>
      <c r="O281" s="251"/>
      <c r="P281" s="251"/>
      <c r="Q281" s="251"/>
      <c r="R281" s="251"/>
      <c r="S281" s="251"/>
      <c r="T281" s="25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53" t="s">
        <v>176</v>
      </c>
      <c r="AU281" s="253" t="s">
        <v>82</v>
      </c>
      <c r="AV281" s="13" t="s">
        <v>82</v>
      </c>
      <c r="AW281" s="13" t="s">
        <v>30</v>
      </c>
      <c r="AX281" s="13" t="s">
        <v>73</v>
      </c>
      <c r="AY281" s="253" t="s">
        <v>168</v>
      </c>
    </row>
    <row r="282" spans="1:51" s="13" customFormat="1" ht="12">
      <c r="A282" s="13"/>
      <c r="B282" s="242"/>
      <c r="C282" s="243"/>
      <c r="D282" s="244" t="s">
        <v>176</v>
      </c>
      <c r="E282" s="245" t="s">
        <v>1</v>
      </c>
      <c r="F282" s="246" t="s">
        <v>521</v>
      </c>
      <c r="G282" s="243"/>
      <c r="H282" s="247">
        <v>225</v>
      </c>
      <c r="I282" s="248"/>
      <c r="J282" s="243"/>
      <c r="K282" s="243"/>
      <c r="L282" s="249"/>
      <c r="M282" s="250"/>
      <c r="N282" s="251"/>
      <c r="O282" s="251"/>
      <c r="P282" s="251"/>
      <c r="Q282" s="251"/>
      <c r="R282" s="251"/>
      <c r="S282" s="251"/>
      <c r="T282" s="25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53" t="s">
        <v>176</v>
      </c>
      <c r="AU282" s="253" t="s">
        <v>82</v>
      </c>
      <c r="AV282" s="13" t="s">
        <v>82</v>
      </c>
      <c r="AW282" s="13" t="s">
        <v>30</v>
      </c>
      <c r="AX282" s="13" t="s">
        <v>73</v>
      </c>
      <c r="AY282" s="253" t="s">
        <v>168</v>
      </c>
    </row>
    <row r="283" spans="1:51" s="13" customFormat="1" ht="12">
      <c r="A283" s="13"/>
      <c r="B283" s="242"/>
      <c r="C283" s="243"/>
      <c r="D283" s="244" t="s">
        <v>176</v>
      </c>
      <c r="E283" s="245" t="s">
        <v>1</v>
      </c>
      <c r="F283" s="246" t="s">
        <v>522</v>
      </c>
      <c r="G283" s="243"/>
      <c r="H283" s="247">
        <v>324</v>
      </c>
      <c r="I283" s="248"/>
      <c r="J283" s="243"/>
      <c r="K283" s="243"/>
      <c r="L283" s="249"/>
      <c r="M283" s="250"/>
      <c r="N283" s="251"/>
      <c r="O283" s="251"/>
      <c r="P283" s="251"/>
      <c r="Q283" s="251"/>
      <c r="R283" s="251"/>
      <c r="S283" s="251"/>
      <c r="T283" s="25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53" t="s">
        <v>176</v>
      </c>
      <c r="AU283" s="253" t="s">
        <v>82</v>
      </c>
      <c r="AV283" s="13" t="s">
        <v>82</v>
      </c>
      <c r="AW283" s="13" t="s">
        <v>30</v>
      </c>
      <c r="AX283" s="13" t="s">
        <v>73</v>
      </c>
      <c r="AY283" s="253" t="s">
        <v>168</v>
      </c>
    </row>
    <row r="284" spans="1:51" s="14" customFormat="1" ht="12">
      <c r="A284" s="14"/>
      <c r="B284" s="254"/>
      <c r="C284" s="255"/>
      <c r="D284" s="244" t="s">
        <v>176</v>
      </c>
      <c r="E284" s="256" t="s">
        <v>106</v>
      </c>
      <c r="F284" s="257" t="s">
        <v>236</v>
      </c>
      <c r="G284" s="255"/>
      <c r="H284" s="258">
        <v>1130</v>
      </c>
      <c r="I284" s="259"/>
      <c r="J284" s="255"/>
      <c r="K284" s="255"/>
      <c r="L284" s="260"/>
      <c r="M284" s="261"/>
      <c r="N284" s="262"/>
      <c r="O284" s="262"/>
      <c r="P284" s="262"/>
      <c r="Q284" s="262"/>
      <c r="R284" s="262"/>
      <c r="S284" s="262"/>
      <c r="T284" s="263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64" t="s">
        <v>176</v>
      </c>
      <c r="AU284" s="264" t="s">
        <v>82</v>
      </c>
      <c r="AV284" s="14" t="s">
        <v>174</v>
      </c>
      <c r="AW284" s="14" t="s">
        <v>30</v>
      </c>
      <c r="AX284" s="14" t="s">
        <v>80</v>
      </c>
      <c r="AY284" s="264" t="s">
        <v>168</v>
      </c>
    </row>
    <row r="285" spans="1:65" s="2" customFormat="1" ht="21.75" customHeight="1">
      <c r="A285" s="38"/>
      <c r="B285" s="39"/>
      <c r="C285" s="275" t="s">
        <v>523</v>
      </c>
      <c r="D285" s="275" t="s">
        <v>307</v>
      </c>
      <c r="E285" s="276" t="s">
        <v>524</v>
      </c>
      <c r="F285" s="277" t="s">
        <v>525</v>
      </c>
      <c r="G285" s="278" t="s">
        <v>173</v>
      </c>
      <c r="H285" s="279">
        <v>931.12</v>
      </c>
      <c r="I285" s="280"/>
      <c r="J285" s="281">
        <f>ROUND(I285*H285,2)</f>
        <v>0</v>
      </c>
      <c r="K285" s="282"/>
      <c r="L285" s="283"/>
      <c r="M285" s="284" t="s">
        <v>1</v>
      </c>
      <c r="N285" s="285" t="s">
        <v>38</v>
      </c>
      <c r="O285" s="91"/>
      <c r="P285" s="238">
        <f>O285*H285</f>
        <v>0</v>
      </c>
      <c r="Q285" s="238">
        <v>0.131</v>
      </c>
      <c r="R285" s="238">
        <f>Q285*H285</f>
        <v>121.97672</v>
      </c>
      <c r="S285" s="238">
        <v>0</v>
      </c>
      <c r="T285" s="239">
        <f>S285*H285</f>
        <v>0</v>
      </c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R285" s="240" t="s">
        <v>204</v>
      </c>
      <c r="AT285" s="240" t="s">
        <v>307</v>
      </c>
      <c r="AU285" s="240" t="s">
        <v>82</v>
      </c>
      <c r="AY285" s="17" t="s">
        <v>168</v>
      </c>
      <c r="BE285" s="241">
        <f>IF(N285="základní",J285,0)</f>
        <v>0</v>
      </c>
      <c r="BF285" s="241">
        <f>IF(N285="snížená",J285,0)</f>
        <v>0</v>
      </c>
      <c r="BG285" s="241">
        <f>IF(N285="zákl. přenesená",J285,0)</f>
        <v>0</v>
      </c>
      <c r="BH285" s="241">
        <f>IF(N285="sníž. přenesená",J285,0)</f>
        <v>0</v>
      </c>
      <c r="BI285" s="241">
        <f>IF(N285="nulová",J285,0)</f>
        <v>0</v>
      </c>
      <c r="BJ285" s="17" t="s">
        <v>80</v>
      </c>
      <c r="BK285" s="241">
        <f>ROUND(I285*H285,2)</f>
        <v>0</v>
      </c>
      <c r="BL285" s="17" t="s">
        <v>174</v>
      </c>
      <c r="BM285" s="240" t="s">
        <v>526</v>
      </c>
    </row>
    <row r="286" spans="1:51" s="13" customFormat="1" ht="12">
      <c r="A286" s="13"/>
      <c r="B286" s="242"/>
      <c r="C286" s="243"/>
      <c r="D286" s="244" t="s">
        <v>176</v>
      </c>
      <c r="E286" s="245" t="s">
        <v>1</v>
      </c>
      <c r="F286" s="246" t="s">
        <v>527</v>
      </c>
      <c r="G286" s="243"/>
      <c r="H286" s="247">
        <v>931.12</v>
      </c>
      <c r="I286" s="248"/>
      <c r="J286" s="243"/>
      <c r="K286" s="243"/>
      <c r="L286" s="249"/>
      <c r="M286" s="250"/>
      <c r="N286" s="251"/>
      <c r="O286" s="251"/>
      <c r="P286" s="251"/>
      <c r="Q286" s="251"/>
      <c r="R286" s="251"/>
      <c r="S286" s="251"/>
      <c r="T286" s="25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53" t="s">
        <v>176</v>
      </c>
      <c r="AU286" s="253" t="s">
        <v>82</v>
      </c>
      <c r="AV286" s="13" t="s">
        <v>82</v>
      </c>
      <c r="AW286" s="13" t="s">
        <v>30</v>
      </c>
      <c r="AX286" s="13" t="s">
        <v>80</v>
      </c>
      <c r="AY286" s="253" t="s">
        <v>168</v>
      </c>
    </row>
    <row r="287" spans="1:65" s="2" customFormat="1" ht="24.15" customHeight="1">
      <c r="A287" s="38"/>
      <c r="B287" s="39"/>
      <c r="C287" s="275" t="s">
        <v>528</v>
      </c>
      <c r="D287" s="275" t="s">
        <v>307</v>
      </c>
      <c r="E287" s="276" t="s">
        <v>529</v>
      </c>
      <c r="F287" s="277" t="s">
        <v>530</v>
      </c>
      <c r="G287" s="278" t="s">
        <v>173</v>
      </c>
      <c r="H287" s="279">
        <v>232.78</v>
      </c>
      <c r="I287" s="280"/>
      <c r="J287" s="281">
        <f>ROUND(I287*H287,2)</f>
        <v>0</v>
      </c>
      <c r="K287" s="282"/>
      <c r="L287" s="283"/>
      <c r="M287" s="284" t="s">
        <v>1</v>
      </c>
      <c r="N287" s="285" t="s">
        <v>38</v>
      </c>
      <c r="O287" s="91"/>
      <c r="P287" s="238">
        <f>O287*H287</f>
        <v>0</v>
      </c>
      <c r="Q287" s="238">
        <v>0.12</v>
      </c>
      <c r="R287" s="238">
        <f>Q287*H287</f>
        <v>27.9336</v>
      </c>
      <c r="S287" s="238">
        <v>0</v>
      </c>
      <c r="T287" s="239">
        <f>S287*H287</f>
        <v>0</v>
      </c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R287" s="240" t="s">
        <v>204</v>
      </c>
      <c r="AT287" s="240" t="s">
        <v>307</v>
      </c>
      <c r="AU287" s="240" t="s">
        <v>82</v>
      </c>
      <c r="AY287" s="17" t="s">
        <v>168</v>
      </c>
      <c r="BE287" s="241">
        <f>IF(N287="základní",J287,0)</f>
        <v>0</v>
      </c>
      <c r="BF287" s="241">
        <f>IF(N287="snížená",J287,0)</f>
        <v>0</v>
      </c>
      <c r="BG287" s="241">
        <f>IF(N287="zákl. přenesená",J287,0)</f>
        <v>0</v>
      </c>
      <c r="BH287" s="241">
        <f>IF(N287="sníž. přenesená",J287,0)</f>
        <v>0</v>
      </c>
      <c r="BI287" s="241">
        <f>IF(N287="nulová",J287,0)</f>
        <v>0</v>
      </c>
      <c r="BJ287" s="17" t="s">
        <v>80</v>
      </c>
      <c r="BK287" s="241">
        <f>ROUND(I287*H287,2)</f>
        <v>0</v>
      </c>
      <c r="BL287" s="17" t="s">
        <v>174</v>
      </c>
      <c r="BM287" s="240" t="s">
        <v>531</v>
      </c>
    </row>
    <row r="288" spans="1:51" s="13" customFormat="1" ht="12">
      <c r="A288" s="13"/>
      <c r="B288" s="242"/>
      <c r="C288" s="243"/>
      <c r="D288" s="244" t="s">
        <v>176</v>
      </c>
      <c r="E288" s="245" t="s">
        <v>1</v>
      </c>
      <c r="F288" s="246" t="s">
        <v>532</v>
      </c>
      <c r="G288" s="243"/>
      <c r="H288" s="247">
        <v>232.78</v>
      </c>
      <c r="I288" s="248"/>
      <c r="J288" s="243"/>
      <c r="K288" s="243"/>
      <c r="L288" s="249"/>
      <c r="M288" s="250"/>
      <c r="N288" s="251"/>
      <c r="O288" s="251"/>
      <c r="P288" s="251"/>
      <c r="Q288" s="251"/>
      <c r="R288" s="251"/>
      <c r="S288" s="251"/>
      <c r="T288" s="25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53" t="s">
        <v>176</v>
      </c>
      <c r="AU288" s="253" t="s">
        <v>82</v>
      </c>
      <c r="AV288" s="13" t="s">
        <v>82</v>
      </c>
      <c r="AW288" s="13" t="s">
        <v>30</v>
      </c>
      <c r="AX288" s="13" t="s">
        <v>80</v>
      </c>
      <c r="AY288" s="253" t="s">
        <v>168</v>
      </c>
    </row>
    <row r="289" spans="1:63" s="12" customFormat="1" ht="22.8" customHeight="1">
      <c r="A289" s="12"/>
      <c r="B289" s="212"/>
      <c r="C289" s="213"/>
      <c r="D289" s="214" t="s">
        <v>72</v>
      </c>
      <c r="E289" s="226" t="s">
        <v>533</v>
      </c>
      <c r="F289" s="226" t="s">
        <v>534</v>
      </c>
      <c r="G289" s="213"/>
      <c r="H289" s="213"/>
      <c r="I289" s="216"/>
      <c r="J289" s="227">
        <f>BK289</f>
        <v>0</v>
      </c>
      <c r="K289" s="213"/>
      <c r="L289" s="218"/>
      <c r="M289" s="219"/>
      <c r="N289" s="220"/>
      <c r="O289" s="220"/>
      <c r="P289" s="221">
        <f>SUM(P290:P301)</f>
        <v>0</v>
      </c>
      <c r="Q289" s="220"/>
      <c r="R289" s="221">
        <f>SUM(R290:R301)</f>
        <v>66.80179199999999</v>
      </c>
      <c r="S289" s="220"/>
      <c r="T289" s="222">
        <f>SUM(T290:T301)</f>
        <v>0</v>
      </c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R289" s="223" t="s">
        <v>80</v>
      </c>
      <c r="AT289" s="224" t="s">
        <v>72</v>
      </c>
      <c r="AU289" s="224" t="s">
        <v>80</v>
      </c>
      <c r="AY289" s="223" t="s">
        <v>168</v>
      </c>
      <c r="BK289" s="225">
        <f>SUM(BK290:BK301)</f>
        <v>0</v>
      </c>
    </row>
    <row r="290" spans="1:65" s="2" customFormat="1" ht="16.5" customHeight="1">
      <c r="A290" s="38"/>
      <c r="B290" s="39"/>
      <c r="C290" s="228" t="s">
        <v>535</v>
      </c>
      <c r="D290" s="228" t="s">
        <v>170</v>
      </c>
      <c r="E290" s="229" t="s">
        <v>339</v>
      </c>
      <c r="F290" s="230" t="s">
        <v>340</v>
      </c>
      <c r="G290" s="231" t="s">
        <v>173</v>
      </c>
      <c r="H290" s="232">
        <v>261.44</v>
      </c>
      <c r="I290" s="233"/>
      <c r="J290" s="234">
        <f>ROUND(I290*H290,2)</f>
        <v>0</v>
      </c>
      <c r="K290" s="235"/>
      <c r="L290" s="44"/>
      <c r="M290" s="236" t="s">
        <v>1</v>
      </c>
      <c r="N290" s="237" t="s">
        <v>38</v>
      </c>
      <c r="O290" s="91"/>
      <c r="P290" s="238">
        <f>O290*H290</f>
        <v>0</v>
      </c>
      <c r="Q290" s="238">
        <v>0</v>
      </c>
      <c r="R290" s="238">
        <f>Q290*H290</f>
        <v>0</v>
      </c>
      <c r="S290" s="238">
        <v>0</v>
      </c>
      <c r="T290" s="239">
        <f>S290*H290</f>
        <v>0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240" t="s">
        <v>174</v>
      </c>
      <c r="AT290" s="240" t="s">
        <v>170</v>
      </c>
      <c r="AU290" s="240" t="s">
        <v>82</v>
      </c>
      <c r="AY290" s="17" t="s">
        <v>168</v>
      </c>
      <c r="BE290" s="241">
        <f>IF(N290="základní",J290,0)</f>
        <v>0</v>
      </c>
      <c r="BF290" s="241">
        <f>IF(N290="snížená",J290,0)</f>
        <v>0</v>
      </c>
      <c r="BG290" s="241">
        <f>IF(N290="zákl. přenesená",J290,0)</f>
        <v>0</v>
      </c>
      <c r="BH290" s="241">
        <f>IF(N290="sníž. přenesená",J290,0)</f>
        <v>0</v>
      </c>
      <c r="BI290" s="241">
        <f>IF(N290="nulová",J290,0)</f>
        <v>0</v>
      </c>
      <c r="BJ290" s="17" t="s">
        <v>80</v>
      </c>
      <c r="BK290" s="241">
        <f>ROUND(I290*H290,2)</f>
        <v>0</v>
      </c>
      <c r="BL290" s="17" t="s">
        <v>174</v>
      </c>
      <c r="BM290" s="240" t="s">
        <v>536</v>
      </c>
    </row>
    <row r="291" spans="1:51" s="13" customFormat="1" ht="12">
      <c r="A291" s="13"/>
      <c r="B291" s="242"/>
      <c r="C291" s="243"/>
      <c r="D291" s="244" t="s">
        <v>176</v>
      </c>
      <c r="E291" s="245" t="s">
        <v>1</v>
      </c>
      <c r="F291" s="246" t="s">
        <v>537</v>
      </c>
      <c r="G291" s="243"/>
      <c r="H291" s="247">
        <v>261.44</v>
      </c>
      <c r="I291" s="248"/>
      <c r="J291" s="243"/>
      <c r="K291" s="243"/>
      <c r="L291" s="249"/>
      <c r="M291" s="250"/>
      <c r="N291" s="251"/>
      <c r="O291" s="251"/>
      <c r="P291" s="251"/>
      <c r="Q291" s="251"/>
      <c r="R291" s="251"/>
      <c r="S291" s="251"/>
      <c r="T291" s="25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53" t="s">
        <v>176</v>
      </c>
      <c r="AU291" s="253" t="s">
        <v>82</v>
      </c>
      <c r="AV291" s="13" t="s">
        <v>82</v>
      </c>
      <c r="AW291" s="13" t="s">
        <v>30</v>
      </c>
      <c r="AX291" s="13" t="s">
        <v>80</v>
      </c>
      <c r="AY291" s="253" t="s">
        <v>168</v>
      </c>
    </row>
    <row r="292" spans="1:65" s="2" customFormat="1" ht="24.15" customHeight="1">
      <c r="A292" s="38"/>
      <c r="B292" s="39"/>
      <c r="C292" s="228" t="s">
        <v>538</v>
      </c>
      <c r="D292" s="228" t="s">
        <v>170</v>
      </c>
      <c r="E292" s="229" t="s">
        <v>539</v>
      </c>
      <c r="F292" s="230" t="s">
        <v>540</v>
      </c>
      <c r="G292" s="231" t="s">
        <v>173</v>
      </c>
      <c r="H292" s="232">
        <v>245.1</v>
      </c>
      <c r="I292" s="233"/>
      <c r="J292" s="234">
        <f>ROUND(I292*H292,2)</f>
        <v>0</v>
      </c>
      <c r="K292" s="235"/>
      <c r="L292" s="44"/>
      <c r="M292" s="236" t="s">
        <v>1</v>
      </c>
      <c r="N292" s="237" t="s">
        <v>38</v>
      </c>
      <c r="O292" s="91"/>
      <c r="P292" s="238">
        <f>O292*H292</f>
        <v>0</v>
      </c>
      <c r="Q292" s="238">
        <v>0</v>
      </c>
      <c r="R292" s="238">
        <f>Q292*H292</f>
        <v>0</v>
      </c>
      <c r="S292" s="238">
        <v>0</v>
      </c>
      <c r="T292" s="239">
        <f>S292*H292</f>
        <v>0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240" t="s">
        <v>174</v>
      </c>
      <c r="AT292" s="240" t="s">
        <v>170</v>
      </c>
      <c r="AU292" s="240" t="s">
        <v>82</v>
      </c>
      <c r="AY292" s="17" t="s">
        <v>168</v>
      </c>
      <c r="BE292" s="241">
        <f>IF(N292="základní",J292,0)</f>
        <v>0</v>
      </c>
      <c r="BF292" s="241">
        <f>IF(N292="snížená",J292,0)</f>
        <v>0</v>
      </c>
      <c r="BG292" s="241">
        <f>IF(N292="zákl. přenesená",J292,0)</f>
        <v>0</v>
      </c>
      <c r="BH292" s="241">
        <f>IF(N292="sníž. přenesená",J292,0)</f>
        <v>0</v>
      </c>
      <c r="BI292" s="241">
        <f>IF(N292="nulová",J292,0)</f>
        <v>0</v>
      </c>
      <c r="BJ292" s="17" t="s">
        <v>80</v>
      </c>
      <c r="BK292" s="241">
        <f>ROUND(I292*H292,2)</f>
        <v>0</v>
      </c>
      <c r="BL292" s="17" t="s">
        <v>174</v>
      </c>
      <c r="BM292" s="240" t="s">
        <v>541</v>
      </c>
    </row>
    <row r="293" spans="1:65" s="2" customFormat="1" ht="24.15" customHeight="1">
      <c r="A293" s="38"/>
      <c r="B293" s="39"/>
      <c r="C293" s="228" t="s">
        <v>542</v>
      </c>
      <c r="D293" s="228" t="s">
        <v>170</v>
      </c>
      <c r="E293" s="229" t="s">
        <v>543</v>
      </c>
      <c r="F293" s="230" t="s">
        <v>544</v>
      </c>
      <c r="G293" s="231" t="s">
        <v>173</v>
      </c>
      <c r="H293" s="232">
        <v>245.1</v>
      </c>
      <c r="I293" s="233"/>
      <c r="J293" s="234">
        <f>ROUND(I293*H293,2)</f>
        <v>0</v>
      </c>
      <c r="K293" s="235"/>
      <c r="L293" s="44"/>
      <c r="M293" s="236" t="s">
        <v>1</v>
      </c>
      <c r="N293" s="237" t="s">
        <v>38</v>
      </c>
      <c r="O293" s="91"/>
      <c r="P293" s="238">
        <f>O293*H293</f>
        <v>0</v>
      </c>
      <c r="Q293" s="238">
        <v>0.10362</v>
      </c>
      <c r="R293" s="238">
        <f>Q293*H293</f>
        <v>25.397262</v>
      </c>
      <c r="S293" s="238">
        <v>0</v>
      </c>
      <c r="T293" s="239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240" t="s">
        <v>174</v>
      </c>
      <c r="AT293" s="240" t="s">
        <v>170</v>
      </c>
      <c r="AU293" s="240" t="s">
        <v>82</v>
      </c>
      <c r="AY293" s="17" t="s">
        <v>168</v>
      </c>
      <c r="BE293" s="241">
        <f>IF(N293="základní",J293,0)</f>
        <v>0</v>
      </c>
      <c r="BF293" s="241">
        <f>IF(N293="snížená",J293,0)</f>
        <v>0</v>
      </c>
      <c r="BG293" s="241">
        <f>IF(N293="zákl. přenesená",J293,0)</f>
        <v>0</v>
      </c>
      <c r="BH293" s="241">
        <f>IF(N293="sníž. přenesená",J293,0)</f>
        <v>0</v>
      </c>
      <c r="BI293" s="241">
        <f>IF(N293="nulová",J293,0)</f>
        <v>0</v>
      </c>
      <c r="BJ293" s="17" t="s">
        <v>80</v>
      </c>
      <c r="BK293" s="241">
        <f>ROUND(I293*H293,2)</f>
        <v>0</v>
      </c>
      <c r="BL293" s="17" t="s">
        <v>174</v>
      </c>
      <c r="BM293" s="240" t="s">
        <v>545</v>
      </c>
    </row>
    <row r="294" spans="1:51" s="13" customFormat="1" ht="12">
      <c r="A294" s="13"/>
      <c r="B294" s="242"/>
      <c r="C294" s="243"/>
      <c r="D294" s="244" t="s">
        <v>176</v>
      </c>
      <c r="E294" s="245" t="s">
        <v>113</v>
      </c>
      <c r="F294" s="246" t="s">
        <v>546</v>
      </c>
      <c r="G294" s="243"/>
      <c r="H294" s="247">
        <v>197</v>
      </c>
      <c r="I294" s="248"/>
      <c r="J294" s="243"/>
      <c r="K294" s="243"/>
      <c r="L294" s="249"/>
      <c r="M294" s="250"/>
      <c r="N294" s="251"/>
      <c r="O294" s="251"/>
      <c r="P294" s="251"/>
      <c r="Q294" s="251"/>
      <c r="R294" s="251"/>
      <c r="S294" s="251"/>
      <c r="T294" s="25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53" t="s">
        <v>176</v>
      </c>
      <c r="AU294" s="253" t="s">
        <v>82</v>
      </c>
      <c r="AV294" s="13" t="s">
        <v>82</v>
      </c>
      <c r="AW294" s="13" t="s">
        <v>30</v>
      </c>
      <c r="AX294" s="13" t="s">
        <v>73</v>
      </c>
      <c r="AY294" s="253" t="s">
        <v>168</v>
      </c>
    </row>
    <row r="295" spans="1:51" s="13" customFormat="1" ht="12">
      <c r="A295" s="13"/>
      <c r="B295" s="242"/>
      <c r="C295" s="243"/>
      <c r="D295" s="244" t="s">
        <v>176</v>
      </c>
      <c r="E295" s="245" t="s">
        <v>1</v>
      </c>
      <c r="F295" s="246" t="s">
        <v>547</v>
      </c>
      <c r="G295" s="243"/>
      <c r="H295" s="247">
        <v>48.1</v>
      </c>
      <c r="I295" s="248"/>
      <c r="J295" s="243"/>
      <c r="K295" s="243"/>
      <c r="L295" s="249"/>
      <c r="M295" s="250"/>
      <c r="N295" s="251"/>
      <c r="O295" s="251"/>
      <c r="P295" s="251"/>
      <c r="Q295" s="251"/>
      <c r="R295" s="251"/>
      <c r="S295" s="251"/>
      <c r="T295" s="25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53" t="s">
        <v>176</v>
      </c>
      <c r="AU295" s="253" t="s">
        <v>82</v>
      </c>
      <c r="AV295" s="13" t="s">
        <v>82</v>
      </c>
      <c r="AW295" s="13" t="s">
        <v>30</v>
      </c>
      <c r="AX295" s="13" t="s">
        <v>73</v>
      </c>
      <c r="AY295" s="253" t="s">
        <v>168</v>
      </c>
    </row>
    <row r="296" spans="1:51" s="14" customFormat="1" ht="12">
      <c r="A296" s="14"/>
      <c r="B296" s="254"/>
      <c r="C296" s="255"/>
      <c r="D296" s="244" t="s">
        <v>176</v>
      </c>
      <c r="E296" s="256" t="s">
        <v>1</v>
      </c>
      <c r="F296" s="257" t="s">
        <v>236</v>
      </c>
      <c r="G296" s="255"/>
      <c r="H296" s="258">
        <v>245.1</v>
      </c>
      <c r="I296" s="259"/>
      <c r="J296" s="255"/>
      <c r="K296" s="255"/>
      <c r="L296" s="260"/>
      <c r="M296" s="261"/>
      <c r="N296" s="262"/>
      <c r="O296" s="262"/>
      <c r="P296" s="262"/>
      <c r="Q296" s="262"/>
      <c r="R296" s="262"/>
      <c r="S296" s="262"/>
      <c r="T296" s="263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64" t="s">
        <v>176</v>
      </c>
      <c r="AU296" s="264" t="s">
        <v>82</v>
      </c>
      <c r="AV296" s="14" t="s">
        <v>174</v>
      </c>
      <c r="AW296" s="14" t="s">
        <v>30</v>
      </c>
      <c r="AX296" s="14" t="s">
        <v>80</v>
      </c>
      <c r="AY296" s="264" t="s">
        <v>168</v>
      </c>
    </row>
    <row r="297" spans="1:65" s="2" customFormat="1" ht="21.75" customHeight="1">
      <c r="A297" s="38"/>
      <c r="B297" s="39"/>
      <c r="C297" s="275" t="s">
        <v>480</v>
      </c>
      <c r="D297" s="275" t="s">
        <v>307</v>
      </c>
      <c r="E297" s="276" t="s">
        <v>548</v>
      </c>
      <c r="F297" s="277" t="s">
        <v>549</v>
      </c>
      <c r="G297" s="278" t="s">
        <v>173</v>
      </c>
      <c r="H297" s="279">
        <v>162.328</v>
      </c>
      <c r="I297" s="280"/>
      <c r="J297" s="281">
        <f>ROUND(I297*H297,2)</f>
        <v>0</v>
      </c>
      <c r="K297" s="282"/>
      <c r="L297" s="283"/>
      <c r="M297" s="284" t="s">
        <v>1</v>
      </c>
      <c r="N297" s="285" t="s">
        <v>38</v>
      </c>
      <c r="O297" s="91"/>
      <c r="P297" s="238">
        <f>O297*H297</f>
        <v>0</v>
      </c>
      <c r="Q297" s="238">
        <v>0.176</v>
      </c>
      <c r="R297" s="238">
        <f>Q297*H297</f>
        <v>28.569727999999998</v>
      </c>
      <c r="S297" s="238">
        <v>0</v>
      </c>
      <c r="T297" s="239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240" t="s">
        <v>204</v>
      </c>
      <c r="AT297" s="240" t="s">
        <v>307</v>
      </c>
      <c r="AU297" s="240" t="s">
        <v>82</v>
      </c>
      <c r="AY297" s="17" t="s">
        <v>168</v>
      </c>
      <c r="BE297" s="241">
        <f>IF(N297="základní",J297,0)</f>
        <v>0</v>
      </c>
      <c r="BF297" s="241">
        <f>IF(N297="snížená",J297,0)</f>
        <v>0</v>
      </c>
      <c r="BG297" s="241">
        <f>IF(N297="zákl. přenesená",J297,0)</f>
        <v>0</v>
      </c>
      <c r="BH297" s="241">
        <f>IF(N297="sníž. přenesená",J297,0)</f>
        <v>0</v>
      </c>
      <c r="BI297" s="241">
        <f>IF(N297="nulová",J297,0)</f>
        <v>0</v>
      </c>
      <c r="BJ297" s="17" t="s">
        <v>80</v>
      </c>
      <c r="BK297" s="241">
        <f>ROUND(I297*H297,2)</f>
        <v>0</v>
      </c>
      <c r="BL297" s="17" t="s">
        <v>174</v>
      </c>
      <c r="BM297" s="240" t="s">
        <v>550</v>
      </c>
    </row>
    <row r="298" spans="1:51" s="13" customFormat="1" ht="12">
      <c r="A298" s="13"/>
      <c r="B298" s="242"/>
      <c r="C298" s="243"/>
      <c r="D298" s="244" t="s">
        <v>176</v>
      </c>
      <c r="E298" s="245" t="s">
        <v>1</v>
      </c>
      <c r="F298" s="246" t="s">
        <v>551</v>
      </c>
      <c r="G298" s="243"/>
      <c r="H298" s="247">
        <v>162.328</v>
      </c>
      <c r="I298" s="248"/>
      <c r="J298" s="243"/>
      <c r="K298" s="243"/>
      <c r="L298" s="249"/>
      <c r="M298" s="250"/>
      <c r="N298" s="251"/>
      <c r="O298" s="251"/>
      <c r="P298" s="251"/>
      <c r="Q298" s="251"/>
      <c r="R298" s="251"/>
      <c r="S298" s="251"/>
      <c r="T298" s="25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53" t="s">
        <v>176</v>
      </c>
      <c r="AU298" s="253" t="s">
        <v>82</v>
      </c>
      <c r="AV298" s="13" t="s">
        <v>82</v>
      </c>
      <c r="AW298" s="13" t="s">
        <v>30</v>
      </c>
      <c r="AX298" s="13" t="s">
        <v>80</v>
      </c>
      <c r="AY298" s="253" t="s">
        <v>168</v>
      </c>
    </row>
    <row r="299" spans="1:65" s="2" customFormat="1" ht="24.15" customHeight="1">
      <c r="A299" s="38"/>
      <c r="B299" s="39"/>
      <c r="C299" s="275" t="s">
        <v>552</v>
      </c>
      <c r="D299" s="275" t="s">
        <v>307</v>
      </c>
      <c r="E299" s="276" t="s">
        <v>553</v>
      </c>
      <c r="F299" s="277" t="s">
        <v>554</v>
      </c>
      <c r="G299" s="278" t="s">
        <v>173</v>
      </c>
      <c r="H299" s="279">
        <v>40.582</v>
      </c>
      <c r="I299" s="280"/>
      <c r="J299" s="281">
        <f>ROUND(I299*H299,2)</f>
        <v>0</v>
      </c>
      <c r="K299" s="282"/>
      <c r="L299" s="283"/>
      <c r="M299" s="284" t="s">
        <v>1</v>
      </c>
      <c r="N299" s="285" t="s">
        <v>38</v>
      </c>
      <c r="O299" s="91"/>
      <c r="P299" s="238">
        <f>O299*H299</f>
        <v>0</v>
      </c>
      <c r="Q299" s="238">
        <v>0.161</v>
      </c>
      <c r="R299" s="238">
        <f>Q299*H299</f>
        <v>6.533702</v>
      </c>
      <c r="S299" s="238">
        <v>0</v>
      </c>
      <c r="T299" s="239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240" t="s">
        <v>204</v>
      </c>
      <c r="AT299" s="240" t="s">
        <v>307</v>
      </c>
      <c r="AU299" s="240" t="s">
        <v>82</v>
      </c>
      <c r="AY299" s="17" t="s">
        <v>168</v>
      </c>
      <c r="BE299" s="241">
        <f>IF(N299="základní",J299,0)</f>
        <v>0</v>
      </c>
      <c r="BF299" s="241">
        <f>IF(N299="snížená",J299,0)</f>
        <v>0</v>
      </c>
      <c r="BG299" s="241">
        <f>IF(N299="zákl. přenesená",J299,0)</f>
        <v>0</v>
      </c>
      <c r="BH299" s="241">
        <f>IF(N299="sníž. přenesená",J299,0)</f>
        <v>0</v>
      </c>
      <c r="BI299" s="241">
        <f>IF(N299="nulová",J299,0)</f>
        <v>0</v>
      </c>
      <c r="BJ299" s="17" t="s">
        <v>80</v>
      </c>
      <c r="BK299" s="241">
        <f>ROUND(I299*H299,2)</f>
        <v>0</v>
      </c>
      <c r="BL299" s="17" t="s">
        <v>174</v>
      </c>
      <c r="BM299" s="240" t="s">
        <v>555</v>
      </c>
    </row>
    <row r="300" spans="1:51" s="13" customFormat="1" ht="12">
      <c r="A300" s="13"/>
      <c r="B300" s="242"/>
      <c r="C300" s="243"/>
      <c r="D300" s="244" t="s">
        <v>176</v>
      </c>
      <c r="E300" s="245" t="s">
        <v>1</v>
      </c>
      <c r="F300" s="246" t="s">
        <v>556</v>
      </c>
      <c r="G300" s="243"/>
      <c r="H300" s="247">
        <v>40.582</v>
      </c>
      <c r="I300" s="248"/>
      <c r="J300" s="243"/>
      <c r="K300" s="243"/>
      <c r="L300" s="249"/>
      <c r="M300" s="250"/>
      <c r="N300" s="251"/>
      <c r="O300" s="251"/>
      <c r="P300" s="251"/>
      <c r="Q300" s="251"/>
      <c r="R300" s="251"/>
      <c r="S300" s="251"/>
      <c r="T300" s="25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53" t="s">
        <v>176</v>
      </c>
      <c r="AU300" s="253" t="s">
        <v>82</v>
      </c>
      <c r="AV300" s="13" t="s">
        <v>82</v>
      </c>
      <c r="AW300" s="13" t="s">
        <v>30</v>
      </c>
      <c r="AX300" s="13" t="s">
        <v>80</v>
      </c>
      <c r="AY300" s="253" t="s">
        <v>168</v>
      </c>
    </row>
    <row r="301" spans="1:65" s="2" customFormat="1" ht="24.15" customHeight="1">
      <c r="A301" s="38"/>
      <c r="B301" s="39"/>
      <c r="C301" s="275" t="s">
        <v>557</v>
      </c>
      <c r="D301" s="275" t="s">
        <v>307</v>
      </c>
      <c r="E301" s="276" t="s">
        <v>558</v>
      </c>
      <c r="F301" s="277" t="s">
        <v>559</v>
      </c>
      <c r="G301" s="278" t="s">
        <v>173</v>
      </c>
      <c r="H301" s="279">
        <v>48.1</v>
      </c>
      <c r="I301" s="280"/>
      <c r="J301" s="281">
        <f>ROUND(I301*H301,2)</f>
        <v>0</v>
      </c>
      <c r="K301" s="282"/>
      <c r="L301" s="283"/>
      <c r="M301" s="284" t="s">
        <v>1</v>
      </c>
      <c r="N301" s="285" t="s">
        <v>38</v>
      </c>
      <c r="O301" s="91"/>
      <c r="P301" s="238">
        <f>O301*H301</f>
        <v>0</v>
      </c>
      <c r="Q301" s="238">
        <v>0.131</v>
      </c>
      <c r="R301" s="238">
        <f>Q301*H301</f>
        <v>6.301100000000001</v>
      </c>
      <c r="S301" s="238">
        <v>0</v>
      </c>
      <c r="T301" s="239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240" t="s">
        <v>204</v>
      </c>
      <c r="AT301" s="240" t="s">
        <v>307</v>
      </c>
      <c r="AU301" s="240" t="s">
        <v>82</v>
      </c>
      <c r="AY301" s="17" t="s">
        <v>168</v>
      </c>
      <c r="BE301" s="241">
        <f>IF(N301="základní",J301,0)</f>
        <v>0</v>
      </c>
      <c r="BF301" s="241">
        <f>IF(N301="snížená",J301,0)</f>
        <v>0</v>
      </c>
      <c r="BG301" s="241">
        <f>IF(N301="zákl. přenesená",J301,0)</f>
        <v>0</v>
      </c>
      <c r="BH301" s="241">
        <f>IF(N301="sníž. přenesená",J301,0)</f>
        <v>0</v>
      </c>
      <c r="BI301" s="241">
        <f>IF(N301="nulová",J301,0)</f>
        <v>0</v>
      </c>
      <c r="BJ301" s="17" t="s">
        <v>80</v>
      </c>
      <c r="BK301" s="241">
        <f>ROUND(I301*H301,2)</f>
        <v>0</v>
      </c>
      <c r="BL301" s="17" t="s">
        <v>174</v>
      </c>
      <c r="BM301" s="240" t="s">
        <v>560</v>
      </c>
    </row>
    <row r="302" spans="1:63" s="12" customFormat="1" ht="22.8" customHeight="1">
      <c r="A302" s="12"/>
      <c r="B302" s="212"/>
      <c r="C302" s="213"/>
      <c r="D302" s="214" t="s">
        <v>72</v>
      </c>
      <c r="E302" s="226" t="s">
        <v>561</v>
      </c>
      <c r="F302" s="226" t="s">
        <v>562</v>
      </c>
      <c r="G302" s="213"/>
      <c r="H302" s="213"/>
      <c r="I302" s="216"/>
      <c r="J302" s="227">
        <f>BK302</f>
        <v>0</v>
      </c>
      <c r="K302" s="213"/>
      <c r="L302" s="218"/>
      <c r="M302" s="219"/>
      <c r="N302" s="220"/>
      <c r="O302" s="220"/>
      <c r="P302" s="221">
        <f>SUM(P303:P316)</f>
        <v>0</v>
      </c>
      <c r="Q302" s="220"/>
      <c r="R302" s="221">
        <f>SUM(R303:R316)</f>
        <v>101.42439999999999</v>
      </c>
      <c r="S302" s="220"/>
      <c r="T302" s="222">
        <f>SUM(T303:T316)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3" t="s">
        <v>80</v>
      </c>
      <c r="AT302" s="224" t="s">
        <v>72</v>
      </c>
      <c r="AU302" s="224" t="s">
        <v>80</v>
      </c>
      <c r="AY302" s="223" t="s">
        <v>168</v>
      </c>
      <c r="BK302" s="225">
        <f>SUM(BK303:BK316)</f>
        <v>0</v>
      </c>
    </row>
    <row r="303" spans="1:65" s="2" customFormat="1" ht="24.15" customHeight="1">
      <c r="A303" s="38"/>
      <c r="B303" s="39"/>
      <c r="C303" s="228" t="s">
        <v>563</v>
      </c>
      <c r="D303" s="228" t="s">
        <v>170</v>
      </c>
      <c r="E303" s="229" t="s">
        <v>543</v>
      </c>
      <c r="F303" s="230" t="s">
        <v>544</v>
      </c>
      <c r="G303" s="231" t="s">
        <v>173</v>
      </c>
      <c r="H303" s="232">
        <v>92</v>
      </c>
      <c r="I303" s="233"/>
      <c r="J303" s="234">
        <f>ROUND(I303*H303,2)</f>
        <v>0</v>
      </c>
      <c r="K303" s="235"/>
      <c r="L303" s="44"/>
      <c r="M303" s="236" t="s">
        <v>1</v>
      </c>
      <c r="N303" s="237" t="s">
        <v>38</v>
      </c>
      <c r="O303" s="91"/>
      <c r="P303" s="238">
        <f>O303*H303</f>
        <v>0</v>
      </c>
      <c r="Q303" s="238">
        <v>0.10362</v>
      </c>
      <c r="R303" s="238">
        <f>Q303*H303</f>
        <v>9.53304</v>
      </c>
      <c r="S303" s="238">
        <v>0</v>
      </c>
      <c r="T303" s="239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240" t="s">
        <v>174</v>
      </c>
      <c r="AT303" s="240" t="s">
        <v>170</v>
      </c>
      <c r="AU303" s="240" t="s">
        <v>82</v>
      </c>
      <c r="AY303" s="17" t="s">
        <v>168</v>
      </c>
      <c r="BE303" s="241">
        <f>IF(N303="základní",J303,0)</f>
        <v>0</v>
      </c>
      <c r="BF303" s="241">
        <f>IF(N303="snížená",J303,0)</f>
        <v>0</v>
      </c>
      <c r="BG303" s="241">
        <f>IF(N303="zákl. přenesená",J303,0)</f>
        <v>0</v>
      </c>
      <c r="BH303" s="241">
        <f>IF(N303="sníž. přenesená",J303,0)</f>
        <v>0</v>
      </c>
      <c r="BI303" s="241">
        <f>IF(N303="nulová",J303,0)</f>
        <v>0</v>
      </c>
      <c r="BJ303" s="17" t="s">
        <v>80</v>
      </c>
      <c r="BK303" s="241">
        <f>ROUND(I303*H303,2)</f>
        <v>0</v>
      </c>
      <c r="BL303" s="17" t="s">
        <v>174</v>
      </c>
      <c r="BM303" s="240" t="s">
        <v>564</v>
      </c>
    </row>
    <row r="304" spans="1:51" s="13" customFormat="1" ht="12">
      <c r="A304" s="13"/>
      <c r="B304" s="242"/>
      <c r="C304" s="243"/>
      <c r="D304" s="244" t="s">
        <v>176</v>
      </c>
      <c r="E304" s="245" t="s">
        <v>1</v>
      </c>
      <c r="F304" s="246" t="s">
        <v>565</v>
      </c>
      <c r="G304" s="243"/>
      <c r="H304" s="247">
        <v>92</v>
      </c>
      <c r="I304" s="248"/>
      <c r="J304" s="243"/>
      <c r="K304" s="243"/>
      <c r="L304" s="249"/>
      <c r="M304" s="250"/>
      <c r="N304" s="251"/>
      <c r="O304" s="251"/>
      <c r="P304" s="251"/>
      <c r="Q304" s="251"/>
      <c r="R304" s="251"/>
      <c r="S304" s="251"/>
      <c r="T304" s="25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53" t="s">
        <v>176</v>
      </c>
      <c r="AU304" s="253" t="s">
        <v>82</v>
      </c>
      <c r="AV304" s="13" t="s">
        <v>82</v>
      </c>
      <c r="AW304" s="13" t="s">
        <v>30</v>
      </c>
      <c r="AX304" s="13" t="s">
        <v>80</v>
      </c>
      <c r="AY304" s="253" t="s">
        <v>168</v>
      </c>
    </row>
    <row r="305" spans="1:65" s="2" customFormat="1" ht="24.15" customHeight="1">
      <c r="A305" s="38"/>
      <c r="B305" s="39"/>
      <c r="C305" s="275" t="s">
        <v>566</v>
      </c>
      <c r="D305" s="275" t="s">
        <v>307</v>
      </c>
      <c r="E305" s="276" t="s">
        <v>462</v>
      </c>
      <c r="F305" s="277" t="s">
        <v>463</v>
      </c>
      <c r="G305" s="278" t="s">
        <v>173</v>
      </c>
      <c r="H305" s="279">
        <v>94.76</v>
      </c>
      <c r="I305" s="280"/>
      <c r="J305" s="281">
        <f>ROUND(I305*H305,2)</f>
        <v>0</v>
      </c>
      <c r="K305" s="282"/>
      <c r="L305" s="283"/>
      <c r="M305" s="284" t="s">
        <v>1</v>
      </c>
      <c r="N305" s="285" t="s">
        <v>38</v>
      </c>
      <c r="O305" s="91"/>
      <c r="P305" s="238">
        <f>O305*H305</f>
        <v>0</v>
      </c>
      <c r="Q305" s="238">
        <v>0.176</v>
      </c>
      <c r="R305" s="238">
        <f>Q305*H305</f>
        <v>16.67776</v>
      </c>
      <c r="S305" s="238">
        <v>0</v>
      </c>
      <c r="T305" s="239">
        <f>S305*H305</f>
        <v>0</v>
      </c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R305" s="240" t="s">
        <v>204</v>
      </c>
      <c r="AT305" s="240" t="s">
        <v>307</v>
      </c>
      <c r="AU305" s="240" t="s">
        <v>82</v>
      </c>
      <c r="AY305" s="17" t="s">
        <v>168</v>
      </c>
      <c r="BE305" s="241">
        <f>IF(N305="základní",J305,0)</f>
        <v>0</v>
      </c>
      <c r="BF305" s="241">
        <f>IF(N305="snížená",J305,0)</f>
        <v>0</v>
      </c>
      <c r="BG305" s="241">
        <f>IF(N305="zákl. přenesená",J305,0)</f>
        <v>0</v>
      </c>
      <c r="BH305" s="241">
        <f>IF(N305="sníž. přenesená",J305,0)</f>
        <v>0</v>
      </c>
      <c r="BI305" s="241">
        <f>IF(N305="nulová",J305,0)</f>
        <v>0</v>
      </c>
      <c r="BJ305" s="17" t="s">
        <v>80</v>
      </c>
      <c r="BK305" s="241">
        <f>ROUND(I305*H305,2)</f>
        <v>0</v>
      </c>
      <c r="BL305" s="17" t="s">
        <v>174</v>
      </c>
      <c r="BM305" s="240" t="s">
        <v>567</v>
      </c>
    </row>
    <row r="306" spans="1:51" s="13" customFormat="1" ht="12">
      <c r="A306" s="13"/>
      <c r="B306" s="242"/>
      <c r="C306" s="243"/>
      <c r="D306" s="244" t="s">
        <v>176</v>
      </c>
      <c r="E306" s="245" t="s">
        <v>1</v>
      </c>
      <c r="F306" s="246" t="s">
        <v>568</v>
      </c>
      <c r="G306" s="243"/>
      <c r="H306" s="247">
        <v>94.76</v>
      </c>
      <c r="I306" s="248"/>
      <c r="J306" s="243"/>
      <c r="K306" s="243"/>
      <c r="L306" s="249"/>
      <c r="M306" s="250"/>
      <c r="N306" s="251"/>
      <c r="O306" s="251"/>
      <c r="P306" s="251"/>
      <c r="Q306" s="251"/>
      <c r="R306" s="251"/>
      <c r="S306" s="251"/>
      <c r="T306" s="25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53" t="s">
        <v>176</v>
      </c>
      <c r="AU306" s="253" t="s">
        <v>82</v>
      </c>
      <c r="AV306" s="13" t="s">
        <v>82</v>
      </c>
      <c r="AW306" s="13" t="s">
        <v>30</v>
      </c>
      <c r="AX306" s="13" t="s">
        <v>80</v>
      </c>
      <c r="AY306" s="253" t="s">
        <v>168</v>
      </c>
    </row>
    <row r="307" spans="1:65" s="2" customFormat="1" ht="24.15" customHeight="1">
      <c r="A307" s="38"/>
      <c r="B307" s="39"/>
      <c r="C307" s="228" t="s">
        <v>569</v>
      </c>
      <c r="D307" s="228" t="s">
        <v>170</v>
      </c>
      <c r="E307" s="229" t="s">
        <v>543</v>
      </c>
      <c r="F307" s="230" t="s">
        <v>544</v>
      </c>
      <c r="G307" s="231" t="s">
        <v>173</v>
      </c>
      <c r="H307" s="232">
        <v>264</v>
      </c>
      <c r="I307" s="233"/>
      <c r="J307" s="234">
        <f>ROUND(I307*H307,2)</f>
        <v>0</v>
      </c>
      <c r="K307" s="235"/>
      <c r="L307" s="44"/>
      <c r="M307" s="236" t="s">
        <v>1</v>
      </c>
      <c r="N307" s="237" t="s">
        <v>38</v>
      </c>
      <c r="O307" s="91"/>
      <c r="P307" s="238">
        <f>O307*H307</f>
        <v>0</v>
      </c>
      <c r="Q307" s="238">
        <v>0.10362</v>
      </c>
      <c r="R307" s="238">
        <f>Q307*H307</f>
        <v>27.35568</v>
      </c>
      <c r="S307" s="238">
        <v>0</v>
      </c>
      <c r="T307" s="239">
        <f>S307*H307</f>
        <v>0</v>
      </c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R307" s="240" t="s">
        <v>174</v>
      </c>
      <c r="AT307" s="240" t="s">
        <v>170</v>
      </c>
      <c r="AU307" s="240" t="s">
        <v>82</v>
      </c>
      <c r="AY307" s="17" t="s">
        <v>168</v>
      </c>
      <c r="BE307" s="241">
        <f>IF(N307="základní",J307,0)</f>
        <v>0</v>
      </c>
      <c r="BF307" s="241">
        <f>IF(N307="snížená",J307,0)</f>
        <v>0</v>
      </c>
      <c r="BG307" s="241">
        <f>IF(N307="zákl. přenesená",J307,0)</f>
        <v>0</v>
      </c>
      <c r="BH307" s="241">
        <f>IF(N307="sníž. přenesená",J307,0)</f>
        <v>0</v>
      </c>
      <c r="BI307" s="241">
        <f>IF(N307="nulová",J307,0)</f>
        <v>0</v>
      </c>
      <c r="BJ307" s="17" t="s">
        <v>80</v>
      </c>
      <c r="BK307" s="241">
        <f>ROUND(I307*H307,2)</f>
        <v>0</v>
      </c>
      <c r="BL307" s="17" t="s">
        <v>174</v>
      </c>
      <c r="BM307" s="240" t="s">
        <v>570</v>
      </c>
    </row>
    <row r="308" spans="1:51" s="13" customFormat="1" ht="12">
      <c r="A308" s="13"/>
      <c r="B308" s="242"/>
      <c r="C308" s="243"/>
      <c r="D308" s="244" t="s">
        <v>176</v>
      </c>
      <c r="E308" s="245" t="s">
        <v>1</v>
      </c>
      <c r="F308" s="246" t="s">
        <v>571</v>
      </c>
      <c r="G308" s="243"/>
      <c r="H308" s="247">
        <v>264</v>
      </c>
      <c r="I308" s="248"/>
      <c r="J308" s="243"/>
      <c r="K308" s="243"/>
      <c r="L308" s="249"/>
      <c r="M308" s="250"/>
      <c r="N308" s="251"/>
      <c r="O308" s="251"/>
      <c r="P308" s="251"/>
      <c r="Q308" s="251"/>
      <c r="R308" s="251"/>
      <c r="S308" s="251"/>
      <c r="T308" s="25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53" t="s">
        <v>176</v>
      </c>
      <c r="AU308" s="253" t="s">
        <v>82</v>
      </c>
      <c r="AV308" s="13" t="s">
        <v>82</v>
      </c>
      <c r="AW308" s="13" t="s">
        <v>30</v>
      </c>
      <c r="AX308" s="13" t="s">
        <v>80</v>
      </c>
      <c r="AY308" s="253" t="s">
        <v>168</v>
      </c>
    </row>
    <row r="309" spans="1:65" s="2" customFormat="1" ht="49.05" customHeight="1">
      <c r="A309" s="38"/>
      <c r="B309" s="39"/>
      <c r="C309" s="275" t="s">
        <v>572</v>
      </c>
      <c r="D309" s="275" t="s">
        <v>307</v>
      </c>
      <c r="E309" s="276" t="s">
        <v>573</v>
      </c>
      <c r="F309" s="277" t="s">
        <v>574</v>
      </c>
      <c r="G309" s="278" t="s">
        <v>173</v>
      </c>
      <c r="H309" s="279">
        <v>271.92</v>
      </c>
      <c r="I309" s="280"/>
      <c r="J309" s="281">
        <f>ROUND(I309*H309,2)</f>
        <v>0</v>
      </c>
      <c r="K309" s="282"/>
      <c r="L309" s="283"/>
      <c r="M309" s="284" t="s">
        <v>1</v>
      </c>
      <c r="N309" s="285" t="s">
        <v>38</v>
      </c>
      <c r="O309" s="91"/>
      <c r="P309" s="238">
        <f>O309*H309</f>
        <v>0</v>
      </c>
      <c r="Q309" s="238">
        <v>0.176</v>
      </c>
      <c r="R309" s="238">
        <f>Q309*H309</f>
        <v>47.85792</v>
      </c>
      <c r="S309" s="238">
        <v>0</v>
      </c>
      <c r="T309" s="239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240" t="s">
        <v>204</v>
      </c>
      <c r="AT309" s="240" t="s">
        <v>307</v>
      </c>
      <c r="AU309" s="240" t="s">
        <v>82</v>
      </c>
      <c r="AY309" s="17" t="s">
        <v>168</v>
      </c>
      <c r="BE309" s="241">
        <f>IF(N309="základní",J309,0)</f>
        <v>0</v>
      </c>
      <c r="BF309" s="241">
        <f>IF(N309="snížená",J309,0)</f>
        <v>0</v>
      </c>
      <c r="BG309" s="241">
        <f>IF(N309="zákl. přenesená",J309,0)</f>
        <v>0</v>
      </c>
      <c r="BH309" s="241">
        <f>IF(N309="sníž. přenesená",J309,0)</f>
        <v>0</v>
      </c>
      <c r="BI309" s="241">
        <f>IF(N309="nulová",J309,0)</f>
        <v>0</v>
      </c>
      <c r="BJ309" s="17" t="s">
        <v>80</v>
      </c>
      <c r="BK309" s="241">
        <f>ROUND(I309*H309,2)</f>
        <v>0</v>
      </c>
      <c r="BL309" s="17" t="s">
        <v>174</v>
      </c>
      <c r="BM309" s="240" t="s">
        <v>575</v>
      </c>
    </row>
    <row r="310" spans="1:51" s="13" customFormat="1" ht="12">
      <c r="A310" s="13"/>
      <c r="B310" s="242"/>
      <c r="C310" s="243"/>
      <c r="D310" s="244" t="s">
        <v>176</v>
      </c>
      <c r="E310" s="245" t="s">
        <v>1</v>
      </c>
      <c r="F310" s="246" t="s">
        <v>576</v>
      </c>
      <c r="G310" s="243"/>
      <c r="H310" s="247">
        <v>271.92</v>
      </c>
      <c r="I310" s="248"/>
      <c r="J310" s="243"/>
      <c r="K310" s="243"/>
      <c r="L310" s="249"/>
      <c r="M310" s="250"/>
      <c r="N310" s="251"/>
      <c r="O310" s="251"/>
      <c r="P310" s="251"/>
      <c r="Q310" s="251"/>
      <c r="R310" s="251"/>
      <c r="S310" s="251"/>
      <c r="T310" s="25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53" t="s">
        <v>176</v>
      </c>
      <c r="AU310" s="253" t="s">
        <v>82</v>
      </c>
      <c r="AV310" s="13" t="s">
        <v>82</v>
      </c>
      <c r="AW310" s="13" t="s">
        <v>30</v>
      </c>
      <c r="AX310" s="13" t="s">
        <v>80</v>
      </c>
      <c r="AY310" s="253" t="s">
        <v>168</v>
      </c>
    </row>
    <row r="311" spans="1:65" s="2" customFormat="1" ht="16.5" customHeight="1">
      <c r="A311" s="38"/>
      <c r="B311" s="39"/>
      <c r="C311" s="228" t="s">
        <v>577</v>
      </c>
      <c r="D311" s="228" t="s">
        <v>170</v>
      </c>
      <c r="E311" s="229" t="s">
        <v>339</v>
      </c>
      <c r="F311" s="230" t="s">
        <v>340</v>
      </c>
      <c r="G311" s="231" t="s">
        <v>173</v>
      </c>
      <c r="H311" s="232">
        <v>312</v>
      </c>
      <c r="I311" s="233"/>
      <c r="J311" s="234">
        <f>ROUND(I311*H311,2)</f>
        <v>0</v>
      </c>
      <c r="K311" s="235"/>
      <c r="L311" s="44"/>
      <c r="M311" s="236" t="s">
        <v>1</v>
      </c>
      <c r="N311" s="237" t="s">
        <v>38</v>
      </c>
      <c r="O311" s="91"/>
      <c r="P311" s="238">
        <f>O311*H311</f>
        <v>0</v>
      </c>
      <c r="Q311" s="238">
        <v>0</v>
      </c>
      <c r="R311" s="238">
        <f>Q311*H311</f>
        <v>0</v>
      </c>
      <c r="S311" s="238">
        <v>0</v>
      </c>
      <c r="T311" s="239">
        <f>S311*H311</f>
        <v>0</v>
      </c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R311" s="240" t="s">
        <v>174</v>
      </c>
      <c r="AT311" s="240" t="s">
        <v>170</v>
      </c>
      <c r="AU311" s="240" t="s">
        <v>82</v>
      </c>
      <c r="AY311" s="17" t="s">
        <v>168</v>
      </c>
      <c r="BE311" s="241">
        <f>IF(N311="základní",J311,0)</f>
        <v>0</v>
      </c>
      <c r="BF311" s="241">
        <f>IF(N311="snížená",J311,0)</f>
        <v>0</v>
      </c>
      <c r="BG311" s="241">
        <f>IF(N311="zákl. přenesená",J311,0)</f>
        <v>0</v>
      </c>
      <c r="BH311" s="241">
        <f>IF(N311="sníž. přenesená",J311,0)</f>
        <v>0</v>
      </c>
      <c r="BI311" s="241">
        <f>IF(N311="nulová",J311,0)</f>
        <v>0</v>
      </c>
      <c r="BJ311" s="17" t="s">
        <v>80</v>
      </c>
      <c r="BK311" s="241">
        <f>ROUND(I311*H311,2)</f>
        <v>0</v>
      </c>
      <c r="BL311" s="17" t="s">
        <v>174</v>
      </c>
      <c r="BM311" s="240" t="s">
        <v>578</v>
      </c>
    </row>
    <row r="312" spans="1:51" s="13" customFormat="1" ht="12">
      <c r="A312" s="13"/>
      <c r="B312" s="242"/>
      <c r="C312" s="243"/>
      <c r="D312" s="244" t="s">
        <v>176</v>
      </c>
      <c r="E312" s="245" t="s">
        <v>1</v>
      </c>
      <c r="F312" s="246" t="s">
        <v>579</v>
      </c>
      <c r="G312" s="243"/>
      <c r="H312" s="247">
        <v>312</v>
      </c>
      <c r="I312" s="248"/>
      <c r="J312" s="243"/>
      <c r="K312" s="243"/>
      <c r="L312" s="249"/>
      <c r="M312" s="250"/>
      <c r="N312" s="251"/>
      <c r="O312" s="251"/>
      <c r="P312" s="251"/>
      <c r="Q312" s="251"/>
      <c r="R312" s="251"/>
      <c r="S312" s="251"/>
      <c r="T312" s="25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53" t="s">
        <v>176</v>
      </c>
      <c r="AU312" s="253" t="s">
        <v>82</v>
      </c>
      <c r="AV312" s="13" t="s">
        <v>82</v>
      </c>
      <c r="AW312" s="13" t="s">
        <v>30</v>
      </c>
      <c r="AX312" s="13" t="s">
        <v>80</v>
      </c>
      <c r="AY312" s="253" t="s">
        <v>168</v>
      </c>
    </row>
    <row r="313" spans="1:65" s="2" customFormat="1" ht="24.15" customHeight="1">
      <c r="A313" s="38"/>
      <c r="B313" s="39"/>
      <c r="C313" s="228" t="s">
        <v>580</v>
      </c>
      <c r="D313" s="228" t="s">
        <v>170</v>
      </c>
      <c r="E313" s="229" t="s">
        <v>581</v>
      </c>
      <c r="F313" s="230" t="s">
        <v>582</v>
      </c>
      <c r="G313" s="231" t="s">
        <v>173</v>
      </c>
      <c r="H313" s="232">
        <v>121.5</v>
      </c>
      <c r="I313" s="233"/>
      <c r="J313" s="234">
        <f>ROUND(I313*H313,2)</f>
        <v>0</v>
      </c>
      <c r="K313" s="235"/>
      <c r="L313" s="44"/>
      <c r="M313" s="236" t="s">
        <v>1</v>
      </c>
      <c r="N313" s="237" t="s">
        <v>38</v>
      </c>
      <c r="O313" s="91"/>
      <c r="P313" s="238">
        <f>O313*H313</f>
        <v>0</v>
      </c>
      <c r="Q313" s="238">
        <v>0</v>
      </c>
      <c r="R313" s="238">
        <f>Q313*H313</f>
        <v>0</v>
      </c>
      <c r="S313" s="238">
        <v>0</v>
      </c>
      <c r="T313" s="239">
        <f>S313*H313</f>
        <v>0</v>
      </c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R313" s="240" t="s">
        <v>174</v>
      </c>
      <c r="AT313" s="240" t="s">
        <v>170</v>
      </c>
      <c r="AU313" s="240" t="s">
        <v>82</v>
      </c>
      <c r="AY313" s="17" t="s">
        <v>168</v>
      </c>
      <c r="BE313" s="241">
        <f>IF(N313="základní",J313,0)</f>
        <v>0</v>
      </c>
      <c r="BF313" s="241">
        <f>IF(N313="snížená",J313,0)</f>
        <v>0</v>
      </c>
      <c r="BG313" s="241">
        <f>IF(N313="zákl. přenesená",J313,0)</f>
        <v>0</v>
      </c>
      <c r="BH313" s="241">
        <f>IF(N313="sníž. přenesená",J313,0)</f>
        <v>0</v>
      </c>
      <c r="BI313" s="241">
        <f>IF(N313="nulová",J313,0)</f>
        <v>0</v>
      </c>
      <c r="BJ313" s="17" t="s">
        <v>80</v>
      </c>
      <c r="BK313" s="241">
        <f>ROUND(I313*H313,2)</f>
        <v>0</v>
      </c>
      <c r="BL313" s="17" t="s">
        <v>174</v>
      </c>
      <c r="BM313" s="240" t="s">
        <v>583</v>
      </c>
    </row>
    <row r="314" spans="1:51" s="13" customFormat="1" ht="12">
      <c r="A314" s="13"/>
      <c r="B314" s="242"/>
      <c r="C314" s="243"/>
      <c r="D314" s="244" t="s">
        <v>176</v>
      </c>
      <c r="E314" s="245" t="s">
        <v>1</v>
      </c>
      <c r="F314" s="246" t="s">
        <v>584</v>
      </c>
      <c r="G314" s="243"/>
      <c r="H314" s="247">
        <v>121.5</v>
      </c>
      <c r="I314" s="248"/>
      <c r="J314" s="243"/>
      <c r="K314" s="243"/>
      <c r="L314" s="249"/>
      <c r="M314" s="250"/>
      <c r="N314" s="251"/>
      <c r="O314" s="251"/>
      <c r="P314" s="251"/>
      <c r="Q314" s="251"/>
      <c r="R314" s="251"/>
      <c r="S314" s="251"/>
      <c r="T314" s="252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53" t="s">
        <v>176</v>
      </c>
      <c r="AU314" s="253" t="s">
        <v>82</v>
      </c>
      <c r="AV314" s="13" t="s">
        <v>82</v>
      </c>
      <c r="AW314" s="13" t="s">
        <v>30</v>
      </c>
      <c r="AX314" s="13" t="s">
        <v>80</v>
      </c>
      <c r="AY314" s="253" t="s">
        <v>168</v>
      </c>
    </row>
    <row r="315" spans="1:65" s="2" customFormat="1" ht="24.15" customHeight="1">
      <c r="A315" s="38"/>
      <c r="B315" s="39"/>
      <c r="C315" s="228" t="s">
        <v>585</v>
      </c>
      <c r="D315" s="228" t="s">
        <v>170</v>
      </c>
      <c r="E315" s="229" t="s">
        <v>586</v>
      </c>
      <c r="F315" s="230" t="s">
        <v>587</v>
      </c>
      <c r="G315" s="231" t="s">
        <v>173</v>
      </c>
      <c r="H315" s="232">
        <v>240</v>
      </c>
      <c r="I315" s="233"/>
      <c r="J315" s="234">
        <f>ROUND(I315*H315,2)</f>
        <v>0</v>
      </c>
      <c r="K315" s="235"/>
      <c r="L315" s="44"/>
      <c r="M315" s="236" t="s">
        <v>1</v>
      </c>
      <c r="N315" s="237" t="s">
        <v>38</v>
      </c>
      <c r="O315" s="91"/>
      <c r="P315" s="238">
        <f>O315*H315</f>
        <v>0</v>
      </c>
      <c r="Q315" s="238">
        <v>0</v>
      </c>
      <c r="R315" s="238">
        <f>Q315*H315</f>
        <v>0</v>
      </c>
      <c r="S315" s="238">
        <v>0</v>
      </c>
      <c r="T315" s="239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240" t="s">
        <v>174</v>
      </c>
      <c r="AT315" s="240" t="s">
        <v>170</v>
      </c>
      <c r="AU315" s="240" t="s">
        <v>82</v>
      </c>
      <c r="AY315" s="17" t="s">
        <v>168</v>
      </c>
      <c r="BE315" s="241">
        <f>IF(N315="základní",J315,0)</f>
        <v>0</v>
      </c>
      <c r="BF315" s="241">
        <f>IF(N315="snížená",J315,0)</f>
        <v>0</v>
      </c>
      <c r="BG315" s="241">
        <f>IF(N315="zákl. přenesená",J315,0)</f>
        <v>0</v>
      </c>
      <c r="BH315" s="241">
        <f>IF(N315="sníž. přenesená",J315,0)</f>
        <v>0</v>
      </c>
      <c r="BI315" s="241">
        <f>IF(N315="nulová",J315,0)</f>
        <v>0</v>
      </c>
      <c r="BJ315" s="17" t="s">
        <v>80</v>
      </c>
      <c r="BK315" s="241">
        <f>ROUND(I315*H315,2)</f>
        <v>0</v>
      </c>
      <c r="BL315" s="17" t="s">
        <v>174</v>
      </c>
      <c r="BM315" s="240" t="s">
        <v>588</v>
      </c>
    </row>
    <row r="316" spans="1:51" s="13" customFormat="1" ht="12">
      <c r="A316" s="13"/>
      <c r="B316" s="242"/>
      <c r="C316" s="243"/>
      <c r="D316" s="244" t="s">
        <v>176</v>
      </c>
      <c r="E316" s="245" t="s">
        <v>1</v>
      </c>
      <c r="F316" s="246" t="s">
        <v>589</v>
      </c>
      <c r="G316" s="243"/>
      <c r="H316" s="247">
        <v>240</v>
      </c>
      <c r="I316" s="248"/>
      <c r="J316" s="243"/>
      <c r="K316" s="243"/>
      <c r="L316" s="249"/>
      <c r="M316" s="250"/>
      <c r="N316" s="251"/>
      <c r="O316" s="251"/>
      <c r="P316" s="251"/>
      <c r="Q316" s="251"/>
      <c r="R316" s="251"/>
      <c r="S316" s="251"/>
      <c r="T316" s="25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53" t="s">
        <v>176</v>
      </c>
      <c r="AU316" s="253" t="s">
        <v>82</v>
      </c>
      <c r="AV316" s="13" t="s">
        <v>82</v>
      </c>
      <c r="AW316" s="13" t="s">
        <v>30</v>
      </c>
      <c r="AX316" s="13" t="s">
        <v>80</v>
      </c>
      <c r="AY316" s="253" t="s">
        <v>168</v>
      </c>
    </row>
    <row r="317" spans="1:63" s="12" customFormat="1" ht="22.8" customHeight="1">
      <c r="A317" s="12"/>
      <c r="B317" s="212"/>
      <c r="C317" s="213"/>
      <c r="D317" s="214" t="s">
        <v>72</v>
      </c>
      <c r="E317" s="226" t="s">
        <v>590</v>
      </c>
      <c r="F317" s="226" t="s">
        <v>591</v>
      </c>
      <c r="G317" s="213"/>
      <c r="H317" s="213"/>
      <c r="I317" s="216"/>
      <c r="J317" s="227">
        <f>BK317</f>
        <v>0</v>
      </c>
      <c r="K317" s="213"/>
      <c r="L317" s="218"/>
      <c r="M317" s="219"/>
      <c r="N317" s="220"/>
      <c r="O317" s="220"/>
      <c r="P317" s="221">
        <f>SUM(P318:P325)</f>
        <v>0</v>
      </c>
      <c r="Q317" s="220"/>
      <c r="R317" s="221">
        <f>SUM(R318:R325)</f>
        <v>393.16200000000003</v>
      </c>
      <c r="S317" s="220"/>
      <c r="T317" s="222">
        <f>SUM(T318:T325)</f>
        <v>0</v>
      </c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R317" s="223" t="s">
        <v>80</v>
      </c>
      <c r="AT317" s="224" t="s">
        <v>72</v>
      </c>
      <c r="AU317" s="224" t="s">
        <v>80</v>
      </c>
      <c r="AY317" s="223" t="s">
        <v>168</v>
      </c>
      <c r="BK317" s="225">
        <f>SUM(BK318:BK325)</f>
        <v>0</v>
      </c>
    </row>
    <row r="318" spans="1:65" s="2" customFormat="1" ht="24.15" customHeight="1">
      <c r="A318" s="38"/>
      <c r="B318" s="39"/>
      <c r="C318" s="228" t="s">
        <v>592</v>
      </c>
      <c r="D318" s="228" t="s">
        <v>170</v>
      </c>
      <c r="E318" s="229" t="s">
        <v>593</v>
      </c>
      <c r="F318" s="230" t="s">
        <v>594</v>
      </c>
      <c r="G318" s="231" t="s">
        <v>173</v>
      </c>
      <c r="H318" s="232">
        <v>1380</v>
      </c>
      <c r="I318" s="233"/>
      <c r="J318" s="234">
        <f>ROUND(I318*H318,2)</f>
        <v>0</v>
      </c>
      <c r="K318" s="235"/>
      <c r="L318" s="44"/>
      <c r="M318" s="236" t="s">
        <v>1</v>
      </c>
      <c r="N318" s="237" t="s">
        <v>38</v>
      </c>
      <c r="O318" s="91"/>
      <c r="P318" s="238">
        <f>O318*H318</f>
        <v>0</v>
      </c>
      <c r="Q318" s="238">
        <v>0.10362</v>
      </c>
      <c r="R318" s="238">
        <f>Q318*H318</f>
        <v>142.9956</v>
      </c>
      <c r="S318" s="238">
        <v>0</v>
      </c>
      <c r="T318" s="239">
        <f>S318*H318</f>
        <v>0</v>
      </c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R318" s="240" t="s">
        <v>174</v>
      </c>
      <c r="AT318" s="240" t="s">
        <v>170</v>
      </c>
      <c r="AU318" s="240" t="s">
        <v>82</v>
      </c>
      <c r="AY318" s="17" t="s">
        <v>168</v>
      </c>
      <c r="BE318" s="241">
        <f>IF(N318="základní",J318,0)</f>
        <v>0</v>
      </c>
      <c r="BF318" s="241">
        <f>IF(N318="snížená",J318,0)</f>
        <v>0</v>
      </c>
      <c r="BG318" s="241">
        <f>IF(N318="zákl. přenesená",J318,0)</f>
        <v>0</v>
      </c>
      <c r="BH318" s="241">
        <f>IF(N318="sníž. přenesená",J318,0)</f>
        <v>0</v>
      </c>
      <c r="BI318" s="241">
        <f>IF(N318="nulová",J318,0)</f>
        <v>0</v>
      </c>
      <c r="BJ318" s="17" t="s">
        <v>80</v>
      </c>
      <c r="BK318" s="241">
        <f>ROUND(I318*H318,2)</f>
        <v>0</v>
      </c>
      <c r="BL318" s="17" t="s">
        <v>174</v>
      </c>
      <c r="BM318" s="240" t="s">
        <v>595</v>
      </c>
    </row>
    <row r="319" spans="1:51" s="13" customFormat="1" ht="12">
      <c r="A319" s="13"/>
      <c r="B319" s="242"/>
      <c r="C319" s="243"/>
      <c r="D319" s="244" t="s">
        <v>176</v>
      </c>
      <c r="E319" s="245" t="s">
        <v>1</v>
      </c>
      <c r="F319" s="246" t="s">
        <v>596</v>
      </c>
      <c r="G319" s="243"/>
      <c r="H319" s="247">
        <v>1380</v>
      </c>
      <c r="I319" s="248"/>
      <c r="J319" s="243"/>
      <c r="K319" s="243"/>
      <c r="L319" s="249"/>
      <c r="M319" s="250"/>
      <c r="N319" s="251"/>
      <c r="O319" s="251"/>
      <c r="P319" s="251"/>
      <c r="Q319" s="251"/>
      <c r="R319" s="251"/>
      <c r="S319" s="251"/>
      <c r="T319" s="25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53" t="s">
        <v>176</v>
      </c>
      <c r="AU319" s="253" t="s">
        <v>82</v>
      </c>
      <c r="AV319" s="13" t="s">
        <v>82</v>
      </c>
      <c r="AW319" s="13" t="s">
        <v>30</v>
      </c>
      <c r="AX319" s="13" t="s">
        <v>80</v>
      </c>
      <c r="AY319" s="253" t="s">
        <v>168</v>
      </c>
    </row>
    <row r="320" spans="1:65" s="2" customFormat="1" ht="21.75" customHeight="1">
      <c r="A320" s="38"/>
      <c r="B320" s="39"/>
      <c r="C320" s="275" t="s">
        <v>597</v>
      </c>
      <c r="D320" s="275" t="s">
        <v>307</v>
      </c>
      <c r="E320" s="276" t="s">
        <v>598</v>
      </c>
      <c r="F320" s="277" t="s">
        <v>599</v>
      </c>
      <c r="G320" s="278" t="s">
        <v>173</v>
      </c>
      <c r="H320" s="279">
        <v>1421.4</v>
      </c>
      <c r="I320" s="280"/>
      <c r="J320" s="281">
        <f>ROUND(I320*H320,2)</f>
        <v>0</v>
      </c>
      <c r="K320" s="282"/>
      <c r="L320" s="283"/>
      <c r="M320" s="284" t="s">
        <v>1</v>
      </c>
      <c r="N320" s="285" t="s">
        <v>38</v>
      </c>
      <c r="O320" s="91"/>
      <c r="P320" s="238">
        <f>O320*H320</f>
        <v>0</v>
      </c>
      <c r="Q320" s="238">
        <v>0.176</v>
      </c>
      <c r="R320" s="238">
        <f>Q320*H320</f>
        <v>250.1664</v>
      </c>
      <c r="S320" s="238">
        <v>0</v>
      </c>
      <c r="T320" s="239">
        <f>S320*H320</f>
        <v>0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240" t="s">
        <v>204</v>
      </c>
      <c r="AT320" s="240" t="s">
        <v>307</v>
      </c>
      <c r="AU320" s="240" t="s">
        <v>82</v>
      </c>
      <c r="AY320" s="17" t="s">
        <v>168</v>
      </c>
      <c r="BE320" s="241">
        <f>IF(N320="základní",J320,0)</f>
        <v>0</v>
      </c>
      <c r="BF320" s="241">
        <f>IF(N320="snížená",J320,0)</f>
        <v>0</v>
      </c>
      <c r="BG320" s="241">
        <f>IF(N320="zákl. přenesená",J320,0)</f>
        <v>0</v>
      </c>
      <c r="BH320" s="241">
        <f>IF(N320="sníž. přenesená",J320,0)</f>
        <v>0</v>
      </c>
      <c r="BI320" s="241">
        <f>IF(N320="nulová",J320,0)</f>
        <v>0</v>
      </c>
      <c r="BJ320" s="17" t="s">
        <v>80</v>
      </c>
      <c r="BK320" s="241">
        <f>ROUND(I320*H320,2)</f>
        <v>0</v>
      </c>
      <c r="BL320" s="17" t="s">
        <v>174</v>
      </c>
      <c r="BM320" s="240" t="s">
        <v>600</v>
      </c>
    </row>
    <row r="321" spans="1:51" s="13" customFormat="1" ht="12">
      <c r="A321" s="13"/>
      <c r="B321" s="242"/>
      <c r="C321" s="243"/>
      <c r="D321" s="244" t="s">
        <v>176</v>
      </c>
      <c r="E321" s="245" t="s">
        <v>1</v>
      </c>
      <c r="F321" s="246" t="s">
        <v>601</v>
      </c>
      <c r="G321" s="243"/>
      <c r="H321" s="247">
        <v>1421.4</v>
      </c>
      <c r="I321" s="248"/>
      <c r="J321" s="243"/>
      <c r="K321" s="243"/>
      <c r="L321" s="249"/>
      <c r="M321" s="250"/>
      <c r="N321" s="251"/>
      <c r="O321" s="251"/>
      <c r="P321" s="251"/>
      <c r="Q321" s="251"/>
      <c r="R321" s="251"/>
      <c r="S321" s="251"/>
      <c r="T321" s="25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53" t="s">
        <v>176</v>
      </c>
      <c r="AU321" s="253" t="s">
        <v>82</v>
      </c>
      <c r="AV321" s="13" t="s">
        <v>82</v>
      </c>
      <c r="AW321" s="13" t="s">
        <v>30</v>
      </c>
      <c r="AX321" s="13" t="s">
        <v>80</v>
      </c>
      <c r="AY321" s="253" t="s">
        <v>168</v>
      </c>
    </row>
    <row r="322" spans="1:65" s="2" customFormat="1" ht="16.5" customHeight="1">
      <c r="A322" s="38"/>
      <c r="B322" s="39"/>
      <c r="C322" s="228" t="s">
        <v>602</v>
      </c>
      <c r="D322" s="228" t="s">
        <v>170</v>
      </c>
      <c r="E322" s="229" t="s">
        <v>339</v>
      </c>
      <c r="F322" s="230" t="s">
        <v>340</v>
      </c>
      <c r="G322" s="231" t="s">
        <v>173</v>
      </c>
      <c r="H322" s="232">
        <v>577.5</v>
      </c>
      <c r="I322" s="233"/>
      <c r="J322" s="234">
        <f>ROUND(I322*H322,2)</f>
        <v>0</v>
      </c>
      <c r="K322" s="235"/>
      <c r="L322" s="44"/>
      <c r="M322" s="236" t="s">
        <v>1</v>
      </c>
      <c r="N322" s="237" t="s">
        <v>38</v>
      </c>
      <c r="O322" s="91"/>
      <c r="P322" s="238">
        <f>O322*H322</f>
        <v>0</v>
      </c>
      <c r="Q322" s="238">
        <v>0</v>
      </c>
      <c r="R322" s="238">
        <f>Q322*H322</f>
        <v>0</v>
      </c>
      <c r="S322" s="238">
        <v>0</v>
      </c>
      <c r="T322" s="239">
        <f>S322*H322</f>
        <v>0</v>
      </c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R322" s="240" t="s">
        <v>174</v>
      </c>
      <c r="AT322" s="240" t="s">
        <v>170</v>
      </c>
      <c r="AU322" s="240" t="s">
        <v>82</v>
      </c>
      <c r="AY322" s="17" t="s">
        <v>168</v>
      </c>
      <c r="BE322" s="241">
        <f>IF(N322="základní",J322,0)</f>
        <v>0</v>
      </c>
      <c r="BF322" s="241">
        <f>IF(N322="snížená",J322,0)</f>
        <v>0</v>
      </c>
      <c r="BG322" s="241">
        <f>IF(N322="zákl. přenesená",J322,0)</f>
        <v>0</v>
      </c>
      <c r="BH322" s="241">
        <f>IF(N322="sníž. přenesená",J322,0)</f>
        <v>0</v>
      </c>
      <c r="BI322" s="241">
        <f>IF(N322="nulová",J322,0)</f>
        <v>0</v>
      </c>
      <c r="BJ322" s="17" t="s">
        <v>80</v>
      </c>
      <c r="BK322" s="241">
        <f>ROUND(I322*H322,2)</f>
        <v>0</v>
      </c>
      <c r="BL322" s="17" t="s">
        <v>174</v>
      </c>
      <c r="BM322" s="240" t="s">
        <v>603</v>
      </c>
    </row>
    <row r="323" spans="1:51" s="13" customFormat="1" ht="12">
      <c r="A323" s="13"/>
      <c r="B323" s="242"/>
      <c r="C323" s="243"/>
      <c r="D323" s="244" t="s">
        <v>176</v>
      </c>
      <c r="E323" s="245" t="s">
        <v>1</v>
      </c>
      <c r="F323" s="246" t="s">
        <v>604</v>
      </c>
      <c r="G323" s="243"/>
      <c r="H323" s="247">
        <v>577.5</v>
      </c>
      <c r="I323" s="248"/>
      <c r="J323" s="243"/>
      <c r="K323" s="243"/>
      <c r="L323" s="249"/>
      <c r="M323" s="250"/>
      <c r="N323" s="251"/>
      <c r="O323" s="251"/>
      <c r="P323" s="251"/>
      <c r="Q323" s="251"/>
      <c r="R323" s="251"/>
      <c r="S323" s="251"/>
      <c r="T323" s="252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253" t="s">
        <v>176</v>
      </c>
      <c r="AU323" s="253" t="s">
        <v>82</v>
      </c>
      <c r="AV323" s="13" t="s">
        <v>82</v>
      </c>
      <c r="AW323" s="13" t="s">
        <v>30</v>
      </c>
      <c r="AX323" s="13" t="s">
        <v>80</v>
      </c>
      <c r="AY323" s="253" t="s">
        <v>168</v>
      </c>
    </row>
    <row r="324" spans="1:65" s="2" customFormat="1" ht="24.15" customHeight="1">
      <c r="A324" s="38"/>
      <c r="B324" s="39"/>
      <c r="C324" s="228" t="s">
        <v>605</v>
      </c>
      <c r="D324" s="228" t="s">
        <v>170</v>
      </c>
      <c r="E324" s="229" t="s">
        <v>586</v>
      </c>
      <c r="F324" s="230" t="s">
        <v>587</v>
      </c>
      <c r="G324" s="231" t="s">
        <v>173</v>
      </c>
      <c r="H324" s="232">
        <v>525</v>
      </c>
      <c r="I324" s="233"/>
      <c r="J324" s="234">
        <f>ROUND(I324*H324,2)</f>
        <v>0</v>
      </c>
      <c r="K324" s="235"/>
      <c r="L324" s="44"/>
      <c r="M324" s="236" t="s">
        <v>1</v>
      </c>
      <c r="N324" s="237" t="s">
        <v>38</v>
      </c>
      <c r="O324" s="91"/>
      <c r="P324" s="238">
        <f>O324*H324</f>
        <v>0</v>
      </c>
      <c r="Q324" s="238">
        <v>0</v>
      </c>
      <c r="R324" s="238">
        <f>Q324*H324</f>
        <v>0</v>
      </c>
      <c r="S324" s="238">
        <v>0</v>
      </c>
      <c r="T324" s="239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240" t="s">
        <v>174</v>
      </c>
      <c r="AT324" s="240" t="s">
        <v>170</v>
      </c>
      <c r="AU324" s="240" t="s">
        <v>82</v>
      </c>
      <c r="AY324" s="17" t="s">
        <v>168</v>
      </c>
      <c r="BE324" s="241">
        <f>IF(N324="základní",J324,0)</f>
        <v>0</v>
      </c>
      <c r="BF324" s="241">
        <f>IF(N324="snížená",J324,0)</f>
        <v>0</v>
      </c>
      <c r="BG324" s="241">
        <f>IF(N324="zákl. přenesená",J324,0)</f>
        <v>0</v>
      </c>
      <c r="BH324" s="241">
        <f>IF(N324="sníž. přenesená",J324,0)</f>
        <v>0</v>
      </c>
      <c r="BI324" s="241">
        <f>IF(N324="nulová",J324,0)</f>
        <v>0</v>
      </c>
      <c r="BJ324" s="17" t="s">
        <v>80</v>
      </c>
      <c r="BK324" s="241">
        <f>ROUND(I324*H324,2)</f>
        <v>0</v>
      </c>
      <c r="BL324" s="17" t="s">
        <v>174</v>
      </c>
      <c r="BM324" s="240" t="s">
        <v>606</v>
      </c>
    </row>
    <row r="325" spans="1:51" s="13" customFormat="1" ht="12">
      <c r="A325" s="13"/>
      <c r="B325" s="242"/>
      <c r="C325" s="243"/>
      <c r="D325" s="244" t="s">
        <v>176</v>
      </c>
      <c r="E325" s="245" t="s">
        <v>1</v>
      </c>
      <c r="F325" s="246" t="s">
        <v>607</v>
      </c>
      <c r="G325" s="243"/>
      <c r="H325" s="247">
        <v>525</v>
      </c>
      <c r="I325" s="248"/>
      <c r="J325" s="243"/>
      <c r="K325" s="243"/>
      <c r="L325" s="249"/>
      <c r="M325" s="250"/>
      <c r="N325" s="251"/>
      <c r="O325" s="251"/>
      <c r="P325" s="251"/>
      <c r="Q325" s="251"/>
      <c r="R325" s="251"/>
      <c r="S325" s="251"/>
      <c r="T325" s="25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53" t="s">
        <v>176</v>
      </c>
      <c r="AU325" s="253" t="s">
        <v>82</v>
      </c>
      <c r="AV325" s="13" t="s">
        <v>82</v>
      </c>
      <c r="AW325" s="13" t="s">
        <v>30</v>
      </c>
      <c r="AX325" s="13" t="s">
        <v>80</v>
      </c>
      <c r="AY325" s="253" t="s">
        <v>168</v>
      </c>
    </row>
    <row r="326" spans="1:63" s="12" customFormat="1" ht="22.8" customHeight="1">
      <c r="A326" s="12"/>
      <c r="B326" s="212"/>
      <c r="C326" s="213"/>
      <c r="D326" s="214" t="s">
        <v>72</v>
      </c>
      <c r="E326" s="226" t="s">
        <v>204</v>
      </c>
      <c r="F326" s="226" t="s">
        <v>608</v>
      </c>
      <c r="G326" s="213"/>
      <c r="H326" s="213"/>
      <c r="I326" s="216"/>
      <c r="J326" s="227">
        <f>BK326</f>
        <v>0</v>
      </c>
      <c r="K326" s="213"/>
      <c r="L326" s="218"/>
      <c r="M326" s="219"/>
      <c r="N326" s="220"/>
      <c r="O326" s="220"/>
      <c r="P326" s="221">
        <f>SUM(P327:P339)</f>
        <v>0</v>
      </c>
      <c r="Q326" s="220"/>
      <c r="R326" s="221">
        <f>SUM(R327:R339)</f>
        <v>58.07222000000001</v>
      </c>
      <c r="S326" s="220"/>
      <c r="T326" s="222">
        <f>SUM(T327:T339)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23" t="s">
        <v>80</v>
      </c>
      <c r="AT326" s="224" t="s">
        <v>72</v>
      </c>
      <c r="AU326" s="224" t="s">
        <v>80</v>
      </c>
      <c r="AY326" s="223" t="s">
        <v>168</v>
      </c>
      <c r="BK326" s="225">
        <f>SUM(BK327:BK339)</f>
        <v>0</v>
      </c>
    </row>
    <row r="327" spans="1:65" s="2" customFormat="1" ht="33" customHeight="1">
      <c r="A327" s="38"/>
      <c r="B327" s="39"/>
      <c r="C327" s="228" t="s">
        <v>609</v>
      </c>
      <c r="D327" s="228" t="s">
        <v>170</v>
      </c>
      <c r="E327" s="229" t="s">
        <v>610</v>
      </c>
      <c r="F327" s="230" t="s">
        <v>611</v>
      </c>
      <c r="G327" s="231" t="s">
        <v>254</v>
      </c>
      <c r="H327" s="232">
        <v>45</v>
      </c>
      <c r="I327" s="233"/>
      <c r="J327" s="234">
        <f>ROUND(I327*H327,2)</f>
        <v>0</v>
      </c>
      <c r="K327" s="235"/>
      <c r="L327" s="44"/>
      <c r="M327" s="236" t="s">
        <v>1</v>
      </c>
      <c r="N327" s="237" t="s">
        <v>38</v>
      </c>
      <c r="O327" s="91"/>
      <c r="P327" s="238">
        <f>O327*H327</f>
        <v>0</v>
      </c>
      <c r="Q327" s="238">
        <v>1E-05</v>
      </c>
      <c r="R327" s="238">
        <f>Q327*H327</f>
        <v>0.00045000000000000004</v>
      </c>
      <c r="S327" s="238">
        <v>0</v>
      </c>
      <c r="T327" s="239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240" t="s">
        <v>174</v>
      </c>
      <c r="AT327" s="240" t="s">
        <v>170</v>
      </c>
      <c r="AU327" s="240" t="s">
        <v>82</v>
      </c>
      <c r="AY327" s="17" t="s">
        <v>168</v>
      </c>
      <c r="BE327" s="241">
        <f>IF(N327="základní",J327,0)</f>
        <v>0</v>
      </c>
      <c r="BF327" s="241">
        <f>IF(N327="snížená",J327,0)</f>
        <v>0</v>
      </c>
      <c r="BG327" s="241">
        <f>IF(N327="zákl. přenesená",J327,0)</f>
        <v>0</v>
      </c>
      <c r="BH327" s="241">
        <f>IF(N327="sníž. přenesená",J327,0)</f>
        <v>0</v>
      </c>
      <c r="BI327" s="241">
        <f>IF(N327="nulová",J327,0)</f>
        <v>0</v>
      </c>
      <c r="BJ327" s="17" t="s">
        <v>80</v>
      </c>
      <c r="BK327" s="241">
        <f>ROUND(I327*H327,2)</f>
        <v>0</v>
      </c>
      <c r="BL327" s="17" t="s">
        <v>174</v>
      </c>
      <c r="BM327" s="240" t="s">
        <v>612</v>
      </c>
    </row>
    <row r="328" spans="1:51" s="13" customFormat="1" ht="12">
      <c r="A328" s="13"/>
      <c r="B328" s="242"/>
      <c r="C328" s="243"/>
      <c r="D328" s="244" t="s">
        <v>176</v>
      </c>
      <c r="E328" s="245" t="s">
        <v>1</v>
      </c>
      <c r="F328" s="246" t="s">
        <v>613</v>
      </c>
      <c r="G328" s="243"/>
      <c r="H328" s="247">
        <v>45</v>
      </c>
      <c r="I328" s="248"/>
      <c r="J328" s="243"/>
      <c r="K328" s="243"/>
      <c r="L328" s="249"/>
      <c r="M328" s="250"/>
      <c r="N328" s="251"/>
      <c r="O328" s="251"/>
      <c r="P328" s="251"/>
      <c r="Q328" s="251"/>
      <c r="R328" s="251"/>
      <c r="S328" s="251"/>
      <c r="T328" s="25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53" t="s">
        <v>176</v>
      </c>
      <c r="AU328" s="253" t="s">
        <v>82</v>
      </c>
      <c r="AV328" s="13" t="s">
        <v>82</v>
      </c>
      <c r="AW328" s="13" t="s">
        <v>30</v>
      </c>
      <c r="AX328" s="13" t="s">
        <v>80</v>
      </c>
      <c r="AY328" s="253" t="s">
        <v>168</v>
      </c>
    </row>
    <row r="329" spans="1:65" s="2" customFormat="1" ht="16.5" customHeight="1">
      <c r="A329" s="38"/>
      <c r="B329" s="39"/>
      <c r="C329" s="275" t="s">
        <v>614</v>
      </c>
      <c r="D329" s="275" t="s">
        <v>307</v>
      </c>
      <c r="E329" s="276" t="s">
        <v>615</v>
      </c>
      <c r="F329" s="277" t="s">
        <v>616</v>
      </c>
      <c r="G329" s="278" t="s">
        <v>254</v>
      </c>
      <c r="H329" s="279">
        <v>45</v>
      </c>
      <c r="I329" s="280"/>
      <c r="J329" s="281">
        <f>ROUND(I329*H329,2)</f>
        <v>0</v>
      </c>
      <c r="K329" s="282"/>
      <c r="L329" s="283"/>
      <c r="M329" s="284" t="s">
        <v>1</v>
      </c>
      <c r="N329" s="285" t="s">
        <v>38</v>
      </c>
      <c r="O329" s="91"/>
      <c r="P329" s="238">
        <f>O329*H329</f>
        <v>0</v>
      </c>
      <c r="Q329" s="238">
        <v>0.00469</v>
      </c>
      <c r="R329" s="238">
        <f>Q329*H329</f>
        <v>0.21105</v>
      </c>
      <c r="S329" s="238">
        <v>0</v>
      </c>
      <c r="T329" s="239">
        <f>S329*H329</f>
        <v>0</v>
      </c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R329" s="240" t="s">
        <v>204</v>
      </c>
      <c r="AT329" s="240" t="s">
        <v>307</v>
      </c>
      <c r="AU329" s="240" t="s">
        <v>82</v>
      </c>
      <c r="AY329" s="17" t="s">
        <v>168</v>
      </c>
      <c r="BE329" s="241">
        <f>IF(N329="základní",J329,0)</f>
        <v>0</v>
      </c>
      <c r="BF329" s="241">
        <f>IF(N329="snížená",J329,0)</f>
        <v>0</v>
      </c>
      <c r="BG329" s="241">
        <f>IF(N329="zákl. přenesená",J329,0)</f>
        <v>0</v>
      </c>
      <c r="BH329" s="241">
        <f>IF(N329="sníž. přenesená",J329,0)</f>
        <v>0</v>
      </c>
      <c r="BI329" s="241">
        <f>IF(N329="nulová",J329,0)</f>
        <v>0</v>
      </c>
      <c r="BJ329" s="17" t="s">
        <v>80</v>
      </c>
      <c r="BK329" s="241">
        <f>ROUND(I329*H329,2)</f>
        <v>0</v>
      </c>
      <c r="BL329" s="17" t="s">
        <v>174</v>
      </c>
      <c r="BM329" s="240" t="s">
        <v>617</v>
      </c>
    </row>
    <row r="330" spans="1:65" s="2" customFormat="1" ht="16.5" customHeight="1">
      <c r="A330" s="38"/>
      <c r="B330" s="39"/>
      <c r="C330" s="228" t="s">
        <v>618</v>
      </c>
      <c r="D330" s="228" t="s">
        <v>170</v>
      </c>
      <c r="E330" s="229" t="s">
        <v>619</v>
      </c>
      <c r="F330" s="230" t="s">
        <v>620</v>
      </c>
      <c r="G330" s="231" t="s">
        <v>367</v>
      </c>
      <c r="H330" s="232">
        <v>17</v>
      </c>
      <c r="I330" s="233"/>
      <c r="J330" s="234">
        <f>ROUND(I330*H330,2)</f>
        <v>0</v>
      </c>
      <c r="K330" s="235"/>
      <c r="L330" s="44"/>
      <c r="M330" s="236" t="s">
        <v>1</v>
      </c>
      <c r="N330" s="237" t="s">
        <v>38</v>
      </c>
      <c r="O330" s="91"/>
      <c r="P330" s="238">
        <f>O330*H330</f>
        <v>0</v>
      </c>
      <c r="Q330" s="238">
        <v>0</v>
      </c>
      <c r="R330" s="238">
        <f>Q330*H330</f>
        <v>0</v>
      </c>
      <c r="S330" s="238">
        <v>0</v>
      </c>
      <c r="T330" s="239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240" t="s">
        <v>174</v>
      </c>
      <c r="AT330" s="240" t="s">
        <v>170</v>
      </c>
      <c r="AU330" s="240" t="s">
        <v>82</v>
      </c>
      <c r="AY330" s="17" t="s">
        <v>168</v>
      </c>
      <c r="BE330" s="241">
        <f>IF(N330="základní",J330,0)</f>
        <v>0</v>
      </c>
      <c r="BF330" s="241">
        <f>IF(N330="snížená",J330,0)</f>
        <v>0</v>
      </c>
      <c r="BG330" s="241">
        <f>IF(N330="zákl. přenesená",J330,0)</f>
        <v>0</v>
      </c>
      <c r="BH330" s="241">
        <f>IF(N330="sníž. přenesená",J330,0)</f>
        <v>0</v>
      </c>
      <c r="BI330" s="241">
        <f>IF(N330="nulová",J330,0)</f>
        <v>0</v>
      </c>
      <c r="BJ330" s="17" t="s">
        <v>80</v>
      </c>
      <c r="BK330" s="241">
        <f>ROUND(I330*H330,2)</f>
        <v>0</v>
      </c>
      <c r="BL330" s="17" t="s">
        <v>174</v>
      </c>
      <c r="BM330" s="240" t="s">
        <v>621</v>
      </c>
    </row>
    <row r="331" spans="1:65" s="2" customFormat="1" ht="16.5" customHeight="1">
      <c r="A331" s="38"/>
      <c r="B331" s="39"/>
      <c r="C331" s="228" t="s">
        <v>622</v>
      </c>
      <c r="D331" s="228" t="s">
        <v>170</v>
      </c>
      <c r="E331" s="229" t="s">
        <v>623</v>
      </c>
      <c r="F331" s="230" t="s">
        <v>624</v>
      </c>
      <c r="G331" s="231" t="s">
        <v>367</v>
      </c>
      <c r="H331" s="232">
        <v>7</v>
      </c>
      <c r="I331" s="233"/>
      <c r="J331" s="234">
        <f>ROUND(I331*H331,2)</f>
        <v>0</v>
      </c>
      <c r="K331" s="235"/>
      <c r="L331" s="44"/>
      <c r="M331" s="236" t="s">
        <v>1</v>
      </c>
      <c r="N331" s="237" t="s">
        <v>38</v>
      </c>
      <c r="O331" s="91"/>
      <c r="P331" s="238">
        <f>O331*H331</f>
        <v>0</v>
      </c>
      <c r="Q331" s="238">
        <v>0</v>
      </c>
      <c r="R331" s="238">
        <f>Q331*H331</f>
        <v>0</v>
      </c>
      <c r="S331" s="238">
        <v>0</v>
      </c>
      <c r="T331" s="239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240" t="s">
        <v>174</v>
      </c>
      <c r="AT331" s="240" t="s">
        <v>170</v>
      </c>
      <c r="AU331" s="240" t="s">
        <v>82</v>
      </c>
      <c r="AY331" s="17" t="s">
        <v>168</v>
      </c>
      <c r="BE331" s="241">
        <f>IF(N331="základní",J331,0)</f>
        <v>0</v>
      </c>
      <c r="BF331" s="241">
        <f>IF(N331="snížená",J331,0)</f>
        <v>0</v>
      </c>
      <c r="BG331" s="241">
        <f>IF(N331="zákl. přenesená",J331,0)</f>
        <v>0</v>
      </c>
      <c r="BH331" s="241">
        <f>IF(N331="sníž. přenesená",J331,0)</f>
        <v>0</v>
      </c>
      <c r="BI331" s="241">
        <f>IF(N331="nulová",J331,0)</f>
        <v>0</v>
      </c>
      <c r="BJ331" s="17" t="s">
        <v>80</v>
      </c>
      <c r="BK331" s="241">
        <f>ROUND(I331*H331,2)</f>
        <v>0</v>
      </c>
      <c r="BL331" s="17" t="s">
        <v>174</v>
      </c>
      <c r="BM331" s="240" t="s">
        <v>625</v>
      </c>
    </row>
    <row r="332" spans="1:51" s="13" customFormat="1" ht="12">
      <c r="A332" s="13"/>
      <c r="B332" s="242"/>
      <c r="C332" s="243"/>
      <c r="D332" s="244" t="s">
        <v>176</v>
      </c>
      <c r="E332" s="245" t="s">
        <v>1</v>
      </c>
      <c r="F332" s="246" t="s">
        <v>626</v>
      </c>
      <c r="G332" s="243"/>
      <c r="H332" s="247">
        <v>7</v>
      </c>
      <c r="I332" s="248"/>
      <c r="J332" s="243"/>
      <c r="K332" s="243"/>
      <c r="L332" s="249"/>
      <c r="M332" s="250"/>
      <c r="N332" s="251"/>
      <c r="O332" s="251"/>
      <c r="P332" s="251"/>
      <c r="Q332" s="251"/>
      <c r="R332" s="251"/>
      <c r="S332" s="251"/>
      <c r="T332" s="25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53" t="s">
        <v>176</v>
      </c>
      <c r="AU332" s="253" t="s">
        <v>82</v>
      </c>
      <c r="AV332" s="13" t="s">
        <v>82</v>
      </c>
      <c r="AW332" s="13" t="s">
        <v>30</v>
      </c>
      <c r="AX332" s="13" t="s">
        <v>80</v>
      </c>
      <c r="AY332" s="253" t="s">
        <v>168</v>
      </c>
    </row>
    <row r="333" spans="1:65" s="2" customFormat="1" ht="24.15" customHeight="1">
      <c r="A333" s="38"/>
      <c r="B333" s="39"/>
      <c r="C333" s="228" t="s">
        <v>627</v>
      </c>
      <c r="D333" s="228" t="s">
        <v>170</v>
      </c>
      <c r="E333" s="229" t="s">
        <v>628</v>
      </c>
      <c r="F333" s="230" t="s">
        <v>629</v>
      </c>
      <c r="G333" s="231" t="s">
        <v>367</v>
      </c>
      <c r="H333" s="232">
        <v>16</v>
      </c>
      <c r="I333" s="233"/>
      <c r="J333" s="234">
        <f>ROUND(I333*H333,2)</f>
        <v>0</v>
      </c>
      <c r="K333" s="235"/>
      <c r="L333" s="44"/>
      <c r="M333" s="236" t="s">
        <v>1</v>
      </c>
      <c r="N333" s="237" t="s">
        <v>38</v>
      </c>
      <c r="O333" s="91"/>
      <c r="P333" s="238">
        <f>O333*H333</f>
        <v>0</v>
      </c>
      <c r="Q333" s="238">
        <v>0.3409</v>
      </c>
      <c r="R333" s="238">
        <f>Q333*H333</f>
        <v>5.4544</v>
      </c>
      <c r="S333" s="238">
        <v>0</v>
      </c>
      <c r="T333" s="239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240" t="s">
        <v>174</v>
      </c>
      <c r="AT333" s="240" t="s">
        <v>170</v>
      </c>
      <c r="AU333" s="240" t="s">
        <v>82</v>
      </c>
      <c r="AY333" s="17" t="s">
        <v>168</v>
      </c>
      <c r="BE333" s="241">
        <f>IF(N333="základní",J333,0)</f>
        <v>0</v>
      </c>
      <c r="BF333" s="241">
        <f>IF(N333="snížená",J333,0)</f>
        <v>0</v>
      </c>
      <c r="BG333" s="241">
        <f>IF(N333="zákl. přenesená",J333,0)</f>
        <v>0</v>
      </c>
      <c r="BH333" s="241">
        <f>IF(N333="sníž. přenesená",J333,0)</f>
        <v>0</v>
      </c>
      <c r="BI333" s="241">
        <f>IF(N333="nulová",J333,0)</f>
        <v>0</v>
      </c>
      <c r="BJ333" s="17" t="s">
        <v>80</v>
      </c>
      <c r="BK333" s="241">
        <f>ROUND(I333*H333,2)</f>
        <v>0</v>
      </c>
      <c r="BL333" s="17" t="s">
        <v>174</v>
      </c>
      <c r="BM333" s="240" t="s">
        <v>630</v>
      </c>
    </row>
    <row r="334" spans="1:51" s="13" customFormat="1" ht="12">
      <c r="A334" s="13"/>
      <c r="B334" s="242"/>
      <c r="C334" s="243"/>
      <c r="D334" s="244" t="s">
        <v>176</v>
      </c>
      <c r="E334" s="245" t="s">
        <v>1</v>
      </c>
      <c r="F334" s="246" t="s">
        <v>631</v>
      </c>
      <c r="G334" s="243"/>
      <c r="H334" s="247">
        <v>16</v>
      </c>
      <c r="I334" s="248"/>
      <c r="J334" s="243"/>
      <c r="K334" s="243"/>
      <c r="L334" s="249"/>
      <c r="M334" s="250"/>
      <c r="N334" s="251"/>
      <c r="O334" s="251"/>
      <c r="P334" s="251"/>
      <c r="Q334" s="251"/>
      <c r="R334" s="251"/>
      <c r="S334" s="251"/>
      <c r="T334" s="25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53" t="s">
        <v>176</v>
      </c>
      <c r="AU334" s="253" t="s">
        <v>82</v>
      </c>
      <c r="AV334" s="13" t="s">
        <v>82</v>
      </c>
      <c r="AW334" s="13" t="s">
        <v>30</v>
      </c>
      <c r="AX334" s="13" t="s">
        <v>80</v>
      </c>
      <c r="AY334" s="253" t="s">
        <v>168</v>
      </c>
    </row>
    <row r="335" spans="1:65" s="2" customFormat="1" ht="24.15" customHeight="1">
      <c r="A335" s="38"/>
      <c r="B335" s="39"/>
      <c r="C335" s="275" t="s">
        <v>632</v>
      </c>
      <c r="D335" s="275" t="s">
        <v>307</v>
      </c>
      <c r="E335" s="276" t="s">
        <v>633</v>
      </c>
      <c r="F335" s="277" t="s">
        <v>634</v>
      </c>
      <c r="G335" s="278" t="s">
        <v>367</v>
      </c>
      <c r="H335" s="279">
        <v>16</v>
      </c>
      <c r="I335" s="280"/>
      <c r="J335" s="281">
        <f>ROUND(I335*H335,2)</f>
        <v>0</v>
      </c>
      <c r="K335" s="282"/>
      <c r="L335" s="283"/>
      <c r="M335" s="284" t="s">
        <v>1</v>
      </c>
      <c r="N335" s="285" t="s">
        <v>38</v>
      </c>
      <c r="O335" s="91"/>
      <c r="P335" s="238">
        <f>O335*H335</f>
        <v>0</v>
      </c>
      <c r="Q335" s="238">
        <v>0.087</v>
      </c>
      <c r="R335" s="238">
        <f>Q335*H335</f>
        <v>1.392</v>
      </c>
      <c r="S335" s="238">
        <v>0</v>
      </c>
      <c r="T335" s="239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240" t="s">
        <v>204</v>
      </c>
      <c r="AT335" s="240" t="s">
        <v>307</v>
      </c>
      <c r="AU335" s="240" t="s">
        <v>82</v>
      </c>
      <c r="AY335" s="17" t="s">
        <v>168</v>
      </c>
      <c r="BE335" s="241">
        <f>IF(N335="základní",J335,0)</f>
        <v>0</v>
      </c>
      <c r="BF335" s="241">
        <f>IF(N335="snížená",J335,0)</f>
        <v>0</v>
      </c>
      <c r="BG335" s="241">
        <f>IF(N335="zákl. přenesená",J335,0)</f>
        <v>0</v>
      </c>
      <c r="BH335" s="241">
        <f>IF(N335="sníž. přenesená",J335,0)</f>
        <v>0</v>
      </c>
      <c r="BI335" s="241">
        <f>IF(N335="nulová",J335,0)</f>
        <v>0</v>
      </c>
      <c r="BJ335" s="17" t="s">
        <v>80</v>
      </c>
      <c r="BK335" s="241">
        <f>ROUND(I335*H335,2)</f>
        <v>0</v>
      </c>
      <c r="BL335" s="17" t="s">
        <v>174</v>
      </c>
      <c r="BM335" s="240" t="s">
        <v>635</v>
      </c>
    </row>
    <row r="336" spans="1:65" s="2" customFormat="1" ht="24.15" customHeight="1">
      <c r="A336" s="38"/>
      <c r="B336" s="39"/>
      <c r="C336" s="228" t="s">
        <v>636</v>
      </c>
      <c r="D336" s="228" t="s">
        <v>170</v>
      </c>
      <c r="E336" s="229" t="s">
        <v>637</v>
      </c>
      <c r="F336" s="230" t="s">
        <v>638</v>
      </c>
      <c r="G336" s="231" t="s">
        <v>254</v>
      </c>
      <c r="H336" s="232">
        <v>4.5</v>
      </c>
      <c r="I336" s="233"/>
      <c r="J336" s="234">
        <f>ROUND(I336*H336,2)</f>
        <v>0</v>
      </c>
      <c r="K336" s="235"/>
      <c r="L336" s="44"/>
      <c r="M336" s="236" t="s">
        <v>1</v>
      </c>
      <c r="N336" s="237" t="s">
        <v>38</v>
      </c>
      <c r="O336" s="91"/>
      <c r="P336" s="238">
        <f>O336*H336</f>
        <v>0</v>
      </c>
      <c r="Q336" s="238">
        <v>0.26532</v>
      </c>
      <c r="R336" s="238">
        <f>Q336*H336</f>
        <v>1.19394</v>
      </c>
      <c r="S336" s="238">
        <v>0</v>
      </c>
      <c r="T336" s="239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240" t="s">
        <v>174</v>
      </c>
      <c r="AT336" s="240" t="s">
        <v>170</v>
      </c>
      <c r="AU336" s="240" t="s">
        <v>82</v>
      </c>
      <c r="AY336" s="17" t="s">
        <v>168</v>
      </c>
      <c r="BE336" s="241">
        <f>IF(N336="základní",J336,0)</f>
        <v>0</v>
      </c>
      <c r="BF336" s="241">
        <f>IF(N336="snížená",J336,0)</f>
        <v>0</v>
      </c>
      <c r="BG336" s="241">
        <f>IF(N336="zákl. přenesená",J336,0)</f>
        <v>0</v>
      </c>
      <c r="BH336" s="241">
        <f>IF(N336="sníž. přenesená",J336,0)</f>
        <v>0</v>
      </c>
      <c r="BI336" s="241">
        <f>IF(N336="nulová",J336,0)</f>
        <v>0</v>
      </c>
      <c r="BJ336" s="17" t="s">
        <v>80</v>
      </c>
      <c r="BK336" s="241">
        <f>ROUND(I336*H336,2)</f>
        <v>0</v>
      </c>
      <c r="BL336" s="17" t="s">
        <v>174</v>
      </c>
      <c r="BM336" s="240" t="s">
        <v>639</v>
      </c>
    </row>
    <row r="337" spans="1:65" s="2" customFormat="1" ht="24.15" customHeight="1">
      <c r="A337" s="38"/>
      <c r="B337" s="39"/>
      <c r="C337" s="228" t="s">
        <v>640</v>
      </c>
      <c r="D337" s="228" t="s">
        <v>170</v>
      </c>
      <c r="E337" s="229" t="s">
        <v>641</v>
      </c>
      <c r="F337" s="230" t="s">
        <v>642</v>
      </c>
      <c r="G337" s="231" t="s">
        <v>367</v>
      </c>
      <c r="H337" s="232">
        <v>2</v>
      </c>
      <c r="I337" s="233"/>
      <c r="J337" s="234">
        <f>ROUND(I337*H337,2)</f>
        <v>0</v>
      </c>
      <c r="K337" s="235"/>
      <c r="L337" s="44"/>
      <c r="M337" s="236" t="s">
        <v>1</v>
      </c>
      <c r="N337" s="237" t="s">
        <v>38</v>
      </c>
      <c r="O337" s="91"/>
      <c r="P337" s="238">
        <f>O337*H337</f>
        <v>0</v>
      </c>
      <c r="Q337" s="238">
        <v>16.03599</v>
      </c>
      <c r="R337" s="238">
        <f>Q337*H337</f>
        <v>32.07198</v>
      </c>
      <c r="S337" s="238">
        <v>0</v>
      </c>
      <c r="T337" s="239">
        <f>S337*H337</f>
        <v>0</v>
      </c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R337" s="240" t="s">
        <v>174</v>
      </c>
      <c r="AT337" s="240" t="s">
        <v>170</v>
      </c>
      <c r="AU337" s="240" t="s">
        <v>82</v>
      </c>
      <c r="AY337" s="17" t="s">
        <v>168</v>
      </c>
      <c r="BE337" s="241">
        <f>IF(N337="základní",J337,0)</f>
        <v>0</v>
      </c>
      <c r="BF337" s="241">
        <f>IF(N337="snížená",J337,0)</f>
        <v>0</v>
      </c>
      <c r="BG337" s="241">
        <f>IF(N337="zákl. přenesená",J337,0)</f>
        <v>0</v>
      </c>
      <c r="BH337" s="241">
        <f>IF(N337="sníž. přenesená",J337,0)</f>
        <v>0</v>
      </c>
      <c r="BI337" s="241">
        <f>IF(N337="nulová",J337,0)</f>
        <v>0</v>
      </c>
      <c r="BJ337" s="17" t="s">
        <v>80</v>
      </c>
      <c r="BK337" s="241">
        <f>ROUND(I337*H337,2)</f>
        <v>0</v>
      </c>
      <c r="BL337" s="17" t="s">
        <v>174</v>
      </c>
      <c r="BM337" s="240" t="s">
        <v>643</v>
      </c>
    </row>
    <row r="338" spans="1:65" s="2" customFormat="1" ht="24.15" customHeight="1">
      <c r="A338" s="38"/>
      <c r="B338" s="39"/>
      <c r="C338" s="228" t="s">
        <v>644</v>
      </c>
      <c r="D338" s="228" t="s">
        <v>170</v>
      </c>
      <c r="E338" s="229" t="s">
        <v>645</v>
      </c>
      <c r="F338" s="230" t="s">
        <v>646</v>
      </c>
      <c r="G338" s="231" t="s">
        <v>367</v>
      </c>
      <c r="H338" s="232">
        <v>20</v>
      </c>
      <c r="I338" s="233"/>
      <c r="J338" s="234">
        <f>ROUND(I338*H338,2)</f>
        <v>0</v>
      </c>
      <c r="K338" s="235"/>
      <c r="L338" s="44"/>
      <c r="M338" s="236" t="s">
        <v>1</v>
      </c>
      <c r="N338" s="237" t="s">
        <v>38</v>
      </c>
      <c r="O338" s="91"/>
      <c r="P338" s="238">
        <f>O338*H338</f>
        <v>0</v>
      </c>
      <c r="Q338" s="238">
        <v>0.4208</v>
      </c>
      <c r="R338" s="238">
        <f>Q338*H338</f>
        <v>8.416</v>
      </c>
      <c r="S338" s="238">
        <v>0</v>
      </c>
      <c r="T338" s="239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240" t="s">
        <v>174</v>
      </c>
      <c r="AT338" s="240" t="s">
        <v>170</v>
      </c>
      <c r="AU338" s="240" t="s">
        <v>82</v>
      </c>
      <c r="AY338" s="17" t="s">
        <v>168</v>
      </c>
      <c r="BE338" s="241">
        <f>IF(N338="základní",J338,0)</f>
        <v>0</v>
      </c>
      <c r="BF338" s="241">
        <f>IF(N338="snížená",J338,0)</f>
        <v>0</v>
      </c>
      <c r="BG338" s="241">
        <f>IF(N338="zákl. přenesená",J338,0)</f>
        <v>0</v>
      </c>
      <c r="BH338" s="241">
        <f>IF(N338="sníž. přenesená",J338,0)</f>
        <v>0</v>
      </c>
      <c r="BI338" s="241">
        <f>IF(N338="nulová",J338,0)</f>
        <v>0</v>
      </c>
      <c r="BJ338" s="17" t="s">
        <v>80</v>
      </c>
      <c r="BK338" s="241">
        <f>ROUND(I338*H338,2)</f>
        <v>0</v>
      </c>
      <c r="BL338" s="17" t="s">
        <v>174</v>
      </c>
      <c r="BM338" s="240" t="s">
        <v>647</v>
      </c>
    </row>
    <row r="339" spans="1:65" s="2" customFormat="1" ht="33" customHeight="1">
      <c r="A339" s="38"/>
      <c r="B339" s="39"/>
      <c r="C339" s="228" t="s">
        <v>648</v>
      </c>
      <c r="D339" s="228" t="s">
        <v>170</v>
      </c>
      <c r="E339" s="229" t="s">
        <v>649</v>
      </c>
      <c r="F339" s="230" t="s">
        <v>650</v>
      </c>
      <c r="G339" s="231" t="s">
        <v>367</v>
      </c>
      <c r="H339" s="232">
        <v>30</v>
      </c>
      <c r="I339" s="233"/>
      <c r="J339" s="234">
        <f>ROUND(I339*H339,2)</f>
        <v>0</v>
      </c>
      <c r="K339" s="235"/>
      <c r="L339" s="44"/>
      <c r="M339" s="236" t="s">
        <v>1</v>
      </c>
      <c r="N339" s="237" t="s">
        <v>38</v>
      </c>
      <c r="O339" s="91"/>
      <c r="P339" s="238">
        <f>O339*H339</f>
        <v>0</v>
      </c>
      <c r="Q339" s="238">
        <v>0.31108</v>
      </c>
      <c r="R339" s="238">
        <f>Q339*H339</f>
        <v>9.3324</v>
      </c>
      <c r="S339" s="238">
        <v>0</v>
      </c>
      <c r="T339" s="239">
        <f>S339*H339</f>
        <v>0</v>
      </c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R339" s="240" t="s">
        <v>174</v>
      </c>
      <c r="AT339" s="240" t="s">
        <v>170</v>
      </c>
      <c r="AU339" s="240" t="s">
        <v>82</v>
      </c>
      <c r="AY339" s="17" t="s">
        <v>168</v>
      </c>
      <c r="BE339" s="241">
        <f>IF(N339="základní",J339,0)</f>
        <v>0</v>
      </c>
      <c r="BF339" s="241">
        <f>IF(N339="snížená",J339,0)</f>
        <v>0</v>
      </c>
      <c r="BG339" s="241">
        <f>IF(N339="zákl. přenesená",J339,0)</f>
        <v>0</v>
      </c>
      <c r="BH339" s="241">
        <f>IF(N339="sníž. přenesená",J339,0)</f>
        <v>0</v>
      </c>
      <c r="BI339" s="241">
        <f>IF(N339="nulová",J339,0)</f>
        <v>0</v>
      </c>
      <c r="BJ339" s="17" t="s">
        <v>80</v>
      </c>
      <c r="BK339" s="241">
        <f>ROUND(I339*H339,2)</f>
        <v>0</v>
      </c>
      <c r="BL339" s="17" t="s">
        <v>174</v>
      </c>
      <c r="BM339" s="240" t="s">
        <v>651</v>
      </c>
    </row>
    <row r="340" spans="1:63" s="12" customFormat="1" ht="22.8" customHeight="1">
      <c r="A340" s="12"/>
      <c r="B340" s="212"/>
      <c r="C340" s="213"/>
      <c r="D340" s="214" t="s">
        <v>72</v>
      </c>
      <c r="E340" s="226" t="s">
        <v>209</v>
      </c>
      <c r="F340" s="226" t="s">
        <v>652</v>
      </c>
      <c r="G340" s="213"/>
      <c r="H340" s="213"/>
      <c r="I340" s="216"/>
      <c r="J340" s="227">
        <f>BK340</f>
        <v>0</v>
      </c>
      <c r="K340" s="213"/>
      <c r="L340" s="218"/>
      <c r="M340" s="219"/>
      <c r="N340" s="220"/>
      <c r="O340" s="220"/>
      <c r="P340" s="221">
        <f>SUM(P341:P395)</f>
        <v>0</v>
      </c>
      <c r="Q340" s="220"/>
      <c r="R340" s="221">
        <f>SUM(R341:R395)</f>
        <v>542.8502850000001</v>
      </c>
      <c r="S340" s="220"/>
      <c r="T340" s="222">
        <f>SUM(T341:T395)</f>
        <v>96.8945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23" t="s">
        <v>80</v>
      </c>
      <c r="AT340" s="224" t="s">
        <v>72</v>
      </c>
      <c r="AU340" s="224" t="s">
        <v>80</v>
      </c>
      <c r="AY340" s="223" t="s">
        <v>168</v>
      </c>
      <c r="BK340" s="225">
        <f>SUM(BK341:BK395)</f>
        <v>0</v>
      </c>
    </row>
    <row r="341" spans="1:65" s="2" customFormat="1" ht="16.5" customHeight="1">
      <c r="A341" s="38"/>
      <c r="B341" s="39"/>
      <c r="C341" s="228" t="s">
        <v>653</v>
      </c>
      <c r="D341" s="228" t="s">
        <v>170</v>
      </c>
      <c r="E341" s="229" t="s">
        <v>654</v>
      </c>
      <c r="F341" s="230" t="s">
        <v>655</v>
      </c>
      <c r="G341" s="231" t="s">
        <v>656</v>
      </c>
      <c r="H341" s="232">
        <v>20</v>
      </c>
      <c r="I341" s="233"/>
      <c r="J341" s="234">
        <f>ROUND(I341*H341,2)</f>
        <v>0</v>
      </c>
      <c r="K341" s="235"/>
      <c r="L341" s="44"/>
      <c r="M341" s="236" t="s">
        <v>1</v>
      </c>
      <c r="N341" s="237" t="s">
        <v>38</v>
      </c>
      <c r="O341" s="91"/>
      <c r="P341" s="238">
        <f>O341*H341</f>
        <v>0</v>
      </c>
      <c r="Q341" s="238">
        <v>0</v>
      </c>
      <c r="R341" s="238">
        <f>Q341*H341</f>
        <v>0</v>
      </c>
      <c r="S341" s="238">
        <v>0</v>
      </c>
      <c r="T341" s="239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240" t="s">
        <v>174</v>
      </c>
      <c r="AT341" s="240" t="s">
        <v>170</v>
      </c>
      <c r="AU341" s="240" t="s">
        <v>82</v>
      </c>
      <c r="AY341" s="17" t="s">
        <v>168</v>
      </c>
      <c r="BE341" s="241">
        <f>IF(N341="základní",J341,0)</f>
        <v>0</v>
      </c>
      <c r="BF341" s="241">
        <f>IF(N341="snížená",J341,0)</f>
        <v>0</v>
      </c>
      <c r="BG341" s="241">
        <f>IF(N341="zákl. přenesená",J341,0)</f>
        <v>0</v>
      </c>
      <c r="BH341" s="241">
        <f>IF(N341="sníž. přenesená",J341,0)</f>
        <v>0</v>
      </c>
      <c r="BI341" s="241">
        <f>IF(N341="nulová",J341,0)</f>
        <v>0</v>
      </c>
      <c r="BJ341" s="17" t="s">
        <v>80</v>
      </c>
      <c r="BK341" s="241">
        <f>ROUND(I341*H341,2)</f>
        <v>0</v>
      </c>
      <c r="BL341" s="17" t="s">
        <v>174</v>
      </c>
      <c r="BM341" s="240" t="s">
        <v>657</v>
      </c>
    </row>
    <row r="342" spans="1:65" s="2" customFormat="1" ht="24.15" customHeight="1">
      <c r="A342" s="38"/>
      <c r="B342" s="39"/>
      <c r="C342" s="228" t="s">
        <v>658</v>
      </c>
      <c r="D342" s="228" t="s">
        <v>170</v>
      </c>
      <c r="E342" s="229" t="s">
        <v>659</v>
      </c>
      <c r="F342" s="230" t="s">
        <v>660</v>
      </c>
      <c r="G342" s="231" t="s">
        <v>656</v>
      </c>
      <c r="H342" s="232">
        <v>20</v>
      </c>
      <c r="I342" s="233"/>
      <c r="J342" s="234">
        <f>ROUND(I342*H342,2)</f>
        <v>0</v>
      </c>
      <c r="K342" s="235"/>
      <c r="L342" s="44"/>
      <c r="M342" s="236" t="s">
        <v>1</v>
      </c>
      <c r="N342" s="237" t="s">
        <v>38</v>
      </c>
      <c r="O342" s="91"/>
      <c r="P342" s="238">
        <f>O342*H342</f>
        <v>0</v>
      </c>
      <c r="Q342" s="238">
        <v>0</v>
      </c>
      <c r="R342" s="238">
        <f>Q342*H342</f>
        <v>0</v>
      </c>
      <c r="S342" s="238">
        <v>0</v>
      </c>
      <c r="T342" s="239">
        <f>S342*H342</f>
        <v>0</v>
      </c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R342" s="240" t="s">
        <v>174</v>
      </c>
      <c r="AT342" s="240" t="s">
        <v>170</v>
      </c>
      <c r="AU342" s="240" t="s">
        <v>82</v>
      </c>
      <c r="AY342" s="17" t="s">
        <v>168</v>
      </c>
      <c r="BE342" s="241">
        <f>IF(N342="základní",J342,0)</f>
        <v>0</v>
      </c>
      <c r="BF342" s="241">
        <f>IF(N342="snížená",J342,0)</f>
        <v>0</v>
      </c>
      <c r="BG342" s="241">
        <f>IF(N342="zákl. přenesená",J342,0)</f>
        <v>0</v>
      </c>
      <c r="BH342" s="241">
        <f>IF(N342="sníž. přenesená",J342,0)</f>
        <v>0</v>
      </c>
      <c r="BI342" s="241">
        <f>IF(N342="nulová",J342,0)</f>
        <v>0</v>
      </c>
      <c r="BJ342" s="17" t="s">
        <v>80</v>
      </c>
      <c r="BK342" s="241">
        <f>ROUND(I342*H342,2)</f>
        <v>0</v>
      </c>
      <c r="BL342" s="17" t="s">
        <v>174</v>
      </c>
      <c r="BM342" s="240" t="s">
        <v>661</v>
      </c>
    </row>
    <row r="343" spans="1:65" s="2" customFormat="1" ht="16.5" customHeight="1">
      <c r="A343" s="38"/>
      <c r="B343" s="39"/>
      <c r="C343" s="228" t="s">
        <v>662</v>
      </c>
      <c r="D343" s="228" t="s">
        <v>170</v>
      </c>
      <c r="E343" s="229" t="s">
        <v>663</v>
      </c>
      <c r="F343" s="230" t="s">
        <v>664</v>
      </c>
      <c r="G343" s="231" t="s">
        <v>656</v>
      </c>
      <c r="H343" s="232">
        <v>20</v>
      </c>
      <c r="I343" s="233"/>
      <c r="J343" s="234">
        <f>ROUND(I343*H343,2)</f>
        <v>0</v>
      </c>
      <c r="K343" s="235"/>
      <c r="L343" s="44"/>
      <c r="M343" s="236" t="s">
        <v>1</v>
      </c>
      <c r="N343" s="237" t="s">
        <v>38</v>
      </c>
      <c r="O343" s="91"/>
      <c r="P343" s="238">
        <f>O343*H343</f>
        <v>0</v>
      </c>
      <c r="Q343" s="238">
        <v>0</v>
      </c>
      <c r="R343" s="238">
        <f>Q343*H343</f>
        <v>0</v>
      </c>
      <c r="S343" s="238">
        <v>0</v>
      </c>
      <c r="T343" s="239">
        <f>S343*H343</f>
        <v>0</v>
      </c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R343" s="240" t="s">
        <v>174</v>
      </c>
      <c r="AT343" s="240" t="s">
        <v>170</v>
      </c>
      <c r="AU343" s="240" t="s">
        <v>82</v>
      </c>
      <c r="AY343" s="17" t="s">
        <v>168</v>
      </c>
      <c r="BE343" s="241">
        <f>IF(N343="základní",J343,0)</f>
        <v>0</v>
      </c>
      <c r="BF343" s="241">
        <f>IF(N343="snížená",J343,0)</f>
        <v>0</v>
      </c>
      <c r="BG343" s="241">
        <f>IF(N343="zákl. přenesená",J343,0)</f>
        <v>0</v>
      </c>
      <c r="BH343" s="241">
        <f>IF(N343="sníž. přenesená",J343,0)</f>
        <v>0</v>
      </c>
      <c r="BI343" s="241">
        <f>IF(N343="nulová",J343,0)</f>
        <v>0</v>
      </c>
      <c r="BJ343" s="17" t="s">
        <v>80</v>
      </c>
      <c r="BK343" s="241">
        <f>ROUND(I343*H343,2)</f>
        <v>0</v>
      </c>
      <c r="BL343" s="17" t="s">
        <v>174</v>
      </c>
      <c r="BM343" s="240" t="s">
        <v>665</v>
      </c>
    </row>
    <row r="344" spans="1:65" s="2" customFormat="1" ht="16.5" customHeight="1">
      <c r="A344" s="38"/>
      <c r="B344" s="39"/>
      <c r="C344" s="228" t="s">
        <v>666</v>
      </c>
      <c r="D344" s="228" t="s">
        <v>170</v>
      </c>
      <c r="E344" s="229" t="s">
        <v>667</v>
      </c>
      <c r="F344" s="230" t="s">
        <v>668</v>
      </c>
      <c r="G344" s="231" t="s">
        <v>656</v>
      </c>
      <c r="H344" s="232">
        <v>20</v>
      </c>
      <c r="I344" s="233"/>
      <c r="J344" s="234">
        <f>ROUND(I344*H344,2)</f>
        <v>0</v>
      </c>
      <c r="K344" s="235"/>
      <c r="L344" s="44"/>
      <c r="M344" s="236" t="s">
        <v>1</v>
      </c>
      <c r="N344" s="237" t="s">
        <v>38</v>
      </c>
      <c r="O344" s="91"/>
      <c r="P344" s="238">
        <f>O344*H344</f>
        <v>0</v>
      </c>
      <c r="Q344" s="238">
        <v>0</v>
      </c>
      <c r="R344" s="238">
        <f>Q344*H344</f>
        <v>0</v>
      </c>
      <c r="S344" s="238">
        <v>0</v>
      </c>
      <c r="T344" s="239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240" t="s">
        <v>174</v>
      </c>
      <c r="AT344" s="240" t="s">
        <v>170</v>
      </c>
      <c r="AU344" s="240" t="s">
        <v>82</v>
      </c>
      <c r="AY344" s="17" t="s">
        <v>168</v>
      </c>
      <c r="BE344" s="241">
        <f>IF(N344="základní",J344,0)</f>
        <v>0</v>
      </c>
      <c r="BF344" s="241">
        <f>IF(N344="snížená",J344,0)</f>
        <v>0</v>
      </c>
      <c r="BG344" s="241">
        <f>IF(N344="zákl. přenesená",J344,0)</f>
        <v>0</v>
      </c>
      <c r="BH344" s="241">
        <f>IF(N344="sníž. přenesená",J344,0)</f>
        <v>0</v>
      </c>
      <c r="BI344" s="241">
        <f>IF(N344="nulová",J344,0)</f>
        <v>0</v>
      </c>
      <c r="BJ344" s="17" t="s">
        <v>80</v>
      </c>
      <c r="BK344" s="241">
        <f>ROUND(I344*H344,2)</f>
        <v>0</v>
      </c>
      <c r="BL344" s="17" t="s">
        <v>174</v>
      </c>
      <c r="BM344" s="240" t="s">
        <v>669</v>
      </c>
    </row>
    <row r="345" spans="1:65" s="2" customFormat="1" ht="24.15" customHeight="1">
      <c r="A345" s="38"/>
      <c r="B345" s="39"/>
      <c r="C345" s="228" t="s">
        <v>670</v>
      </c>
      <c r="D345" s="228" t="s">
        <v>170</v>
      </c>
      <c r="E345" s="229" t="s">
        <v>671</v>
      </c>
      <c r="F345" s="230" t="s">
        <v>672</v>
      </c>
      <c r="G345" s="231" t="s">
        <v>367</v>
      </c>
      <c r="H345" s="232">
        <v>22</v>
      </c>
      <c r="I345" s="233"/>
      <c r="J345" s="234">
        <f>ROUND(I345*H345,2)</f>
        <v>0</v>
      </c>
      <c r="K345" s="235"/>
      <c r="L345" s="44"/>
      <c r="M345" s="236" t="s">
        <v>1</v>
      </c>
      <c r="N345" s="237" t="s">
        <v>38</v>
      </c>
      <c r="O345" s="91"/>
      <c r="P345" s="238">
        <f>O345*H345</f>
        <v>0</v>
      </c>
      <c r="Q345" s="238">
        <v>0.0007</v>
      </c>
      <c r="R345" s="238">
        <f>Q345*H345</f>
        <v>0.0154</v>
      </c>
      <c r="S345" s="238">
        <v>0</v>
      </c>
      <c r="T345" s="239">
        <f>S345*H345</f>
        <v>0</v>
      </c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R345" s="240" t="s">
        <v>174</v>
      </c>
      <c r="AT345" s="240" t="s">
        <v>170</v>
      </c>
      <c r="AU345" s="240" t="s">
        <v>82</v>
      </c>
      <c r="AY345" s="17" t="s">
        <v>168</v>
      </c>
      <c r="BE345" s="241">
        <f>IF(N345="základní",J345,0)</f>
        <v>0</v>
      </c>
      <c r="BF345" s="241">
        <f>IF(N345="snížená",J345,0)</f>
        <v>0</v>
      </c>
      <c r="BG345" s="241">
        <f>IF(N345="zákl. přenesená",J345,0)</f>
        <v>0</v>
      </c>
      <c r="BH345" s="241">
        <f>IF(N345="sníž. přenesená",J345,0)</f>
        <v>0</v>
      </c>
      <c r="BI345" s="241">
        <f>IF(N345="nulová",J345,0)</f>
        <v>0</v>
      </c>
      <c r="BJ345" s="17" t="s">
        <v>80</v>
      </c>
      <c r="BK345" s="241">
        <f>ROUND(I345*H345,2)</f>
        <v>0</v>
      </c>
      <c r="BL345" s="17" t="s">
        <v>174</v>
      </c>
      <c r="BM345" s="240" t="s">
        <v>673</v>
      </c>
    </row>
    <row r="346" spans="1:65" s="2" customFormat="1" ht="24.15" customHeight="1">
      <c r="A346" s="38"/>
      <c r="B346" s="39"/>
      <c r="C346" s="275" t="s">
        <v>674</v>
      </c>
      <c r="D346" s="275" t="s">
        <v>307</v>
      </c>
      <c r="E346" s="276" t="s">
        <v>675</v>
      </c>
      <c r="F346" s="277" t="s">
        <v>676</v>
      </c>
      <c r="G346" s="278" t="s">
        <v>367</v>
      </c>
      <c r="H346" s="279">
        <v>1</v>
      </c>
      <c r="I346" s="280"/>
      <c r="J346" s="281">
        <f>ROUND(I346*H346,2)</f>
        <v>0</v>
      </c>
      <c r="K346" s="282"/>
      <c r="L346" s="283"/>
      <c r="M346" s="284" t="s">
        <v>1</v>
      </c>
      <c r="N346" s="285" t="s">
        <v>38</v>
      </c>
      <c r="O346" s="91"/>
      <c r="P346" s="238">
        <f>O346*H346</f>
        <v>0</v>
      </c>
      <c r="Q346" s="238">
        <v>0.0035</v>
      </c>
      <c r="R346" s="238">
        <f>Q346*H346</f>
        <v>0.0035</v>
      </c>
      <c r="S346" s="238">
        <v>0</v>
      </c>
      <c r="T346" s="239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240" t="s">
        <v>204</v>
      </c>
      <c r="AT346" s="240" t="s">
        <v>307</v>
      </c>
      <c r="AU346" s="240" t="s">
        <v>82</v>
      </c>
      <c r="AY346" s="17" t="s">
        <v>168</v>
      </c>
      <c r="BE346" s="241">
        <f>IF(N346="základní",J346,0)</f>
        <v>0</v>
      </c>
      <c r="BF346" s="241">
        <f>IF(N346="snížená",J346,0)</f>
        <v>0</v>
      </c>
      <c r="BG346" s="241">
        <f>IF(N346="zákl. přenesená",J346,0)</f>
        <v>0</v>
      </c>
      <c r="BH346" s="241">
        <f>IF(N346="sníž. přenesená",J346,0)</f>
        <v>0</v>
      </c>
      <c r="BI346" s="241">
        <f>IF(N346="nulová",J346,0)</f>
        <v>0</v>
      </c>
      <c r="BJ346" s="17" t="s">
        <v>80</v>
      </c>
      <c r="BK346" s="241">
        <f>ROUND(I346*H346,2)</f>
        <v>0</v>
      </c>
      <c r="BL346" s="17" t="s">
        <v>174</v>
      </c>
      <c r="BM346" s="240" t="s">
        <v>677</v>
      </c>
    </row>
    <row r="347" spans="1:65" s="2" customFormat="1" ht="24.15" customHeight="1">
      <c r="A347" s="38"/>
      <c r="B347" s="39"/>
      <c r="C347" s="275" t="s">
        <v>678</v>
      </c>
      <c r="D347" s="275" t="s">
        <v>307</v>
      </c>
      <c r="E347" s="276" t="s">
        <v>679</v>
      </c>
      <c r="F347" s="277" t="s">
        <v>680</v>
      </c>
      <c r="G347" s="278" t="s">
        <v>367</v>
      </c>
      <c r="H347" s="279">
        <v>2</v>
      </c>
      <c r="I347" s="280"/>
      <c r="J347" s="281">
        <f>ROUND(I347*H347,2)</f>
        <v>0</v>
      </c>
      <c r="K347" s="282"/>
      <c r="L347" s="283"/>
      <c r="M347" s="284" t="s">
        <v>1</v>
      </c>
      <c r="N347" s="285" t="s">
        <v>38</v>
      </c>
      <c r="O347" s="91"/>
      <c r="P347" s="238">
        <f>O347*H347</f>
        <v>0</v>
      </c>
      <c r="Q347" s="238">
        <v>0.0025</v>
      </c>
      <c r="R347" s="238">
        <f>Q347*H347</f>
        <v>0.005</v>
      </c>
      <c r="S347" s="238">
        <v>0</v>
      </c>
      <c r="T347" s="239">
        <f>S347*H347</f>
        <v>0</v>
      </c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R347" s="240" t="s">
        <v>204</v>
      </c>
      <c r="AT347" s="240" t="s">
        <v>307</v>
      </c>
      <c r="AU347" s="240" t="s">
        <v>82</v>
      </c>
      <c r="AY347" s="17" t="s">
        <v>168</v>
      </c>
      <c r="BE347" s="241">
        <f>IF(N347="základní",J347,0)</f>
        <v>0</v>
      </c>
      <c r="BF347" s="241">
        <f>IF(N347="snížená",J347,0)</f>
        <v>0</v>
      </c>
      <c r="BG347" s="241">
        <f>IF(N347="zákl. přenesená",J347,0)</f>
        <v>0</v>
      </c>
      <c r="BH347" s="241">
        <f>IF(N347="sníž. přenesená",J347,0)</f>
        <v>0</v>
      </c>
      <c r="BI347" s="241">
        <f>IF(N347="nulová",J347,0)</f>
        <v>0</v>
      </c>
      <c r="BJ347" s="17" t="s">
        <v>80</v>
      </c>
      <c r="BK347" s="241">
        <f>ROUND(I347*H347,2)</f>
        <v>0</v>
      </c>
      <c r="BL347" s="17" t="s">
        <v>174</v>
      </c>
      <c r="BM347" s="240" t="s">
        <v>681</v>
      </c>
    </row>
    <row r="348" spans="1:65" s="2" customFormat="1" ht="24.15" customHeight="1">
      <c r="A348" s="38"/>
      <c r="B348" s="39"/>
      <c r="C348" s="275" t="s">
        <v>682</v>
      </c>
      <c r="D348" s="275" t="s">
        <v>307</v>
      </c>
      <c r="E348" s="276" t="s">
        <v>683</v>
      </c>
      <c r="F348" s="277" t="s">
        <v>684</v>
      </c>
      <c r="G348" s="278" t="s">
        <v>367</v>
      </c>
      <c r="H348" s="279">
        <v>12</v>
      </c>
      <c r="I348" s="280"/>
      <c r="J348" s="281">
        <f>ROUND(I348*H348,2)</f>
        <v>0</v>
      </c>
      <c r="K348" s="282"/>
      <c r="L348" s="283"/>
      <c r="M348" s="284" t="s">
        <v>1</v>
      </c>
      <c r="N348" s="285" t="s">
        <v>38</v>
      </c>
      <c r="O348" s="91"/>
      <c r="P348" s="238">
        <f>O348*H348</f>
        <v>0</v>
      </c>
      <c r="Q348" s="238">
        <v>0.0026</v>
      </c>
      <c r="R348" s="238">
        <f>Q348*H348</f>
        <v>0.0312</v>
      </c>
      <c r="S348" s="238">
        <v>0</v>
      </c>
      <c r="T348" s="239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240" t="s">
        <v>204</v>
      </c>
      <c r="AT348" s="240" t="s">
        <v>307</v>
      </c>
      <c r="AU348" s="240" t="s">
        <v>82</v>
      </c>
      <c r="AY348" s="17" t="s">
        <v>168</v>
      </c>
      <c r="BE348" s="241">
        <f>IF(N348="základní",J348,0)</f>
        <v>0</v>
      </c>
      <c r="BF348" s="241">
        <f>IF(N348="snížená",J348,0)</f>
        <v>0</v>
      </c>
      <c r="BG348" s="241">
        <f>IF(N348="zákl. přenesená",J348,0)</f>
        <v>0</v>
      </c>
      <c r="BH348" s="241">
        <f>IF(N348="sníž. přenesená",J348,0)</f>
        <v>0</v>
      </c>
      <c r="BI348" s="241">
        <f>IF(N348="nulová",J348,0)</f>
        <v>0</v>
      </c>
      <c r="BJ348" s="17" t="s">
        <v>80</v>
      </c>
      <c r="BK348" s="241">
        <f>ROUND(I348*H348,2)</f>
        <v>0</v>
      </c>
      <c r="BL348" s="17" t="s">
        <v>174</v>
      </c>
      <c r="BM348" s="240" t="s">
        <v>685</v>
      </c>
    </row>
    <row r="349" spans="1:65" s="2" customFormat="1" ht="24.15" customHeight="1">
      <c r="A349" s="38"/>
      <c r="B349" s="39"/>
      <c r="C349" s="275" t="s">
        <v>686</v>
      </c>
      <c r="D349" s="275" t="s">
        <v>307</v>
      </c>
      <c r="E349" s="276" t="s">
        <v>687</v>
      </c>
      <c r="F349" s="277" t="s">
        <v>688</v>
      </c>
      <c r="G349" s="278" t="s">
        <v>367</v>
      </c>
      <c r="H349" s="279">
        <v>2</v>
      </c>
      <c r="I349" s="280"/>
      <c r="J349" s="281">
        <f>ROUND(I349*H349,2)</f>
        <v>0</v>
      </c>
      <c r="K349" s="282"/>
      <c r="L349" s="283"/>
      <c r="M349" s="284" t="s">
        <v>1</v>
      </c>
      <c r="N349" s="285" t="s">
        <v>38</v>
      </c>
      <c r="O349" s="91"/>
      <c r="P349" s="238">
        <f>O349*H349</f>
        <v>0</v>
      </c>
      <c r="Q349" s="238">
        <v>0.0015</v>
      </c>
      <c r="R349" s="238">
        <f>Q349*H349</f>
        <v>0.003</v>
      </c>
      <c r="S349" s="238">
        <v>0</v>
      </c>
      <c r="T349" s="239">
        <f>S349*H349</f>
        <v>0</v>
      </c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R349" s="240" t="s">
        <v>204</v>
      </c>
      <c r="AT349" s="240" t="s">
        <v>307</v>
      </c>
      <c r="AU349" s="240" t="s">
        <v>82</v>
      </c>
      <c r="AY349" s="17" t="s">
        <v>168</v>
      </c>
      <c r="BE349" s="241">
        <f>IF(N349="základní",J349,0)</f>
        <v>0</v>
      </c>
      <c r="BF349" s="241">
        <f>IF(N349="snížená",J349,0)</f>
        <v>0</v>
      </c>
      <c r="BG349" s="241">
        <f>IF(N349="zákl. přenesená",J349,0)</f>
        <v>0</v>
      </c>
      <c r="BH349" s="241">
        <f>IF(N349="sníž. přenesená",J349,0)</f>
        <v>0</v>
      </c>
      <c r="BI349" s="241">
        <f>IF(N349="nulová",J349,0)</f>
        <v>0</v>
      </c>
      <c r="BJ349" s="17" t="s">
        <v>80</v>
      </c>
      <c r="BK349" s="241">
        <f>ROUND(I349*H349,2)</f>
        <v>0</v>
      </c>
      <c r="BL349" s="17" t="s">
        <v>174</v>
      </c>
      <c r="BM349" s="240" t="s">
        <v>689</v>
      </c>
    </row>
    <row r="350" spans="1:65" s="2" customFormat="1" ht="24.15" customHeight="1">
      <c r="A350" s="38"/>
      <c r="B350" s="39"/>
      <c r="C350" s="275" t="s">
        <v>690</v>
      </c>
      <c r="D350" s="275" t="s">
        <v>307</v>
      </c>
      <c r="E350" s="276" t="s">
        <v>691</v>
      </c>
      <c r="F350" s="277" t="s">
        <v>692</v>
      </c>
      <c r="G350" s="278" t="s">
        <v>367</v>
      </c>
      <c r="H350" s="279">
        <v>5</v>
      </c>
      <c r="I350" s="280"/>
      <c r="J350" s="281">
        <f>ROUND(I350*H350,2)</f>
        <v>0</v>
      </c>
      <c r="K350" s="282"/>
      <c r="L350" s="283"/>
      <c r="M350" s="284" t="s">
        <v>1</v>
      </c>
      <c r="N350" s="285" t="s">
        <v>38</v>
      </c>
      <c r="O350" s="91"/>
      <c r="P350" s="238">
        <f>O350*H350</f>
        <v>0</v>
      </c>
      <c r="Q350" s="238">
        <v>0.0051</v>
      </c>
      <c r="R350" s="238">
        <f>Q350*H350</f>
        <v>0.025500000000000002</v>
      </c>
      <c r="S350" s="238">
        <v>0</v>
      </c>
      <c r="T350" s="239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240" t="s">
        <v>204</v>
      </c>
      <c r="AT350" s="240" t="s">
        <v>307</v>
      </c>
      <c r="AU350" s="240" t="s">
        <v>82</v>
      </c>
      <c r="AY350" s="17" t="s">
        <v>168</v>
      </c>
      <c r="BE350" s="241">
        <f>IF(N350="základní",J350,0)</f>
        <v>0</v>
      </c>
      <c r="BF350" s="241">
        <f>IF(N350="snížená",J350,0)</f>
        <v>0</v>
      </c>
      <c r="BG350" s="241">
        <f>IF(N350="zákl. přenesená",J350,0)</f>
        <v>0</v>
      </c>
      <c r="BH350" s="241">
        <f>IF(N350="sníž. přenesená",J350,0)</f>
        <v>0</v>
      </c>
      <c r="BI350" s="241">
        <f>IF(N350="nulová",J350,0)</f>
        <v>0</v>
      </c>
      <c r="BJ350" s="17" t="s">
        <v>80</v>
      </c>
      <c r="BK350" s="241">
        <f>ROUND(I350*H350,2)</f>
        <v>0</v>
      </c>
      <c r="BL350" s="17" t="s">
        <v>174</v>
      </c>
      <c r="BM350" s="240" t="s">
        <v>693</v>
      </c>
    </row>
    <row r="351" spans="1:65" s="2" customFormat="1" ht="24.15" customHeight="1">
      <c r="A351" s="38"/>
      <c r="B351" s="39"/>
      <c r="C351" s="228" t="s">
        <v>694</v>
      </c>
      <c r="D351" s="228" t="s">
        <v>170</v>
      </c>
      <c r="E351" s="229" t="s">
        <v>695</v>
      </c>
      <c r="F351" s="230" t="s">
        <v>696</v>
      </c>
      <c r="G351" s="231" t="s">
        <v>367</v>
      </c>
      <c r="H351" s="232">
        <v>5</v>
      </c>
      <c r="I351" s="233"/>
      <c r="J351" s="234">
        <f>ROUND(I351*H351,2)</f>
        <v>0</v>
      </c>
      <c r="K351" s="235"/>
      <c r="L351" s="44"/>
      <c r="M351" s="236" t="s">
        <v>1</v>
      </c>
      <c r="N351" s="237" t="s">
        <v>38</v>
      </c>
      <c r="O351" s="91"/>
      <c r="P351" s="238">
        <f>O351*H351</f>
        <v>0</v>
      </c>
      <c r="Q351" s="238">
        <v>0.00105</v>
      </c>
      <c r="R351" s="238">
        <f>Q351*H351</f>
        <v>0.0052499999999999995</v>
      </c>
      <c r="S351" s="238">
        <v>0</v>
      </c>
      <c r="T351" s="239">
        <f>S351*H351</f>
        <v>0</v>
      </c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R351" s="240" t="s">
        <v>174</v>
      </c>
      <c r="AT351" s="240" t="s">
        <v>170</v>
      </c>
      <c r="AU351" s="240" t="s">
        <v>82</v>
      </c>
      <c r="AY351" s="17" t="s">
        <v>168</v>
      </c>
      <c r="BE351" s="241">
        <f>IF(N351="základní",J351,0)</f>
        <v>0</v>
      </c>
      <c r="BF351" s="241">
        <f>IF(N351="snížená",J351,0)</f>
        <v>0</v>
      </c>
      <c r="BG351" s="241">
        <f>IF(N351="zákl. přenesená",J351,0)</f>
        <v>0</v>
      </c>
      <c r="BH351" s="241">
        <f>IF(N351="sníž. přenesená",J351,0)</f>
        <v>0</v>
      </c>
      <c r="BI351" s="241">
        <f>IF(N351="nulová",J351,0)</f>
        <v>0</v>
      </c>
      <c r="BJ351" s="17" t="s">
        <v>80</v>
      </c>
      <c r="BK351" s="241">
        <f>ROUND(I351*H351,2)</f>
        <v>0</v>
      </c>
      <c r="BL351" s="17" t="s">
        <v>174</v>
      </c>
      <c r="BM351" s="240" t="s">
        <v>697</v>
      </c>
    </row>
    <row r="352" spans="1:65" s="2" customFormat="1" ht="24.15" customHeight="1">
      <c r="A352" s="38"/>
      <c r="B352" s="39"/>
      <c r="C352" s="275" t="s">
        <v>698</v>
      </c>
      <c r="D352" s="275" t="s">
        <v>307</v>
      </c>
      <c r="E352" s="276" t="s">
        <v>699</v>
      </c>
      <c r="F352" s="277" t="s">
        <v>700</v>
      </c>
      <c r="G352" s="278" t="s">
        <v>367</v>
      </c>
      <c r="H352" s="279">
        <v>5</v>
      </c>
      <c r="I352" s="280"/>
      <c r="J352" s="281">
        <f>ROUND(I352*H352,2)</f>
        <v>0</v>
      </c>
      <c r="K352" s="282"/>
      <c r="L352" s="283"/>
      <c r="M352" s="284" t="s">
        <v>1</v>
      </c>
      <c r="N352" s="285" t="s">
        <v>38</v>
      </c>
      <c r="O352" s="91"/>
      <c r="P352" s="238">
        <f>O352*H352</f>
        <v>0</v>
      </c>
      <c r="Q352" s="238">
        <v>0.0052</v>
      </c>
      <c r="R352" s="238">
        <f>Q352*H352</f>
        <v>0.026</v>
      </c>
      <c r="S352" s="238">
        <v>0</v>
      </c>
      <c r="T352" s="239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240" t="s">
        <v>204</v>
      </c>
      <c r="AT352" s="240" t="s">
        <v>307</v>
      </c>
      <c r="AU352" s="240" t="s">
        <v>82</v>
      </c>
      <c r="AY352" s="17" t="s">
        <v>168</v>
      </c>
      <c r="BE352" s="241">
        <f>IF(N352="základní",J352,0)</f>
        <v>0</v>
      </c>
      <c r="BF352" s="241">
        <f>IF(N352="snížená",J352,0)</f>
        <v>0</v>
      </c>
      <c r="BG352" s="241">
        <f>IF(N352="zákl. přenesená",J352,0)</f>
        <v>0</v>
      </c>
      <c r="BH352" s="241">
        <f>IF(N352="sníž. přenesená",J352,0)</f>
        <v>0</v>
      </c>
      <c r="BI352" s="241">
        <f>IF(N352="nulová",J352,0)</f>
        <v>0</v>
      </c>
      <c r="BJ352" s="17" t="s">
        <v>80</v>
      </c>
      <c r="BK352" s="241">
        <f>ROUND(I352*H352,2)</f>
        <v>0</v>
      </c>
      <c r="BL352" s="17" t="s">
        <v>174</v>
      </c>
      <c r="BM352" s="240" t="s">
        <v>701</v>
      </c>
    </row>
    <row r="353" spans="1:65" s="2" customFormat="1" ht="24.15" customHeight="1">
      <c r="A353" s="38"/>
      <c r="B353" s="39"/>
      <c r="C353" s="228" t="s">
        <v>702</v>
      </c>
      <c r="D353" s="228" t="s">
        <v>170</v>
      </c>
      <c r="E353" s="229" t="s">
        <v>703</v>
      </c>
      <c r="F353" s="230" t="s">
        <v>704</v>
      </c>
      <c r="G353" s="231" t="s">
        <v>367</v>
      </c>
      <c r="H353" s="232">
        <v>23</v>
      </c>
      <c r="I353" s="233"/>
      <c r="J353" s="234">
        <f>ROUND(I353*H353,2)</f>
        <v>0</v>
      </c>
      <c r="K353" s="235"/>
      <c r="L353" s="44"/>
      <c r="M353" s="236" t="s">
        <v>1</v>
      </c>
      <c r="N353" s="237" t="s">
        <v>38</v>
      </c>
      <c r="O353" s="91"/>
      <c r="P353" s="238">
        <f>O353*H353</f>
        <v>0</v>
      </c>
      <c r="Q353" s="238">
        <v>0.11241</v>
      </c>
      <c r="R353" s="238">
        <f>Q353*H353</f>
        <v>2.58543</v>
      </c>
      <c r="S353" s="238">
        <v>0</v>
      </c>
      <c r="T353" s="239">
        <f>S353*H353</f>
        <v>0</v>
      </c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R353" s="240" t="s">
        <v>174</v>
      </c>
      <c r="AT353" s="240" t="s">
        <v>170</v>
      </c>
      <c r="AU353" s="240" t="s">
        <v>82</v>
      </c>
      <c r="AY353" s="17" t="s">
        <v>168</v>
      </c>
      <c r="BE353" s="241">
        <f>IF(N353="základní",J353,0)</f>
        <v>0</v>
      </c>
      <c r="BF353" s="241">
        <f>IF(N353="snížená",J353,0)</f>
        <v>0</v>
      </c>
      <c r="BG353" s="241">
        <f>IF(N353="zákl. přenesená",J353,0)</f>
        <v>0</v>
      </c>
      <c r="BH353" s="241">
        <f>IF(N353="sníž. přenesená",J353,0)</f>
        <v>0</v>
      </c>
      <c r="BI353" s="241">
        <f>IF(N353="nulová",J353,0)</f>
        <v>0</v>
      </c>
      <c r="BJ353" s="17" t="s">
        <v>80</v>
      </c>
      <c r="BK353" s="241">
        <f>ROUND(I353*H353,2)</f>
        <v>0</v>
      </c>
      <c r="BL353" s="17" t="s">
        <v>174</v>
      </c>
      <c r="BM353" s="240" t="s">
        <v>705</v>
      </c>
    </row>
    <row r="354" spans="1:51" s="13" customFormat="1" ht="12">
      <c r="A354" s="13"/>
      <c r="B354" s="242"/>
      <c r="C354" s="243"/>
      <c r="D354" s="244" t="s">
        <v>176</v>
      </c>
      <c r="E354" s="245" t="s">
        <v>1</v>
      </c>
      <c r="F354" s="246" t="s">
        <v>706</v>
      </c>
      <c r="G354" s="243"/>
      <c r="H354" s="247">
        <v>23</v>
      </c>
      <c r="I354" s="248"/>
      <c r="J354" s="243"/>
      <c r="K354" s="243"/>
      <c r="L354" s="249"/>
      <c r="M354" s="250"/>
      <c r="N354" s="251"/>
      <c r="O354" s="251"/>
      <c r="P354" s="251"/>
      <c r="Q354" s="251"/>
      <c r="R354" s="251"/>
      <c r="S354" s="251"/>
      <c r="T354" s="252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253" t="s">
        <v>176</v>
      </c>
      <c r="AU354" s="253" t="s">
        <v>82</v>
      </c>
      <c r="AV354" s="13" t="s">
        <v>82</v>
      </c>
      <c r="AW354" s="13" t="s">
        <v>30</v>
      </c>
      <c r="AX354" s="13" t="s">
        <v>80</v>
      </c>
      <c r="AY354" s="253" t="s">
        <v>168</v>
      </c>
    </row>
    <row r="355" spans="1:65" s="2" customFormat="1" ht="21.75" customHeight="1">
      <c r="A355" s="38"/>
      <c r="B355" s="39"/>
      <c r="C355" s="275" t="s">
        <v>707</v>
      </c>
      <c r="D355" s="275" t="s">
        <v>307</v>
      </c>
      <c r="E355" s="276" t="s">
        <v>708</v>
      </c>
      <c r="F355" s="277" t="s">
        <v>709</v>
      </c>
      <c r="G355" s="278" t="s">
        <v>367</v>
      </c>
      <c r="H355" s="279">
        <v>23</v>
      </c>
      <c r="I355" s="280"/>
      <c r="J355" s="281">
        <f>ROUND(I355*H355,2)</f>
        <v>0</v>
      </c>
      <c r="K355" s="282"/>
      <c r="L355" s="283"/>
      <c r="M355" s="284" t="s">
        <v>1</v>
      </c>
      <c r="N355" s="285" t="s">
        <v>38</v>
      </c>
      <c r="O355" s="91"/>
      <c r="P355" s="238">
        <f>O355*H355</f>
        <v>0</v>
      </c>
      <c r="Q355" s="238">
        <v>0.0061</v>
      </c>
      <c r="R355" s="238">
        <f>Q355*H355</f>
        <v>0.1403</v>
      </c>
      <c r="S355" s="238">
        <v>0</v>
      </c>
      <c r="T355" s="239">
        <f>S355*H355</f>
        <v>0</v>
      </c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R355" s="240" t="s">
        <v>204</v>
      </c>
      <c r="AT355" s="240" t="s">
        <v>307</v>
      </c>
      <c r="AU355" s="240" t="s">
        <v>82</v>
      </c>
      <c r="AY355" s="17" t="s">
        <v>168</v>
      </c>
      <c r="BE355" s="241">
        <f>IF(N355="základní",J355,0)</f>
        <v>0</v>
      </c>
      <c r="BF355" s="241">
        <f>IF(N355="snížená",J355,0)</f>
        <v>0</v>
      </c>
      <c r="BG355" s="241">
        <f>IF(N355="zákl. přenesená",J355,0)</f>
        <v>0</v>
      </c>
      <c r="BH355" s="241">
        <f>IF(N355="sníž. přenesená",J355,0)</f>
        <v>0</v>
      </c>
      <c r="BI355" s="241">
        <f>IF(N355="nulová",J355,0)</f>
        <v>0</v>
      </c>
      <c r="BJ355" s="17" t="s">
        <v>80</v>
      </c>
      <c r="BK355" s="241">
        <f>ROUND(I355*H355,2)</f>
        <v>0</v>
      </c>
      <c r="BL355" s="17" t="s">
        <v>174</v>
      </c>
      <c r="BM355" s="240" t="s">
        <v>710</v>
      </c>
    </row>
    <row r="356" spans="1:65" s="2" customFormat="1" ht="16.5" customHeight="1">
      <c r="A356" s="38"/>
      <c r="B356" s="39"/>
      <c r="C356" s="275" t="s">
        <v>711</v>
      </c>
      <c r="D356" s="275" t="s">
        <v>307</v>
      </c>
      <c r="E356" s="276" t="s">
        <v>712</v>
      </c>
      <c r="F356" s="277" t="s">
        <v>713</v>
      </c>
      <c r="G356" s="278" t="s">
        <v>367</v>
      </c>
      <c r="H356" s="279">
        <v>23</v>
      </c>
      <c r="I356" s="280"/>
      <c r="J356" s="281">
        <f>ROUND(I356*H356,2)</f>
        <v>0</v>
      </c>
      <c r="K356" s="282"/>
      <c r="L356" s="283"/>
      <c r="M356" s="284" t="s">
        <v>1</v>
      </c>
      <c r="N356" s="285" t="s">
        <v>38</v>
      </c>
      <c r="O356" s="91"/>
      <c r="P356" s="238">
        <f>O356*H356</f>
        <v>0</v>
      </c>
      <c r="Q356" s="238">
        <v>0.003</v>
      </c>
      <c r="R356" s="238">
        <f>Q356*H356</f>
        <v>0.069</v>
      </c>
      <c r="S356" s="238">
        <v>0</v>
      </c>
      <c r="T356" s="239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240" t="s">
        <v>204</v>
      </c>
      <c r="AT356" s="240" t="s">
        <v>307</v>
      </c>
      <c r="AU356" s="240" t="s">
        <v>82</v>
      </c>
      <c r="AY356" s="17" t="s">
        <v>168</v>
      </c>
      <c r="BE356" s="241">
        <f>IF(N356="základní",J356,0)</f>
        <v>0</v>
      </c>
      <c r="BF356" s="241">
        <f>IF(N356="snížená",J356,0)</f>
        <v>0</v>
      </c>
      <c r="BG356" s="241">
        <f>IF(N356="zákl. přenesená",J356,0)</f>
        <v>0</v>
      </c>
      <c r="BH356" s="241">
        <f>IF(N356="sníž. přenesená",J356,0)</f>
        <v>0</v>
      </c>
      <c r="BI356" s="241">
        <f>IF(N356="nulová",J356,0)</f>
        <v>0</v>
      </c>
      <c r="BJ356" s="17" t="s">
        <v>80</v>
      </c>
      <c r="BK356" s="241">
        <f>ROUND(I356*H356,2)</f>
        <v>0</v>
      </c>
      <c r="BL356" s="17" t="s">
        <v>174</v>
      </c>
      <c r="BM356" s="240" t="s">
        <v>714</v>
      </c>
    </row>
    <row r="357" spans="1:65" s="2" customFormat="1" ht="16.5" customHeight="1">
      <c r="A357" s="38"/>
      <c r="B357" s="39"/>
      <c r="C357" s="275" t="s">
        <v>715</v>
      </c>
      <c r="D357" s="275" t="s">
        <v>307</v>
      </c>
      <c r="E357" s="276" t="s">
        <v>716</v>
      </c>
      <c r="F357" s="277" t="s">
        <v>717</v>
      </c>
      <c r="G357" s="278" t="s">
        <v>367</v>
      </c>
      <c r="H357" s="279">
        <v>23</v>
      </c>
      <c r="I357" s="280"/>
      <c r="J357" s="281">
        <f>ROUND(I357*H357,2)</f>
        <v>0</v>
      </c>
      <c r="K357" s="282"/>
      <c r="L357" s="283"/>
      <c r="M357" s="284" t="s">
        <v>1</v>
      </c>
      <c r="N357" s="285" t="s">
        <v>38</v>
      </c>
      <c r="O357" s="91"/>
      <c r="P357" s="238">
        <f>O357*H357</f>
        <v>0</v>
      </c>
      <c r="Q357" s="238">
        <v>0.0001</v>
      </c>
      <c r="R357" s="238">
        <f>Q357*H357</f>
        <v>0.0023</v>
      </c>
      <c r="S357" s="238">
        <v>0</v>
      </c>
      <c r="T357" s="239">
        <f>S357*H357</f>
        <v>0</v>
      </c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R357" s="240" t="s">
        <v>204</v>
      </c>
      <c r="AT357" s="240" t="s">
        <v>307</v>
      </c>
      <c r="AU357" s="240" t="s">
        <v>82</v>
      </c>
      <c r="AY357" s="17" t="s">
        <v>168</v>
      </c>
      <c r="BE357" s="241">
        <f>IF(N357="základní",J357,0)</f>
        <v>0</v>
      </c>
      <c r="BF357" s="241">
        <f>IF(N357="snížená",J357,0)</f>
        <v>0</v>
      </c>
      <c r="BG357" s="241">
        <f>IF(N357="zákl. přenesená",J357,0)</f>
        <v>0</v>
      </c>
      <c r="BH357" s="241">
        <f>IF(N357="sníž. přenesená",J357,0)</f>
        <v>0</v>
      </c>
      <c r="BI357" s="241">
        <f>IF(N357="nulová",J357,0)</f>
        <v>0</v>
      </c>
      <c r="BJ357" s="17" t="s">
        <v>80</v>
      </c>
      <c r="BK357" s="241">
        <f>ROUND(I357*H357,2)</f>
        <v>0</v>
      </c>
      <c r="BL357" s="17" t="s">
        <v>174</v>
      </c>
      <c r="BM357" s="240" t="s">
        <v>718</v>
      </c>
    </row>
    <row r="358" spans="1:65" s="2" customFormat="1" ht="24.15" customHeight="1">
      <c r="A358" s="38"/>
      <c r="B358" s="39"/>
      <c r="C358" s="228" t="s">
        <v>719</v>
      </c>
      <c r="D358" s="228" t="s">
        <v>170</v>
      </c>
      <c r="E358" s="229" t="s">
        <v>720</v>
      </c>
      <c r="F358" s="230" t="s">
        <v>721</v>
      </c>
      <c r="G358" s="231" t="s">
        <v>254</v>
      </c>
      <c r="H358" s="232">
        <v>165</v>
      </c>
      <c r="I358" s="233"/>
      <c r="J358" s="234">
        <f>ROUND(I358*H358,2)</f>
        <v>0</v>
      </c>
      <c r="K358" s="235"/>
      <c r="L358" s="44"/>
      <c r="M358" s="236" t="s">
        <v>1</v>
      </c>
      <c r="N358" s="237" t="s">
        <v>38</v>
      </c>
      <c r="O358" s="91"/>
      <c r="P358" s="238">
        <f>O358*H358</f>
        <v>0</v>
      </c>
      <c r="Q358" s="238">
        <v>0.00033</v>
      </c>
      <c r="R358" s="238">
        <f>Q358*H358</f>
        <v>0.05445</v>
      </c>
      <c r="S358" s="238">
        <v>0</v>
      </c>
      <c r="T358" s="239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240" t="s">
        <v>174</v>
      </c>
      <c r="AT358" s="240" t="s">
        <v>170</v>
      </c>
      <c r="AU358" s="240" t="s">
        <v>82</v>
      </c>
      <c r="AY358" s="17" t="s">
        <v>168</v>
      </c>
      <c r="BE358" s="241">
        <f>IF(N358="základní",J358,0)</f>
        <v>0</v>
      </c>
      <c r="BF358" s="241">
        <f>IF(N358="snížená",J358,0)</f>
        <v>0</v>
      </c>
      <c r="BG358" s="241">
        <f>IF(N358="zákl. přenesená",J358,0)</f>
        <v>0</v>
      </c>
      <c r="BH358" s="241">
        <f>IF(N358="sníž. přenesená",J358,0)</f>
        <v>0</v>
      </c>
      <c r="BI358" s="241">
        <f>IF(N358="nulová",J358,0)</f>
        <v>0</v>
      </c>
      <c r="BJ358" s="17" t="s">
        <v>80</v>
      </c>
      <c r="BK358" s="241">
        <f>ROUND(I358*H358,2)</f>
        <v>0</v>
      </c>
      <c r="BL358" s="17" t="s">
        <v>174</v>
      </c>
      <c r="BM358" s="240" t="s">
        <v>722</v>
      </c>
    </row>
    <row r="359" spans="1:51" s="13" customFormat="1" ht="12">
      <c r="A359" s="13"/>
      <c r="B359" s="242"/>
      <c r="C359" s="243"/>
      <c r="D359" s="244" t="s">
        <v>176</v>
      </c>
      <c r="E359" s="245" t="s">
        <v>1</v>
      </c>
      <c r="F359" s="246" t="s">
        <v>723</v>
      </c>
      <c r="G359" s="243"/>
      <c r="H359" s="247">
        <v>165</v>
      </c>
      <c r="I359" s="248"/>
      <c r="J359" s="243"/>
      <c r="K359" s="243"/>
      <c r="L359" s="249"/>
      <c r="M359" s="250"/>
      <c r="N359" s="251"/>
      <c r="O359" s="251"/>
      <c r="P359" s="251"/>
      <c r="Q359" s="251"/>
      <c r="R359" s="251"/>
      <c r="S359" s="251"/>
      <c r="T359" s="25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53" t="s">
        <v>176</v>
      </c>
      <c r="AU359" s="253" t="s">
        <v>82</v>
      </c>
      <c r="AV359" s="13" t="s">
        <v>82</v>
      </c>
      <c r="AW359" s="13" t="s">
        <v>30</v>
      </c>
      <c r="AX359" s="13" t="s">
        <v>80</v>
      </c>
      <c r="AY359" s="253" t="s">
        <v>168</v>
      </c>
    </row>
    <row r="360" spans="1:65" s="2" customFormat="1" ht="24.15" customHeight="1">
      <c r="A360" s="38"/>
      <c r="B360" s="39"/>
      <c r="C360" s="228" t="s">
        <v>724</v>
      </c>
      <c r="D360" s="228" t="s">
        <v>170</v>
      </c>
      <c r="E360" s="229" t="s">
        <v>725</v>
      </c>
      <c r="F360" s="230" t="s">
        <v>726</v>
      </c>
      <c r="G360" s="231" t="s">
        <v>173</v>
      </c>
      <c r="H360" s="232">
        <v>1</v>
      </c>
      <c r="I360" s="233"/>
      <c r="J360" s="234">
        <f>ROUND(I360*H360,2)</f>
        <v>0</v>
      </c>
      <c r="K360" s="235"/>
      <c r="L360" s="44"/>
      <c r="M360" s="236" t="s">
        <v>1</v>
      </c>
      <c r="N360" s="237" t="s">
        <v>38</v>
      </c>
      <c r="O360" s="91"/>
      <c r="P360" s="238">
        <f>O360*H360</f>
        <v>0</v>
      </c>
      <c r="Q360" s="238">
        <v>0.0026</v>
      </c>
      <c r="R360" s="238">
        <f>Q360*H360</f>
        <v>0.0026</v>
      </c>
      <c r="S360" s="238">
        <v>0</v>
      </c>
      <c r="T360" s="239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240" t="s">
        <v>174</v>
      </c>
      <c r="AT360" s="240" t="s">
        <v>170</v>
      </c>
      <c r="AU360" s="240" t="s">
        <v>82</v>
      </c>
      <c r="AY360" s="17" t="s">
        <v>168</v>
      </c>
      <c r="BE360" s="241">
        <f>IF(N360="základní",J360,0)</f>
        <v>0</v>
      </c>
      <c r="BF360" s="241">
        <f>IF(N360="snížená",J360,0)</f>
        <v>0</v>
      </c>
      <c r="BG360" s="241">
        <f>IF(N360="zákl. přenesená",J360,0)</f>
        <v>0</v>
      </c>
      <c r="BH360" s="241">
        <f>IF(N360="sníž. přenesená",J360,0)</f>
        <v>0</v>
      </c>
      <c r="BI360" s="241">
        <f>IF(N360="nulová",J360,0)</f>
        <v>0</v>
      </c>
      <c r="BJ360" s="17" t="s">
        <v>80</v>
      </c>
      <c r="BK360" s="241">
        <f>ROUND(I360*H360,2)</f>
        <v>0</v>
      </c>
      <c r="BL360" s="17" t="s">
        <v>174</v>
      </c>
      <c r="BM360" s="240" t="s">
        <v>727</v>
      </c>
    </row>
    <row r="361" spans="1:65" s="2" customFormat="1" ht="33" customHeight="1">
      <c r="A361" s="38"/>
      <c r="B361" s="39"/>
      <c r="C361" s="228" t="s">
        <v>728</v>
      </c>
      <c r="D361" s="228" t="s">
        <v>170</v>
      </c>
      <c r="E361" s="229" t="s">
        <v>729</v>
      </c>
      <c r="F361" s="230" t="s">
        <v>730</v>
      </c>
      <c r="G361" s="231" t="s">
        <v>254</v>
      </c>
      <c r="H361" s="232">
        <v>384</v>
      </c>
      <c r="I361" s="233"/>
      <c r="J361" s="234">
        <f>ROUND(I361*H361,2)</f>
        <v>0</v>
      </c>
      <c r="K361" s="235"/>
      <c r="L361" s="44"/>
      <c r="M361" s="236" t="s">
        <v>1</v>
      </c>
      <c r="N361" s="237" t="s">
        <v>38</v>
      </c>
      <c r="O361" s="91"/>
      <c r="P361" s="238">
        <f>O361*H361</f>
        <v>0</v>
      </c>
      <c r="Q361" s="238">
        <v>0.08088</v>
      </c>
      <c r="R361" s="238">
        <f>Q361*H361</f>
        <v>31.057919999999996</v>
      </c>
      <c r="S361" s="238">
        <v>0</v>
      </c>
      <c r="T361" s="239">
        <f>S361*H361</f>
        <v>0</v>
      </c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R361" s="240" t="s">
        <v>174</v>
      </c>
      <c r="AT361" s="240" t="s">
        <v>170</v>
      </c>
      <c r="AU361" s="240" t="s">
        <v>82</v>
      </c>
      <c r="AY361" s="17" t="s">
        <v>168</v>
      </c>
      <c r="BE361" s="241">
        <f>IF(N361="základní",J361,0)</f>
        <v>0</v>
      </c>
      <c r="BF361" s="241">
        <f>IF(N361="snížená",J361,0)</f>
        <v>0</v>
      </c>
      <c r="BG361" s="241">
        <f>IF(N361="zákl. přenesená",J361,0)</f>
        <v>0</v>
      </c>
      <c r="BH361" s="241">
        <f>IF(N361="sníž. přenesená",J361,0)</f>
        <v>0</v>
      </c>
      <c r="BI361" s="241">
        <f>IF(N361="nulová",J361,0)</f>
        <v>0</v>
      </c>
      <c r="BJ361" s="17" t="s">
        <v>80</v>
      </c>
      <c r="BK361" s="241">
        <f>ROUND(I361*H361,2)</f>
        <v>0</v>
      </c>
      <c r="BL361" s="17" t="s">
        <v>174</v>
      </c>
      <c r="BM361" s="240" t="s">
        <v>731</v>
      </c>
    </row>
    <row r="362" spans="1:51" s="13" customFormat="1" ht="12">
      <c r="A362" s="13"/>
      <c r="B362" s="242"/>
      <c r="C362" s="243"/>
      <c r="D362" s="244" t="s">
        <v>176</v>
      </c>
      <c r="E362" s="245" t="s">
        <v>1</v>
      </c>
      <c r="F362" s="246" t="s">
        <v>732</v>
      </c>
      <c r="G362" s="243"/>
      <c r="H362" s="247">
        <v>384</v>
      </c>
      <c r="I362" s="248"/>
      <c r="J362" s="243"/>
      <c r="K362" s="243"/>
      <c r="L362" s="249"/>
      <c r="M362" s="250"/>
      <c r="N362" s="251"/>
      <c r="O362" s="251"/>
      <c r="P362" s="251"/>
      <c r="Q362" s="251"/>
      <c r="R362" s="251"/>
      <c r="S362" s="251"/>
      <c r="T362" s="25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53" t="s">
        <v>176</v>
      </c>
      <c r="AU362" s="253" t="s">
        <v>82</v>
      </c>
      <c r="AV362" s="13" t="s">
        <v>82</v>
      </c>
      <c r="AW362" s="13" t="s">
        <v>30</v>
      </c>
      <c r="AX362" s="13" t="s">
        <v>80</v>
      </c>
      <c r="AY362" s="253" t="s">
        <v>168</v>
      </c>
    </row>
    <row r="363" spans="1:65" s="2" customFormat="1" ht="16.5" customHeight="1">
      <c r="A363" s="38"/>
      <c r="B363" s="39"/>
      <c r="C363" s="275" t="s">
        <v>733</v>
      </c>
      <c r="D363" s="275" t="s">
        <v>307</v>
      </c>
      <c r="E363" s="276" t="s">
        <v>734</v>
      </c>
      <c r="F363" s="277" t="s">
        <v>735</v>
      </c>
      <c r="G363" s="278" t="s">
        <v>254</v>
      </c>
      <c r="H363" s="279">
        <v>384</v>
      </c>
      <c r="I363" s="280"/>
      <c r="J363" s="281">
        <f>ROUND(I363*H363,2)</f>
        <v>0</v>
      </c>
      <c r="K363" s="282"/>
      <c r="L363" s="283"/>
      <c r="M363" s="284" t="s">
        <v>1</v>
      </c>
      <c r="N363" s="285" t="s">
        <v>38</v>
      </c>
      <c r="O363" s="91"/>
      <c r="P363" s="238">
        <f>O363*H363</f>
        <v>0</v>
      </c>
      <c r="Q363" s="238">
        <v>0.114</v>
      </c>
      <c r="R363" s="238">
        <f>Q363*H363</f>
        <v>43.776</v>
      </c>
      <c r="S363" s="238">
        <v>0</v>
      </c>
      <c r="T363" s="239">
        <f>S363*H363</f>
        <v>0</v>
      </c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R363" s="240" t="s">
        <v>204</v>
      </c>
      <c r="AT363" s="240" t="s">
        <v>307</v>
      </c>
      <c r="AU363" s="240" t="s">
        <v>82</v>
      </c>
      <c r="AY363" s="17" t="s">
        <v>168</v>
      </c>
      <c r="BE363" s="241">
        <f>IF(N363="základní",J363,0)</f>
        <v>0</v>
      </c>
      <c r="BF363" s="241">
        <f>IF(N363="snížená",J363,0)</f>
        <v>0</v>
      </c>
      <c r="BG363" s="241">
        <f>IF(N363="zákl. přenesená",J363,0)</f>
        <v>0</v>
      </c>
      <c r="BH363" s="241">
        <f>IF(N363="sníž. přenesená",J363,0)</f>
        <v>0</v>
      </c>
      <c r="BI363" s="241">
        <f>IF(N363="nulová",J363,0)</f>
        <v>0</v>
      </c>
      <c r="BJ363" s="17" t="s">
        <v>80</v>
      </c>
      <c r="BK363" s="241">
        <f>ROUND(I363*H363,2)</f>
        <v>0</v>
      </c>
      <c r="BL363" s="17" t="s">
        <v>174</v>
      </c>
      <c r="BM363" s="240" t="s">
        <v>736</v>
      </c>
    </row>
    <row r="364" spans="1:65" s="2" customFormat="1" ht="33" customHeight="1">
      <c r="A364" s="38"/>
      <c r="B364" s="39"/>
      <c r="C364" s="228" t="s">
        <v>737</v>
      </c>
      <c r="D364" s="228" t="s">
        <v>170</v>
      </c>
      <c r="E364" s="229" t="s">
        <v>738</v>
      </c>
      <c r="F364" s="230" t="s">
        <v>739</v>
      </c>
      <c r="G364" s="231" t="s">
        <v>254</v>
      </c>
      <c r="H364" s="232">
        <v>1702</v>
      </c>
      <c r="I364" s="233"/>
      <c r="J364" s="234">
        <f>ROUND(I364*H364,2)</f>
        <v>0</v>
      </c>
      <c r="K364" s="235"/>
      <c r="L364" s="44"/>
      <c r="M364" s="236" t="s">
        <v>1</v>
      </c>
      <c r="N364" s="237" t="s">
        <v>38</v>
      </c>
      <c r="O364" s="91"/>
      <c r="P364" s="238">
        <f>O364*H364</f>
        <v>0</v>
      </c>
      <c r="Q364" s="238">
        <v>0.1554</v>
      </c>
      <c r="R364" s="238">
        <f>Q364*H364</f>
        <v>264.49080000000004</v>
      </c>
      <c r="S364" s="238">
        <v>0</v>
      </c>
      <c r="T364" s="239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240" t="s">
        <v>174</v>
      </c>
      <c r="AT364" s="240" t="s">
        <v>170</v>
      </c>
      <c r="AU364" s="240" t="s">
        <v>82</v>
      </c>
      <c r="AY364" s="17" t="s">
        <v>168</v>
      </c>
      <c r="BE364" s="241">
        <f>IF(N364="základní",J364,0)</f>
        <v>0</v>
      </c>
      <c r="BF364" s="241">
        <f>IF(N364="snížená",J364,0)</f>
        <v>0</v>
      </c>
      <c r="BG364" s="241">
        <f>IF(N364="zákl. přenesená",J364,0)</f>
        <v>0</v>
      </c>
      <c r="BH364" s="241">
        <f>IF(N364="sníž. přenesená",J364,0)</f>
        <v>0</v>
      </c>
      <c r="BI364" s="241">
        <f>IF(N364="nulová",J364,0)</f>
        <v>0</v>
      </c>
      <c r="BJ364" s="17" t="s">
        <v>80</v>
      </c>
      <c r="BK364" s="241">
        <f>ROUND(I364*H364,2)</f>
        <v>0</v>
      </c>
      <c r="BL364" s="17" t="s">
        <v>174</v>
      </c>
      <c r="BM364" s="240" t="s">
        <v>740</v>
      </c>
    </row>
    <row r="365" spans="1:51" s="13" customFormat="1" ht="12">
      <c r="A365" s="13"/>
      <c r="B365" s="242"/>
      <c r="C365" s="243"/>
      <c r="D365" s="244" t="s">
        <v>176</v>
      </c>
      <c r="E365" s="245" t="s">
        <v>1</v>
      </c>
      <c r="F365" s="246" t="s">
        <v>741</v>
      </c>
      <c r="G365" s="243"/>
      <c r="H365" s="247">
        <v>815</v>
      </c>
      <c r="I365" s="248"/>
      <c r="J365" s="243"/>
      <c r="K365" s="243"/>
      <c r="L365" s="249"/>
      <c r="M365" s="250"/>
      <c r="N365" s="251"/>
      <c r="O365" s="251"/>
      <c r="P365" s="251"/>
      <c r="Q365" s="251"/>
      <c r="R365" s="251"/>
      <c r="S365" s="251"/>
      <c r="T365" s="25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53" t="s">
        <v>176</v>
      </c>
      <c r="AU365" s="253" t="s">
        <v>82</v>
      </c>
      <c r="AV365" s="13" t="s">
        <v>82</v>
      </c>
      <c r="AW365" s="13" t="s">
        <v>30</v>
      </c>
      <c r="AX365" s="13" t="s">
        <v>73</v>
      </c>
      <c r="AY365" s="253" t="s">
        <v>168</v>
      </c>
    </row>
    <row r="366" spans="1:51" s="13" customFormat="1" ht="12">
      <c r="A366" s="13"/>
      <c r="B366" s="242"/>
      <c r="C366" s="243"/>
      <c r="D366" s="244" t="s">
        <v>176</v>
      </c>
      <c r="E366" s="245" t="s">
        <v>1</v>
      </c>
      <c r="F366" s="246" t="s">
        <v>742</v>
      </c>
      <c r="G366" s="243"/>
      <c r="H366" s="247">
        <v>326</v>
      </c>
      <c r="I366" s="248"/>
      <c r="J366" s="243"/>
      <c r="K366" s="243"/>
      <c r="L366" s="249"/>
      <c r="M366" s="250"/>
      <c r="N366" s="251"/>
      <c r="O366" s="251"/>
      <c r="P366" s="251"/>
      <c r="Q366" s="251"/>
      <c r="R366" s="251"/>
      <c r="S366" s="251"/>
      <c r="T366" s="25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53" t="s">
        <v>176</v>
      </c>
      <c r="AU366" s="253" t="s">
        <v>82</v>
      </c>
      <c r="AV366" s="13" t="s">
        <v>82</v>
      </c>
      <c r="AW366" s="13" t="s">
        <v>30</v>
      </c>
      <c r="AX366" s="13" t="s">
        <v>73</v>
      </c>
      <c r="AY366" s="253" t="s">
        <v>168</v>
      </c>
    </row>
    <row r="367" spans="1:51" s="13" customFormat="1" ht="12">
      <c r="A367" s="13"/>
      <c r="B367" s="242"/>
      <c r="C367" s="243"/>
      <c r="D367" s="244" t="s">
        <v>176</v>
      </c>
      <c r="E367" s="245" t="s">
        <v>1</v>
      </c>
      <c r="F367" s="246" t="s">
        <v>743</v>
      </c>
      <c r="G367" s="243"/>
      <c r="H367" s="247">
        <v>59</v>
      </c>
      <c r="I367" s="248"/>
      <c r="J367" s="243"/>
      <c r="K367" s="243"/>
      <c r="L367" s="249"/>
      <c r="M367" s="250"/>
      <c r="N367" s="251"/>
      <c r="O367" s="251"/>
      <c r="P367" s="251"/>
      <c r="Q367" s="251"/>
      <c r="R367" s="251"/>
      <c r="S367" s="251"/>
      <c r="T367" s="25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53" t="s">
        <v>176</v>
      </c>
      <c r="AU367" s="253" t="s">
        <v>82</v>
      </c>
      <c r="AV367" s="13" t="s">
        <v>82</v>
      </c>
      <c r="AW367" s="13" t="s">
        <v>30</v>
      </c>
      <c r="AX367" s="13" t="s">
        <v>73</v>
      </c>
      <c r="AY367" s="253" t="s">
        <v>168</v>
      </c>
    </row>
    <row r="368" spans="1:51" s="13" customFormat="1" ht="12">
      <c r="A368" s="13"/>
      <c r="B368" s="242"/>
      <c r="C368" s="243"/>
      <c r="D368" s="244" t="s">
        <v>176</v>
      </c>
      <c r="E368" s="245" t="s">
        <v>1</v>
      </c>
      <c r="F368" s="246" t="s">
        <v>744</v>
      </c>
      <c r="G368" s="243"/>
      <c r="H368" s="247">
        <v>502</v>
      </c>
      <c r="I368" s="248"/>
      <c r="J368" s="243"/>
      <c r="K368" s="243"/>
      <c r="L368" s="249"/>
      <c r="M368" s="250"/>
      <c r="N368" s="251"/>
      <c r="O368" s="251"/>
      <c r="P368" s="251"/>
      <c r="Q368" s="251"/>
      <c r="R368" s="251"/>
      <c r="S368" s="251"/>
      <c r="T368" s="25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53" t="s">
        <v>176</v>
      </c>
      <c r="AU368" s="253" t="s">
        <v>82</v>
      </c>
      <c r="AV368" s="13" t="s">
        <v>82</v>
      </c>
      <c r="AW368" s="13" t="s">
        <v>30</v>
      </c>
      <c r="AX368" s="13" t="s">
        <v>73</v>
      </c>
      <c r="AY368" s="253" t="s">
        <v>168</v>
      </c>
    </row>
    <row r="369" spans="1:51" s="14" customFormat="1" ht="12">
      <c r="A369" s="14"/>
      <c r="B369" s="254"/>
      <c r="C369" s="255"/>
      <c r="D369" s="244" t="s">
        <v>176</v>
      </c>
      <c r="E369" s="256" t="s">
        <v>1</v>
      </c>
      <c r="F369" s="257" t="s">
        <v>236</v>
      </c>
      <c r="G369" s="255"/>
      <c r="H369" s="258">
        <v>1702</v>
      </c>
      <c r="I369" s="259"/>
      <c r="J369" s="255"/>
      <c r="K369" s="255"/>
      <c r="L369" s="260"/>
      <c r="M369" s="261"/>
      <c r="N369" s="262"/>
      <c r="O369" s="262"/>
      <c r="P369" s="262"/>
      <c r="Q369" s="262"/>
      <c r="R369" s="262"/>
      <c r="S369" s="262"/>
      <c r="T369" s="263"/>
      <c r="U369" s="14"/>
      <c r="V369" s="14"/>
      <c r="W369" s="14"/>
      <c r="X369" s="14"/>
      <c r="Y369" s="14"/>
      <c r="Z369" s="14"/>
      <c r="AA369" s="14"/>
      <c r="AB369" s="14"/>
      <c r="AC369" s="14"/>
      <c r="AD369" s="14"/>
      <c r="AE369" s="14"/>
      <c r="AT369" s="264" t="s">
        <v>176</v>
      </c>
      <c r="AU369" s="264" t="s">
        <v>82</v>
      </c>
      <c r="AV369" s="14" t="s">
        <v>174</v>
      </c>
      <c r="AW369" s="14" t="s">
        <v>30</v>
      </c>
      <c r="AX369" s="14" t="s">
        <v>80</v>
      </c>
      <c r="AY369" s="264" t="s">
        <v>168</v>
      </c>
    </row>
    <row r="370" spans="1:65" s="2" customFormat="1" ht="24.15" customHeight="1">
      <c r="A370" s="38"/>
      <c r="B370" s="39"/>
      <c r="C370" s="275" t="s">
        <v>745</v>
      </c>
      <c r="D370" s="275" t="s">
        <v>307</v>
      </c>
      <c r="E370" s="276" t="s">
        <v>746</v>
      </c>
      <c r="F370" s="277" t="s">
        <v>747</v>
      </c>
      <c r="G370" s="278" t="s">
        <v>254</v>
      </c>
      <c r="H370" s="279">
        <v>59</v>
      </c>
      <c r="I370" s="280"/>
      <c r="J370" s="281">
        <f>ROUND(I370*H370,2)</f>
        <v>0</v>
      </c>
      <c r="K370" s="282"/>
      <c r="L370" s="283"/>
      <c r="M370" s="284" t="s">
        <v>1</v>
      </c>
      <c r="N370" s="285" t="s">
        <v>38</v>
      </c>
      <c r="O370" s="91"/>
      <c r="P370" s="238">
        <f>O370*H370</f>
        <v>0</v>
      </c>
      <c r="Q370" s="238">
        <v>0.064</v>
      </c>
      <c r="R370" s="238">
        <f>Q370*H370</f>
        <v>3.7760000000000002</v>
      </c>
      <c r="S370" s="238">
        <v>0</v>
      </c>
      <c r="T370" s="239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240" t="s">
        <v>204</v>
      </c>
      <c r="AT370" s="240" t="s">
        <v>307</v>
      </c>
      <c r="AU370" s="240" t="s">
        <v>82</v>
      </c>
      <c r="AY370" s="17" t="s">
        <v>168</v>
      </c>
      <c r="BE370" s="241">
        <f>IF(N370="základní",J370,0)</f>
        <v>0</v>
      </c>
      <c r="BF370" s="241">
        <f>IF(N370="snížená",J370,0)</f>
        <v>0</v>
      </c>
      <c r="BG370" s="241">
        <f>IF(N370="zákl. přenesená",J370,0)</f>
        <v>0</v>
      </c>
      <c r="BH370" s="241">
        <f>IF(N370="sníž. přenesená",J370,0)</f>
        <v>0</v>
      </c>
      <c r="BI370" s="241">
        <f>IF(N370="nulová",J370,0)</f>
        <v>0</v>
      </c>
      <c r="BJ370" s="17" t="s">
        <v>80</v>
      </c>
      <c r="BK370" s="241">
        <f>ROUND(I370*H370,2)</f>
        <v>0</v>
      </c>
      <c r="BL370" s="17" t="s">
        <v>174</v>
      </c>
      <c r="BM370" s="240" t="s">
        <v>748</v>
      </c>
    </row>
    <row r="371" spans="1:65" s="2" customFormat="1" ht="24.15" customHeight="1">
      <c r="A371" s="38"/>
      <c r="B371" s="39"/>
      <c r="C371" s="275" t="s">
        <v>749</v>
      </c>
      <c r="D371" s="275" t="s">
        <v>307</v>
      </c>
      <c r="E371" s="276" t="s">
        <v>750</v>
      </c>
      <c r="F371" s="277" t="s">
        <v>751</v>
      </c>
      <c r="G371" s="278" t="s">
        <v>254</v>
      </c>
      <c r="H371" s="279">
        <v>326</v>
      </c>
      <c r="I371" s="280"/>
      <c r="J371" s="281">
        <f>ROUND(I371*H371,2)</f>
        <v>0</v>
      </c>
      <c r="K371" s="282"/>
      <c r="L371" s="283"/>
      <c r="M371" s="284" t="s">
        <v>1</v>
      </c>
      <c r="N371" s="285" t="s">
        <v>38</v>
      </c>
      <c r="O371" s="91"/>
      <c r="P371" s="238">
        <f>O371*H371</f>
        <v>0</v>
      </c>
      <c r="Q371" s="238">
        <v>0.0483</v>
      </c>
      <c r="R371" s="238">
        <f>Q371*H371</f>
        <v>15.745800000000001</v>
      </c>
      <c r="S371" s="238">
        <v>0</v>
      </c>
      <c r="T371" s="239">
        <f>S371*H371</f>
        <v>0</v>
      </c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R371" s="240" t="s">
        <v>204</v>
      </c>
      <c r="AT371" s="240" t="s">
        <v>307</v>
      </c>
      <c r="AU371" s="240" t="s">
        <v>82</v>
      </c>
      <c r="AY371" s="17" t="s">
        <v>168</v>
      </c>
      <c r="BE371" s="241">
        <f>IF(N371="základní",J371,0)</f>
        <v>0</v>
      </c>
      <c r="BF371" s="241">
        <f>IF(N371="snížená",J371,0)</f>
        <v>0</v>
      </c>
      <c r="BG371" s="241">
        <f>IF(N371="zákl. přenesená",J371,0)</f>
        <v>0</v>
      </c>
      <c r="BH371" s="241">
        <f>IF(N371="sníž. přenesená",J371,0)</f>
        <v>0</v>
      </c>
      <c r="BI371" s="241">
        <f>IF(N371="nulová",J371,0)</f>
        <v>0</v>
      </c>
      <c r="BJ371" s="17" t="s">
        <v>80</v>
      </c>
      <c r="BK371" s="241">
        <f>ROUND(I371*H371,2)</f>
        <v>0</v>
      </c>
      <c r="BL371" s="17" t="s">
        <v>174</v>
      </c>
      <c r="BM371" s="240" t="s">
        <v>752</v>
      </c>
    </row>
    <row r="372" spans="1:65" s="2" customFormat="1" ht="16.5" customHeight="1">
      <c r="A372" s="38"/>
      <c r="B372" s="39"/>
      <c r="C372" s="275" t="s">
        <v>753</v>
      </c>
      <c r="D372" s="275" t="s">
        <v>307</v>
      </c>
      <c r="E372" s="276" t="s">
        <v>754</v>
      </c>
      <c r="F372" s="277" t="s">
        <v>755</v>
      </c>
      <c r="G372" s="278" t="s">
        <v>254</v>
      </c>
      <c r="H372" s="279">
        <v>502</v>
      </c>
      <c r="I372" s="280"/>
      <c r="J372" s="281">
        <f>ROUND(I372*H372,2)</f>
        <v>0</v>
      </c>
      <c r="K372" s="282"/>
      <c r="L372" s="283"/>
      <c r="M372" s="284" t="s">
        <v>1</v>
      </c>
      <c r="N372" s="285" t="s">
        <v>38</v>
      </c>
      <c r="O372" s="91"/>
      <c r="P372" s="238">
        <f>O372*H372</f>
        <v>0</v>
      </c>
      <c r="Q372" s="238">
        <v>0.058</v>
      </c>
      <c r="R372" s="238">
        <f>Q372*H372</f>
        <v>29.116000000000003</v>
      </c>
      <c r="S372" s="238">
        <v>0</v>
      </c>
      <c r="T372" s="239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240" t="s">
        <v>204</v>
      </c>
      <c r="AT372" s="240" t="s">
        <v>307</v>
      </c>
      <c r="AU372" s="240" t="s">
        <v>82</v>
      </c>
      <c r="AY372" s="17" t="s">
        <v>168</v>
      </c>
      <c r="BE372" s="241">
        <f>IF(N372="základní",J372,0)</f>
        <v>0</v>
      </c>
      <c r="BF372" s="241">
        <f>IF(N372="snížená",J372,0)</f>
        <v>0</v>
      </c>
      <c r="BG372" s="241">
        <f>IF(N372="zákl. přenesená",J372,0)</f>
        <v>0</v>
      </c>
      <c r="BH372" s="241">
        <f>IF(N372="sníž. přenesená",J372,0)</f>
        <v>0</v>
      </c>
      <c r="BI372" s="241">
        <f>IF(N372="nulová",J372,0)</f>
        <v>0</v>
      </c>
      <c r="BJ372" s="17" t="s">
        <v>80</v>
      </c>
      <c r="BK372" s="241">
        <f>ROUND(I372*H372,2)</f>
        <v>0</v>
      </c>
      <c r="BL372" s="17" t="s">
        <v>174</v>
      </c>
      <c r="BM372" s="240" t="s">
        <v>756</v>
      </c>
    </row>
    <row r="373" spans="1:65" s="2" customFormat="1" ht="16.5" customHeight="1">
      <c r="A373" s="38"/>
      <c r="B373" s="39"/>
      <c r="C373" s="275" t="s">
        <v>757</v>
      </c>
      <c r="D373" s="275" t="s">
        <v>307</v>
      </c>
      <c r="E373" s="276" t="s">
        <v>758</v>
      </c>
      <c r="F373" s="277" t="s">
        <v>759</v>
      </c>
      <c r="G373" s="278" t="s">
        <v>254</v>
      </c>
      <c r="H373" s="279">
        <v>815</v>
      </c>
      <c r="I373" s="280"/>
      <c r="J373" s="281">
        <f>ROUND(I373*H373,2)</f>
        <v>0</v>
      </c>
      <c r="K373" s="282"/>
      <c r="L373" s="283"/>
      <c r="M373" s="284" t="s">
        <v>1</v>
      </c>
      <c r="N373" s="285" t="s">
        <v>38</v>
      </c>
      <c r="O373" s="91"/>
      <c r="P373" s="238">
        <f>O373*H373</f>
        <v>0</v>
      </c>
      <c r="Q373" s="238">
        <v>0.081</v>
      </c>
      <c r="R373" s="238">
        <f>Q373*H373</f>
        <v>66.015</v>
      </c>
      <c r="S373" s="238">
        <v>0</v>
      </c>
      <c r="T373" s="239">
        <f>S373*H373</f>
        <v>0</v>
      </c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R373" s="240" t="s">
        <v>204</v>
      </c>
      <c r="AT373" s="240" t="s">
        <v>307</v>
      </c>
      <c r="AU373" s="240" t="s">
        <v>82</v>
      </c>
      <c r="AY373" s="17" t="s">
        <v>168</v>
      </c>
      <c r="BE373" s="241">
        <f>IF(N373="základní",J373,0)</f>
        <v>0</v>
      </c>
      <c r="BF373" s="241">
        <f>IF(N373="snížená",J373,0)</f>
        <v>0</v>
      </c>
      <c r="BG373" s="241">
        <f>IF(N373="zákl. přenesená",J373,0)</f>
        <v>0</v>
      </c>
      <c r="BH373" s="241">
        <f>IF(N373="sníž. přenesená",J373,0)</f>
        <v>0</v>
      </c>
      <c r="BI373" s="241">
        <f>IF(N373="nulová",J373,0)</f>
        <v>0</v>
      </c>
      <c r="BJ373" s="17" t="s">
        <v>80</v>
      </c>
      <c r="BK373" s="241">
        <f>ROUND(I373*H373,2)</f>
        <v>0</v>
      </c>
      <c r="BL373" s="17" t="s">
        <v>174</v>
      </c>
      <c r="BM373" s="240" t="s">
        <v>760</v>
      </c>
    </row>
    <row r="374" spans="1:65" s="2" customFormat="1" ht="33" customHeight="1">
      <c r="A374" s="38"/>
      <c r="B374" s="39"/>
      <c r="C374" s="228" t="s">
        <v>761</v>
      </c>
      <c r="D374" s="228" t="s">
        <v>170</v>
      </c>
      <c r="E374" s="229" t="s">
        <v>762</v>
      </c>
      <c r="F374" s="230" t="s">
        <v>763</v>
      </c>
      <c r="G374" s="231" t="s">
        <v>254</v>
      </c>
      <c r="H374" s="232">
        <v>485</v>
      </c>
      <c r="I374" s="233"/>
      <c r="J374" s="234">
        <f>ROUND(I374*H374,2)</f>
        <v>0</v>
      </c>
      <c r="K374" s="235"/>
      <c r="L374" s="44"/>
      <c r="M374" s="236" t="s">
        <v>1</v>
      </c>
      <c r="N374" s="237" t="s">
        <v>38</v>
      </c>
      <c r="O374" s="91"/>
      <c r="P374" s="238">
        <f>O374*H374</f>
        <v>0</v>
      </c>
      <c r="Q374" s="238">
        <v>0.1295</v>
      </c>
      <c r="R374" s="238">
        <f>Q374*H374</f>
        <v>62.807500000000005</v>
      </c>
      <c r="S374" s="238">
        <v>0</v>
      </c>
      <c r="T374" s="239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240" t="s">
        <v>174</v>
      </c>
      <c r="AT374" s="240" t="s">
        <v>170</v>
      </c>
      <c r="AU374" s="240" t="s">
        <v>82</v>
      </c>
      <c r="AY374" s="17" t="s">
        <v>168</v>
      </c>
      <c r="BE374" s="241">
        <f>IF(N374="základní",J374,0)</f>
        <v>0</v>
      </c>
      <c r="BF374" s="241">
        <f>IF(N374="snížená",J374,0)</f>
        <v>0</v>
      </c>
      <c r="BG374" s="241">
        <f>IF(N374="zákl. přenesená",J374,0)</f>
        <v>0</v>
      </c>
      <c r="BH374" s="241">
        <f>IF(N374="sníž. přenesená",J374,0)</f>
        <v>0</v>
      </c>
      <c r="BI374" s="241">
        <f>IF(N374="nulová",J374,0)</f>
        <v>0</v>
      </c>
      <c r="BJ374" s="17" t="s">
        <v>80</v>
      </c>
      <c r="BK374" s="241">
        <f>ROUND(I374*H374,2)</f>
        <v>0</v>
      </c>
      <c r="BL374" s="17" t="s">
        <v>174</v>
      </c>
      <c r="BM374" s="240" t="s">
        <v>764</v>
      </c>
    </row>
    <row r="375" spans="1:51" s="13" customFormat="1" ht="12">
      <c r="A375" s="13"/>
      <c r="B375" s="242"/>
      <c r="C375" s="243"/>
      <c r="D375" s="244" t="s">
        <v>176</v>
      </c>
      <c r="E375" s="245" t="s">
        <v>1</v>
      </c>
      <c r="F375" s="246" t="s">
        <v>765</v>
      </c>
      <c r="G375" s="243"/>
      <c r="H375" s="247">
        <v>485</v>
      </c>
      <c r="I375" s="248"/>
      <c r="J375" s="243"/>
      <c r="K375" s="243"/>
      <c r="L375" s="249"/>
      <c r="M375" s="250"/>
      <c r="N375" s="251"/>
      <c r="O375" s="251"/>
      <c r="P375" s="251"/>
      <c r="Q375" s="251"/>
      <c r="R375" s="251"/>
      <c r="S375" s="251"/>
      <c r="T375" s="25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53" t="s">
        <v>176</v>
      </c>
      <c r="AU375" s="253" t="s">
        <v>82</v>
      </c>
      <c r="AV375" s="13" t="s">
        <v>82</v>
      </c>
      <c r="AW375" s="13" t="s">
        <v>30</v>
      </c>
      <c r="AX375" s="13" t="s">
        <v>80</v>
      </c>
      <c r="AY375" s="253" t="s">
        <v>168</v>
      </c>
    </row>
    <row r="376" spans="1:65" s="2" customFormat="1" ht="16.5" customHeight="1">
      <c r="A376" s="38"/>
      <c r="B376" s="39"/>
      <c r="C376" s="275" t="s">
        <v>111</v>
      </c>
      <c r="D376" s="275" t="s">
        <v>307</v>
      </c>
      <c r="E376" s="276" t="s">
        <v>766</v>
      </c>
      <c r="F376" s="277" t="s">
        <v>767</v>
      </c>
      <c r="G376" s="278" t="s">
        <v>254</v>
      </c>
      <c r="H376" s="279">
        <v>485</v>
      </c>
      <c r="I376" s="280"/>
      <c r="J376" s="281">
        <f>ROUND(I376*H376,2)</f>
        <v>0</v>
      </c>
      <c r="K376" s="282"/>
      <c r="L376" s="283"/>
      <c r="M376" s="284" t="s">
        <v>1</v>
      </c>
      <c r="N376" s="285" t="s">
        <v>38</v>
      </c>
      <c r="O376" s="91"/>
      <c r="P376" s="238">
        <f>O376*H376</f>
        <v>0</v>
      </c>
      <c r="Q376" s="238">
        <v>0.045</v>
      </c>
      <c r="R376" s="238">
        <f>Q376*H376</f>
        <v>21.825</v>
      </c>
      <c r="S376" s="238">
        <v>0</v>
      </c>
      <c r="T376" s="239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240" t="s">
        <v>204</v>
      </c>
      <c r="AT376" s="240" t="s">
        <v>307</v>
      </c>
      <c r="AU376" s="240" t="s">
        <v>82</v>
      </c>
      <c r="AY376" s="17" t="s">
        <v>168</v>
      </c>
      <c r="BE376" s="241">
        <f>IF(N376="základní",J376,0)</f>
        <v>0</v>
      </c>
      <c r="BF376" s="241">
        <f>IF(N376="snížená",J376,0)</f>
        <v>0</v>
      </c>
      <c r="BG376" s="241">
        <f>IF(N376="zákl. přenesená",J376,0)</f>
        <v>0</v>
      </c>
      <c r="BH376" s="241">
        <f>IF(N376="sníž. přenesená",J376,0)</f>
        <v>0</v>
      </c>
      <c r="BI376" s="241">
        <f>IF(N376="nulová",J376,0)</f>
        <v>0</v>
      </c>
      <c r="BJ376" s="17" t="s">
        <v>80</v>
      </c>
      <c r="BK376" s="241">
        <f>ROUND(I376*H376,2)</f>
        <v>0</v>
      </c>
      <c r="BL376" s="17" t="s">
        <v>174</v>
      </c>
      <c r="BM376" s="240" t="s">
        <v>768</v>
      </c>
    </row>
    <row r="377" spans="1:65" s="2" customFormat="1" ht="24.15" customHeight="1">
      <c r="A377" s="38"/>
      <c r="B377" s="39"/>
      <c r="C377" s="228" t="s">
        <v>769</v>
      </c>
      <c r="D377" s="228" t="s">
        <v>170</v>
      </c>
      <c r="E377" s="229" t="s">
        <v>770</v>
      </c>
      <c r="F377" s="230" t="s">
        <v>771</v>
      </c>
      <c r="G377" s="231" t="s">
        <v>254</v>
      </c>
      <c r="H377" s="232">
        <v>10</v>
      </c>
      <c r="I377" s="233"/>
      <c r="J377" s="234">
        <f>ROUND(I377*H377,2)</f>
        <v>0</v>
      </c>
      <c r="K377" s="235"/>
      <c r="L377" s="44"/>
      <c r="M377" s="236" t="s">
        <v>1</v>
      </c>
      <c r="N377" s="237" t="s">
        <v>38</v>
      </c>
      <c r="O377" s="91"/>
      <c r="P377" s="238">
        <f>O377*H377</f>
        <v>0</v>
      </c>
      <c r="Q377" s="238">
        <v>3E-05</v>
      </c>
      <c r="R377" s="238">
        <f>Q377*H377</f>
        <v>0.00030000000000000003</v>
      </c>
      <c r="S377" s="238">
        <v>0</v>
      </c>
      <c r="T377" s="239">
        <f>S377*H377</f>
        <v>0</v>
      </c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R377" s="240" t="s">
        <v>174</v>
      </c>
      <c r="AT377" s="240" t="s">
        <v>170</v>
      </c>
      <c r="AU377" s="240" t="s">
        <v>82</v>
      </c>
      <c r="AY377" s="17" t="s">
        <v>168</v>
      </c>
      <c r="BE377" s="241">
        <f>IF(N377="základní",J377,0)</f>
        <v>0</v>
      </c>
      <c r="BF377" s="241">
        <f>IF(N377="snížená",J377,0)</f>
        <v>0</v>
      </c>
      <c r="BG377" s="241">
        <f>IF(N377="zákl. přenesená",J377,0)</f>
        <v>0</v>
      </c>
      <c r="BH377" s="241">
        <f>IF(N377="sníž. přenesená",J377,0)</f>
        <v>0</v>
      </c>
      <c r="BI377" s="241">
        <f>IF(N377="nulová",J377,0)</f>
        <v>0</v>
      </c>
      <c r="BJ377" s="17" t="s">
        <v>80</v>
      </c>
      <c r="BK377" s="241">
        <f>ROUND(I377*H377,2)</f>
        <v>0</v>
      </c>
      <c r="BL377" s="17" t="s">
        <v>174</v>
      </c>
      <c r="BM377" s="240" t="s">
        <v>772</v>
      </c>
    </row>
    <row r="378" spans="1:51" s="13" customFormat="1" ht="12">
      <c r="A378" s="13"/>
      <c r="B378" s="242"/>
      <c r="C378" s="243"/>
      <c r="D378" s="244" t="s">
        <v>176</v>
      </c>
      <c r="E378" s="245" t="s">
        <v>1</v>
      </c>
      <c r="F378" s="246" t="s">
        <v>773</v>
      </c>
      <c r="G378" s="243"/>
      <c r="H378" s="247">
        <v>10</v>
      </c>
      <c r="I378" s="248"/>
      <c r="J378" s="243"/>
      <c r="K378" s="243"/>
      <c r="L378" s="249"/>
      <c r="M378" s="250"/>
      <c r="N378" s="251"/>
      <c r="O378" s="251"/>
      <c r="P378" s="251"/>
      <c r="Q378" s="251"/>
      <c r="R378" s="251"/>
      <c r="S378" s="251"/>
      <c r="T378" s="25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53" t="s">
        <v>176</v>
      </c>
      <c r="AU378" s="253" t="s">
        <v>82</v>
      </c>
      <c r="AV378" s="13" t="s">
        <v>82</v>
      </c>
      <c r="AW378" s="13" t="s">
        <v>30</v>
      </c>
      <c r="AX378" s="13" t="s">
        <v>80</v>
      </c>
      <c r="AY378" s="253" t="s">
        <v>168</v>
      </c>
    </row>
    <row r="379" spans="1:65" s="2" customFormat="1" ht="24.15" customHeight="1">
      <c r="A379" s="38"/>
      <c r="B379" s="39"/>
      <c r="C379" s="275" t="s">
        <v>774</v>
      </c>
      <c r="D379" s="275" t="s">
        <v>307</v>
      </c>
      <c r="E379" s="276" t="s">
        <v>775</v>
      </c>
      <c r="F379" s="277" t="s">
        <v>776</v>
      </c>
      <c r="G379" s="278" t="s">
        <v>254</v>
      </c>
      <c r="H379" s="279">
        <v>10</v>
      </c>
      <c r="I379" s="280"/>
      <c r="J379" s="281">
        <f>ROUND(I379*H379,2)</f>
        <v>0</v>
      </c>
      <c r="K379" s="282"/>
      <c r="L379" s="283"/>
      <c r="M379" s="284" t="s">
        <v>1</v>
      </c>
      <c r="N379" s="285" t="s">
        <v>38</v>
      </c>
      <c r="O379" s="91"/>
      <c r="P379" s="238">
        <f>O379*H379</f>
        <v>0</v>
      </c>
      <c r="Q379" s="238">
        <v>0.00103</v>
      </c>
      <c r="R379" s="238">
        <f>Q379*H379</f>
        <v>0.0103</v>
      </c>
      <c r="S379" s="238">
        <v>0</v>
      </c>
      <c r="T379" s="239">
        <f>S379*H379</f>
        <v>0</v>
      </c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R379" s="240" t="s">
        <v>204</v>
      </c>
      <c r="AT379" s="240" t="s">
        <v>307</v>
      </c>
      <c r="AU379" s="240" t="s">
        <v>82</v>
      </c>
      <c r="AY379" s="17" t="s">
        <v>168</v>
      </c>
      <c r="BE379" s="241">
        <f>IF(N379="základní",J379,0)</f>
        <v>0</v>
      </c>
      <c r="BF379" s="241">
        <f>IF(N379="snížená",J379,0)</f>
        <v>0</v>
      </c>
      <c r="BG379" s="241">
        <f>IF(N379="zákl. přenesená",J379,0)</f>
        <v>0</v>
      </c>
      <c r="BH379" s="241">
        <f>IF(N379="sníž. přenesená",J379,0)</f>
        <v>0</v>
      </c>
      <c r="BI379" s="241">
        <f>IF(N379="nulová",J379,0)</f>
        <v>0</v>
      </c>
      <c r="BJ379" s="17" t="s">
        <v>80</v>
      </c>
      <c r="BK379" s="241">
        <f>ROUND(I379*H379,2)</f>
        <v>0</v>
      </c>
      <c r="BL379" s="17" t="s">
        <v>174</v>
      </c>
      <c r="BM379" s="240" t="s">
        <v>777</v>
      </c>
    </row>
    <row r="380" spans="1:65" s="2" customFormat="1" ht="33" customHeight="1">
      <c r="A380" s="38"/>
      <c r="B380" s="39"/>
      <c r="C380" s="228" t="s">
        <v>778</v>
      </c>
      <c r="D380" s="228" t="s">
        <v>170</v>
      </c>
      <c r="E380" s="229" t="s">
        <v>779</v>
      </c>
      <c r="F380" s="230" t="s">
        <v>780</v>
      </c>
      <c r="G380" s="231" t="s">
        <v>254</v>
      </c>
      <c r="H380" s="232">
        <v>4.5</v>
      </c>
      <c r="I380" s="233"/>
      <c r="J380" s="234">
        <f>ROUND(I380*H380,2)</f>
        <v>0</v>
      </c>
      <c r="K380" s="235"/>
      <c r="L380" s="44"/>
      <c r="M380" s="236" t="s">
        <v>1</v>
      </c>
      <c r="N380" s="237" t="s">
        <v>38</v>
      </c>
      <c r="O380" s="91"/>
      <c r="P380" s="238">
        <f>O380*H380</f>
        <v>0</v>
      </c>
      <c r="Q380" s="238">
        <v>0.17489</v>
      </c>
      <c r="R380" s="238">
        <f>Q380*H380</f>
        <v>0.787005</v>
      </c>
      <c r="S380" s="238">
        <v>0</v>
      </c>
      <c r="T380" s="239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240" t="s">
        <v>174</v>
      </c>
      <c r="AT380" s="240" t="s">
        <v>170</v>
      </c>
      <c r="AU380" s="240" t="s">
        <v>82</v>
      </c>
      <c r="AY380" s="17" t="s">
        <v>168</v>
      </c>
      <c r="BE380" s="241">
        <f>IF(N380="základní",J380,0)</f>
        <v>0</v>
      </c>
      <c r="BF380" s="241">
        <f>IF(N380="snížená",J380,0)</f>
        <v>0</v>
      </c>
      <c r="BG380" s="241">
        <f>IF(N380="zákl. přenesená",J380,0)</f>
        <v>0</v>
      </c>
      <c r="BH380" s="241">
        <f>IF(N380="sníž. přenesená",J380,0)</f>
        <v>0</v>
      </c>
      <c r="BI380" s="241">
        <f>IF(N380="nulová",J380,0)</f>
        <v>0</v>
      </c>
      <c r="BJ380" s="17" t="s">
        <v>80</v>
      </c>
      <c r="BK380" s="241">
        <f>ROUND(I380*H380,2)</f>
        <v>0</v>
      </c>
      <c r="BL380" s="17" t="s">
        <v>174</v>
      </c>
      <c r="BM380" s="240" t="s">
        <v>781</v>
      </c>
    </row>
    <row r="381" spans="1:51" s="13" customFormat="1" ht="12">
      <c r="A381" s="13"/>
      <c r="B381" s="242"/>
      <c r="C381" s="243"/>
      <c r="D381" s="244" t="s">
        <v>176</v>
      </c>
      <c r="E381" s="245" t="s">
        <v>1</v>
      </c>
      <c r="F381" s="246" t="s">
        <v>782</v>
      </c>
      <c r="G381" s="243"/>
      <c r="H381" s="247">
        <v>4.5</v>
      </c>
      <c r="I381" s="248"/>
      <c r="J381" s="243"/>
      <c r="K381" s="243"/>
      <c r="L381" s="249"/>
      <c r="M381" s="250"/>
      <c r="N381" s="251"/>
      <c r="O381" s="251"/>
      <c r="P381" s="251"/>
      <c r="Q381" s="251"/>
      <c r="R381" s="251"/>
      <c r="S381" s="251"/>
      <c r="T381" s="252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53" t="s">
        <v>176</v>
      </c>
      <c r="AU381" s="253" t="s">
        <v>82</v>
      </c>
      <c r="AV381" s="13" t="s">
        <v>82</v>
      </c>
      <c r="AW381" s="13" t="s">
        <v>30</v>
      </c>
      <c r="AX381" s="13" t="s">
        <v>80</v>
      </c>
      <c r="AY381" s="253" t="s">
        <v>168</v>
      </c>
    </row>
    <row r="382" spans="1:65" s="2" customFormat="1" ht="24.15" customHeight="1">
      <c r="A382" s="38"/>
      <c r="B382" s="39"/>
      <c r="C382" s="275" t="s">
        <v>783</v>
      </c>
      <c r="D382" s="275" t="s">
        <v>307</v>
      </c>
      <c r="E382" s="276" t="s">
        <v>784</v>
      </c>
      <c r="F382" s="277" t="s">
        <v>785</v>
      </c>
      <c r="G382" s="278" t="s">
        <v>367</v>
      </c>
      <c r="H382" s="279">
        <v>3</v>
      </c>
      <c r="I382" s="280"/>
      <c r="J382" s="281">
        <f>ROUND(I382*H382,2)</f>
        <v>0</v>
      </c>
      <c r="K382" s="282"/>
      <c r="L382" s="283"/>
      <c r="M382" s="284" t="s">
        <v>1</v>
      </c>
      <c r="N382" s="285" t="s">
        <v>38</v>
      </c>
      <c r="O382" s="91"/>
      <c r="P382" s="238">
        <f>O382*H382</f>
        <v>0</v>
      </c>
      <c r="Q382" s="238">
        <v>0.15</v>
      </c>
      <c r="R382" s="238">
        <f>Q382*H382</f>
        <v>0.44999999999999996</v>
      </c>
      <c r="S382" s="238">
        <v>0</v>
      </c>
      <c r="T382" s="239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240" t="s">
        <v>204</v>
      </c>
      <c r="AT382" s="240" t="s">
        <v>307</v>
      </c>
      <c r="AU382" s="240" t="s">
        <v>82</v>
      </c>
      <c r="AY382" s="17" t="s">
        <v>168</v>
      </c>
      <c r="BE382" s="241">
        <f>IF(N382="základní",J382,0)</f>
        <v>0</v>
      </c>
      <c r="BF382" s="241">
        <f>IF(N382="snížená",J382,0)</f>
        <v>0</v>
      </c>
      <c r="BG382" s="241">
        <f>IF(N382="zákl. přenesená",J382,0)</f>
        <v>0</v>
      </c>
      <c r="BH382" s="241">
        <f>IF(N382="sníž. přenesená",J382,0)</f>
        <v>0</v>
      </c>
      <c r="BI382" s="241">
        <f>IF(N382="nulová",J382,0)</f>
        <v>0</v>
      </c>
      <c r="BJ382" s="17" t="s">
        <v>80</v>
      </c>
      <c r="BK382" s="241">
        <f>ROUND(I382*H382,2)</f>
        <v>0</v>
      </c>
      <c r="BL382" s="17" t="s">
        <v>174</v>
      </c>
      <c r="BM382" s="240" t="s">
        <v>786</v>
      </c>
    </row>
    <row r="383" spans="1:65" s="2" customFormat="1" ht="21.75" customHeight="1">
      <c r="A383" s="38"/>
      <c r="B383" s="39"/>
      <c r="C383" s="228" t="s">
        <v>787</v>
      </c>
      <c r="D383" s="228" t="s">
        <v>170</v>
      </c>
      <c r="E383" s="229" t="s">
        <v>788</v>
      </c>
      <c r="F383" s="230" t="s">
        <v>789</v>
      </c>
      <c r="G383" s="231" t="s">
        <v>254</v>
      </c>
      <c r="H383" s="232">
        <v>95</v>
      </c>
      <c r="I383" s="233"/>
      <c r="J383" s="234">
        <f>ROUND(I383*H383,2)</f>
        <v>0</v>
      </c>
      <c r="K383" s="235"/>
      <c r="L383" s="44"/>
      <c r="M383" s="236" t="s">
        <v>1</v>
      </c>
      <c r="N383" s="237" t="s">
        <v>38</v>
      </c>
      <c r="O383" s="91"/>
      <c r="P383" s="238">
        <f>O383*H383</f>
        <v>0</v>
      </c>
      <c r="Q383" s="238">
        <v>0</v>
      </c>
      <c r="R383" s="238">
        <f>Q383*H383</f>
        <v>0</v>
      </c>
      <c r="S383" s="238">
        <v>0</v>
      </c>
      <c r="T383" s="239">
        <f>S383*H383</f>
        <v>0</v>
      </c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R383" s="240" t="s">
        <v>174</v>
      </c>
      <c r="AT383" s="240" t="s">
        <v>170</v>
      </c>
      <c r="AU383" s="240" t="s">
        <v>82</v>
      </c>
      <c r="AY383" s="17" t="s">
        <v>168</v>
      </c>
      <c r="BE383" s="241">
        <f>IF(N383="základní",J383,0)</f>
        <v>0</v>
      </c>
      <c r="BF383" s="241">
        <f>IF(N383="snížená",J383,0)</f>
        <v>0</v>
      </c>
      <c r="BG383" s="241">
        <f>IF(N383="zákl. přenesená",J383,0)</f>
        <v>0</v>
      </c>
      <c r="BH383" s="241">
        <f>IF(N383="sníž. přenesená",J383,0)</f>
        <v>0</v>
      </c>
      <c r="BI383" s="241">
        <f>IF(N383="nulová",J383,0)</f>
        <v>0</v>
      </c>
      <c r="BJ383" s="17" t="s">
        <v>80</v>
      </c>
      <c r="BK383" s="241">
        <f>ROUND(I383*H383,2)</f>
        <v>0</v>
      </c>
      <c r="BL383" s="17" t="s">
        <v>174</v>
      </c>
      <c r="BM383" s="240" t="s">
        <v>790</v>
      </c>
    </row>
    <row r="384" spans="1:51" s="13" customFormat="1" ht="12">
      <c r="A384" s="13"/>
      <c r="B384" s="242"/>
      <c r="C384" s="243"/>
      <c r="D384" s="244" t="s">
        <v>176</v>
      </c>
      <c r="E384" s="245" t="s">
        <v>1</v>
      </c>
      <c r="F384" s="246" t="s">
        <v>791</v>
      </c>
      <c r="G384" s="243"/>
      <c r="H384" s="247">
        <v>95</v>
      </c>
      <c r="I384" s="248"/>
      <c r="J384" s="243"/>
      <c r="K384" s="243"/>
      <c r="L384" s="249"/>
      <c r="M384" s="250"/>
      <c r="N384" s="251"/>
      <c r="O384" s="251"/>
      <c r="P384" s="251"/>
      <c r="Q384" s="251"/>
      <c r="R384" s="251"/>
      <c r="S384" s="251"/>
      <c r="T384" s="25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53" t="s">
        <v>176</v>
      </c>
      <c r="AU384" s="253" t="s">
        <v>82</v>
      </c>
      <c r="AV384" s="13" t="s">
        <v>82</v>
      </c>
      <c r="AW384" s="13" t="s">
        <v>30</v>
      </c>
      <c r="AX384" s="13" t="s">
        <v>80</v>
      </c>
      <c r="AY384" s="253" t="s">
        <v>168</v>
      </c>
    </row>
    <row r="385" spans="1:65" s="2" customFormat="1" ht="21.75" customHeight="1">
      <c r="A385" s="38"/>
      <c r="B385" s="39"/>
      <c r="C385" s="228" t="s">
        <v>792</v>
      </c>
      <c r="D385" s="228" t="s">
        <v>170</v>
      </c>
      <c r="E385" s="229" t="s">
        <v>793</v>
      </c>
      <c r="F385" s="230" t="s">
        <v>794</v>
      </c>
      <c r="G385" s="231" t="s">
        <v>254</v>
      </c>
      <c r="H385" s="232">
        <v>791</v>
      </c>
      <c r="I385" s="233"/>
      <c r="J385" s="234">
        <f>ROUND(I385*H385,2)</f>
        <v>0</v>
      </c>
      <c r="K385" s="235"/>
      <c r="L385" s="44"/>
      <c r="M385" s="236" t="s">
        <v>1</v>
      </c>
      <c r="N385" s="237" t="s">
        <v>38</v>
      </c>
      <c r="O385" s="91"/>
      <c r="P385" s="238">
        <f>O385*H385</f>
        <v>0</v>
      </c>
      <c r="Q385" s="238">
        <v>3E-05</v>
      </c>
      <c r="R385" s="238">
        <f>Q385*H385</f>
        <v>0.02373</v>
      </c>
      <c r="S385" s="238">
        <v>0</v>
      </c>
      <c r="T385" s="239">
        <f>S385*H385</f>
        <v>0</v>
      </c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R385" s="240" t="s">
        <v>174</v>
      </c>
      <c r="AT385" s="240" t="s">
        <v>170</v>
      </c>
      <c r="AU385" s="240" t="s">
        <v>82</v>
      </c>
      <c r="AY385" s="17" t="s">
        <v>168</v>
      </c>
      <c r="BE385" s="241">
        <f>IF(N385="základní",J385,0)</f>
        <v>0</v>
      </c>
      <c r="BF385" s="241">
        <f>IF(N385="snížená",J385,0)</f>
        <v>0</v>
      </c>
      <c r="BG385" s="241">
        <f>IF(N385="zákl. přenesená",J385,0)</f>
        <v>0</v>
      </c>
      <c r="BH385" s="241">
        <f>IF(N385="sníž. přenesená",J385,0)</f>
        <v>0</v>
      </c>
      <c r="BI385" s="241">
        <f>IF(N385="nulová",J385,0)</f>
        <v>0</v>
      </c>
      <c r="BJ385" s="17" t="s">
        <v>80</v>
      </c>
      <c r="BK385" s="241">
        <f>ROUND(I385*H385,2)</f>
        <v>0</v>
      </c>
      <c r="BL385" s="17" t="s">
        <v>174</v>
      </c>
      <c r="BM385" s="240" t="s">
        <v>795</v>
      </c>
    </row>
    <row r="386" spans="1:51" s="13" customFormat="1" ht="12">
      <c r="A386" s="13"/>
      <c r="B386" s="242"/>
      <c r="C386" s="243"/>
      <c r="D386" s="244" t="s">
        <v>176</v>
      </c>
      <c r="E386" s="245" t="s">
        <v>1</v>
      </c>
      <c r="F386" s="246" t="s">
        <v>796</v>
      </c>
      <c r="G386" s="243"/>
      <c r="H386" s="247">
        <v>791</v>
      </c>
      <c r="I386" s="248"/>
      <c r="J386" s="243"/>
      <c r="K386" s="243"/>
      <c r="L386" s="249"/>
      <c r="M386" s="250"/>
      <c r="N386" s="251"/>
      <c r="O386" s="251"/>
      <c r="P386" s="251"/>
      <c r="Q386" s="251"/>
      <c r="R386" s="251"/>
      <c r="S386" s="251"/>
      <c r="T386" s="252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T386" s="253" t="s">
        <v>176</v>
      </c>
      <c r="AU386" s="253" t="s">
        <v>82</v>
      </c>
      <c r="AV386" s="13" t="s">
        <v>82</v>
      </c>
      <c r="AW386" s="13" t="s">
        <v>30</v>
      </c>
      <c r="AX386" s="13" t="s">
        <v>80</v>
      </c>
      <c r="AY386" s="253" t="s">
        <v>168</v>
      </c>
    </row>
    <row r="387" spans="1:65" s="2" customFormat="1" ht="44.25" customHeight="1">
      <c r="A387" s="38"/>
      <c r="B387" s="39"/>
      <c r="C387" s="228" t="s">
        <v>797</v>
      </c>
      <c r="D387" s="228" t="s">
        <v>170</v>
      </c>
      <c r="E387" s="229" t="s">
        <v>798</v>
      </c>
      <c r="F387" s="230" t="s">
        <v>799</v>
      </c>
      <c r="G387" s="231" t="s">
        <v>367</v>
      </c>
      <c r="H387" s="232">
        <v>10</v>
      </c>
      <c r="I387" s="233"/>
      <c r="J387" s="234">
        <f>ROUND(I387*H387,2)</f>
        <v>0</v>
      </c>
      <c r="K387" s="235"/>
      <c r="L387" s="44"/>
      <c r="M387" s="236" t="s">
        <v>1</v>
      </c>
      <c r="N387" s="237" t="s">
        <v>38</v>
      </c>
      <c r="O387" s="91"/>
      <c r="P387" s="238">
        <f>O387*H387</f>
        <v>0</v>
      </c>
      <c r="Q387" s="238">
        <v>0</v>
      </c>
      <c r="R387" s="238">
        <f>Q387*H387</f>
        <v>0</v>
      </c>
      <c r="S387" s="238">
        <v>0.482</v>
      </c>
      <c r="T387" s="239">
        <f>S387*H387</f>
        <v>4.82</v>
      </c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R387" s="240" t="s">
        <v>174</v>
      </c>
      <c r="AT387" s="240" t="s">
        <v>170</v>
      </c>
      <c r="AU387" s="240" t="s">
        <v>82</v>
      </c>
      <c r="AY387" s="17" t="s">
        <v>168</v>
      </c>
      <c r="BE387" s="241">
        <f>IF(N387="základní",J387,0)</f>
        <v>0</v>
      </c>
      <c r="BF387" s="241">
        <f>IF(N387="snížená",J387,0)</f>
        <v>0</v>
      </c>
      <c r="BG387" s="241">
        <f>IF(N387="zákl. přenesená",J387,0)</f>
        <v>0</v>
      </c>
      <c r="BH387" s="241">
        <f>IF(N387="sníž. přenesená",J387,0)</f>
        <v>0</v>
      </c>
      <c r="BI387" s="241">
        <f>IF(N387="nulová",J387,0)</f>
        <v>0</v>
      </c>
      <c r="BJ387" s="17" t="s">
        <v>80</v>
      </c>
      <c r="BK387" s="241">
        <f>ROUND(I387*H387,2)</f>
        <v>0</v>
      </c>
      <c r="BL387" s="17" t="s">
        <v>174</v>
      </c>
      <c r="BM387" s="240" t="s">
        <v>800</v>
      </c>
    </row>
    <row r="388" spans="1:65" s="2" customFormat="1" ht="24.15" customHeight="1">
      <c r="A388" s="38"/>
      <c r="B388" s="39"/>
      <c r="C388" s="228" t="s">
        <v>801</v>
      </c>
      <c r="D388" s="228" t="s">
        <v>170</v>
      </c>
      <c r="E388" s="229" t="s">
        <v>802</v>
      </c>
      <c r="F388" s="230" t="s">
        <v>803</v>
      </c>
      <c r="G388" s="231" t="s">
        <v>367</v>
      </c>
      <c r="H388" s="232">
        <v>15</v>
      </c>
      <c r="I388" s="233"/>
      <c r="J388" s="234">
        <f>ROUND(I388*H388,2)</f>
        <v>0</v>
      </c>
      <c r="K388" s="235"/>
      <c r="L388" s="44"/>
      <c r="M388" s="236" t="s">
        <v>1</v>
      </c>
      <c r="N388" s="237" t="s">
        <v>38</v>
      </c>
      <c r="O388" s="91"/>
      <c r="P388" s="238">
        <f>O388*H388</f>
        <v>0</v>
      </c>
      <c r="Q388" s="238">
        <v>0</v>
      </c>
      <c r="R388" s="238">
        <f>Q388*H388</f>
        <v>0</v>
      </c>
      <c r="S388" s="238">
        <v>0.082</v>
      </c>
      <c r="T388" s="239">
        <f>S388*H388</f>
        <v>1.23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240" t="s">
        <v>174</v>
      </c>
      <c r="AT388" s="240" t="s">
        <v>170</v>
      </c>
      <c r="AU388" s="240" t="s">
        <v>82</v>
      </c>
      <c r="AY388" s="17" t="s">
        <v>168</v>
      </c>
      <c r="BE388" s="241">
        <f>IF(N388="základní",J388,0)</f>
        <v>0</v>
      </c>
      <c r="BF388" s="241">
        <f>IF(N388="snížená",J388,0)</f>
        <v>0</v>
      </c>
      <c r="BG388" s="241">
        <f>IF(N388="zákl. přenesená",J388,0)</f>
        <v>0</v>
      </c>
      <c r="BH388" s="241">
        <f>IF(N388="sníž. přenesená",J388,0)</f>
        <v>0</v>
      </c>
      <c r="BI388" s="241">
        <f>IF(N388="nulová",J388,0)</f>
        <v>0</v>
      </c>
      <c r="BJ388" s="17" t="s">
        <v>80</v>
      </c>
      <c r="BK388" s="241">
        <f>ROUND(I388*H388,2)</f>
        <v>0</v>
      </c>
      <c r="BL388" s="17" t="s">
        <v>174</v>
      </c>
      <c r="BM388" s="240" t="s">
        <v>804</v>
      </c>
    </row>
    <row r="389" spans="1:51" s="13" customFormat="1" ht="12">
      <c r="A389" s="13"/>
      <c r="B389" s="242"/>
      <c r="C389" s="243"/>
      <c r="D389" s="244" t="s">
        <v>176</v>
      </c>
      <c r="E389" s="245" t="s">
        <v>1</v>
      </c>
      <c r="F389" s="246" t="s">
        <v>805</v>
      </c>
      <c r="G389" s="243"/>
      <c r="H389" s="247">
        <v>15</v>
      </c>
      <c r="I389" s="248"/>
      <c r="J389" s="243"/>
      <c r="K389" s="243"/>
      <c r="L389" s="249"/>
      <c r="M389" s="250"/>
      <c r="N389" s="251"/>
      <c r="O389" s="251"/>
      <c r="P389" s="251"/>
      <c r="Q389" s="251"/>
      <c r="R389" s="251"/>
      <c r="S389" s="251"/>
      <c r="T389" s="25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53" t="s">
        <v>176</v>
      </c>
      <c r="AU389" s="253" t="s">
        <v>82</v>
      </c>
      <c r="AV389" s="13" t="s">
        <v>82</v>
      </c>
      <c r="AW389" s="13" t="s">
        <v>30</v>
      </c>
      <c r="AX389" s="13" t="s">
        <v>80</v>
      </c>
      <c r="AY389" s="253" t="s">
        <v>168</v>
      </c>
    </row>
    <row r="390" spans="1:65" s="2" customFormat="1" ht="24.15" customHeight="1">
      <c r="A390" s="38"/>
      <c r="B390" s="39"/>
      <c r="C390" s="228" t="s">
        <v>806</v>
      </c>
      <c r="D390" s="228" t="s">
        <v>170</v>
      </c>
      <c r="E390" s="229" t="s">
        <v>807</v>
      </c>
      <c r="F390" s="230" t="s">
        <v>808</v>
      </c>
      <c r="G390" s="231" t="s">
        <v>367</v>
      </c>
      <c r="H390" s="232">
        <v>15</v>
      </c>
      <c r="I390" s="233"/>
      <c r="J390" s="234">
        <f>ROUND(I390*H390,2)</f>
        <v>0</v>
      </c>
      <c r="K390" s="235"/>
      <c r="L390" s="44"/>
      <c r="M390" s="236" t="s">
        <v>1</v>
      </c>
      <c r="N390" s="237" t="s">
        <v>38</v>
      </c>
      <c r="O390" s="91"/>
      <c r="P390" s="238">
        <f>O390*H390</f>
        <v>0</v>
      </c>
      <c r="Q390" s="238">
        <v>0</v>
      </c>
      <c r="R390" s="238">
        <f>Q390*H390</f>
        <v>0</v>
      </c>
      <c r="S390" s="238">
        <v>0.004</v>
      </c>
      <c r="T390" s="239">
        <f>S390*H390</f>
        <v>0.06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240" t="s">
        <v>174</v>
      </c>
      <c r="AT390" s="240" t="s">
        <v>170</v>
      </c>
      <c r="AU390" s="240" t="s">
        <v>82</v>
      </c>
      <c r="AY390" s="17" t="s">
        <v>168</v>
      </c>
      <c r="BE390" s="241">
        <f>IF(N390="základní",J390,0)</f>
        <v>0</v>
      </c>
      <c r="BF390" s="241">
        <f>IF(N390="snížená",J390,0)</f>
        <v>0</v>
      </c>
      <c r="BG390" s="241">
        <f>IF(N390="zákl. přenesená",J390,0)</f>
        <v>0</v>
      </c>
      <c r="BH390" s="241">
        <f>IF(N390="sníž. přenesená",J390,0)</f>
        <v>0</v>
      </c>
      <c r="BI390" s="241">
        <f>IF(N390="nulová",J390,0)</f>
        <v>0</v>
      </c>
      <c r="BJ390" s="17" t="s">
        <v>80</v>
      </c>
      <c r="BK390" s="241">
        <f>ROUND(I390*H390,2)</f>
        <v>0</v>
      </c>
      <c r="BL390" s="17" t="s">
        <v>174</v>
      </c>
      <c r="BM390" s="240" t="s">
        <v>809</v>
      </c>
    </row>
    <row r="391" spans="1:51" s="13" customFormat="1" ht="12">
      <c r="A391" s="13"/>
      <c r="B391" s="242"/>
      <c r="C391" s="243"/>
      <c r="D391" s="244" t="s">
        <v>176</v>
      </c>
      <c r="E391" s="245" t="s">
        <v>1</v>
      </c>
      <c r="F391" s="246" t="s">
        <v>810</v>
      </c>
      <c r="G391" s="243"/>
      <c r="H391" s="247">
        <v>15</v>
      </c>
      <c r="I391" s="248"/>
      <c r="J391" s="243"/>
      <c r="K391" s="243"/>
      <c r="L391" s="249"/>
      <c r="M391" s="250"/>
      <c r="N391" s="251"/>
      <c r="O391" s="251"/>
      <c r="P391" s="251"/>
      <c r="Q391" s="251"/>
      <c r="R391" s="251"/>
      <c r="S391" s="251"/>
      <c r="T391" s="25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53" t="s">
        <v>176</v>
      </c>
      <c r="AU391" s="253" t="s">
        <v>82</v>
      </c>
      <c r="AV391" s="13" t="s">
        <v>82</v>
      </c>
      <c r="AW391" s="13" t="s">
        <v>30</v>
      </c>
      <c r="AX391" s="13" t="s">
        <v>80</v>
      </c>
      <c r="AY391" s="253" t="s">
        <v>168</v>
      </c>
    </row>
    <row r="392" spans="1:65" s="2" customFormat="1" ht="21.75" customHeight="1">
      <c r="A392" s="38"/>
      <c r="B392" s="39"/>
      <c r="C392" s="228" t="s">
        <v>811</v>
      </c>
      <c r="D392" s="228" t="s">
        <v>170</v>
      </c>
      <c r="E392" s="229" t="s">
        <v>812</v>
      </c>
      <c r="F392" s="230" t="s">
        <v>813</v>
      </c>
      <c r="G392" s="231" t="s">
        <v>268</v>
      </c>
      <c r="H392" s="232">
        <v>34.44</v>
      </c>
      <c r="I392" s="233"/>
      <c r="J392" s="234">
        <f>ROUND(I392*H392,2)</f>
        <v>0</v>
      </c>
      <c r="K392" s="235"/>
      <c r="L392" s="44"/>
      <c r="M392" s="236" t="s">
        <v>1</v>
      </c>
      <c r="N392" s="237" t="s">
        <v>38</v>
      </c>
      <c r="O392" s="91"/>
      <c r="P392" s="238">
        <f>O392*H392</f>
        <v>0</v>
      </c>
      <c r="Q392" s="238">
        <v>0</v>
      </c>
      <c r="R392" s="238">
        <f>Q392*H392</f>
        <v>0</v>
      </c>
      <c r="S392" s="238">
        <v>2.6</v>
      </c>
      <c r="T392" s="239">
        <f>S392*H392</f>
        <v>89.544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240" t="s">
        <v>174</v>
      </c>
      <c r="AT392" s="240" t="s">
        <v>170</v>
      </c>
      <c r="AU392" s="240" t="s">
        <v>82</v>
      </c>
      <c r="AY392" s="17" t="s">
        <v>168</v>
      </c>
      <c r="BE392" s="241">
        <f>IF(N392="základní",J392,0)</f>
        <v>0</v>
      </c>
      <c r="BF392" s="241">
        <f>IF(N392="snížená",J392,0)</f>
        <v>0</v>
      </c>
      <c r="BG392" s="241">
        <f>IF(N392="zákl. přenesená",J392,0)</f>
        <v>0</v>
      </c>
      <c r="BH392" s="241">
        <f>IF(N392="sníž. přenesená",J392,0)</f>
        <v>0</v>
      </c>
      <c r="BI392" s="241">
        <f>IF(N392="nulová",J392,0)</f>
        <v>0</v>
      </c>
      <c r="BJ392" s="17" t="s">
        <v>80</v>
      </c>
      <c r="BK392" s="241">
        <f>ROUND(I392*H392,2)</f>
        <v>0</v>
      </c>
      <c r="BL392" s="17" t="s">
        <v>174</v>
      </c>
      <c r="BM392" s="240" t="s">
        <v>814</v>
      </c>
    </row>
    <row r="393" spans="1:51" s="13" customFormat="1" ht="12">
      <c r="A393" s="13"/>
      <c r="B393" s="242"/>
      <c r="C393" s="243"/>
      <c r="D393" s="244" t="s">
        <v>176</v>
      </c>
      <c r="E393" s="245" t="s">
        <v>1</v>
      </c>
      <c r="F393" s="246" t="s">
        <v>815</v>
      </c>
      <c r="G393" s="243"/>
      <c r="H393" s="247">
        <v>34.44</v>
      </c>
      <c r="I393" s="248"/>
      <c r="J393" s="243"/>
      <c r="K393" s="243"/>
      <c r="L393" s="249"/>
      <c r="M393" s="250"/>
      <c r="N393" s="251"/>
      <c r="O393" s="251"/>
      <c r="P393" s="251"/>
      <c r="Q393" s="251"/>
      <c r="R393" s="251"/>
      <c r="S393" s="251"/>
      <c r="T393" s="25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53" t="s">
        <v>176</v>
      </c>
      <c r="AU393" s="253" t="s">
        <v>82</v>
      </c>
      <c r="AV393" s="13" t="s">
        <v>82</v>
      </c>
      <c r="AW393" s="13" t="s">
        <v>30</v>
      </c>
      <c r="AX393" s="13" t="s">
        <v>80</v>
      </c>
      <c r="AY393" s="253" t="s">
        <v>168</v>
      </c>
    </row>
    <row r="394" spans="1:65" s="2" customFormat="1" ht="24.15" customHeight="1">
      <c r="A394" s="38"/>
      <c r="B394" s="39"/>
      <c r="C394" s="228" t="s">
        <v>816</v>
      </c>
      <c r="D394" s="228" t="s">
        <v>170</v>
      </c>
      <c r="E394" s="229" t="s">
        <v>817</v>
      </c>
      <c r="F394" s="230" t="s">
        <v>818</v>
      </c>
      <c r="G394" s="231" t="s">
        <v>254</v>
      </c>
      <c r="H394" s="232">
        <v>82</v>
      </c>
      <c r="I394" s="233"/>
      <c r="J394" s="234">
        <f>ROUND(I394*H394,2)</f>
        <v>0</v>
      </c>
      <c r="K394" s="235"/>
      <c r="L394" s="44"/>
      <c r="M394" s="236" t="s">
        <v>1</v>
      </c>
      <c r="N394" s="237" t="s">
        <v>38</v>
      </c>
      <c r="O394" s="91"/>
      <c r="P394" s="238">
        <f>O394*H394</f>
        <v>0</v>
      </c>
      <c r="Q394" s="238">
        <v>0</v>
      </c>
      <c r="R394" s="238">
        <f>Q394*H394</f>
        <v>0</v>
      </c>
      <c r="S394" s="238">
        <v>0.00925</v>
      </c>
      <c r="T394" s="239">
        <f>S394*H394</f>
        <v>0.7585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240" t="s">
        <v>174</v>
      </c>
      <c r="AT394" s="240" t="s">
        <v>170</v>
      </c>
      <c r="AU394" s="240" t="s">
        <v>82</v>
      </c>
      <c r="AY394" s="17" t="s">
        <v>168</v>
      </c>
      <c r="BE394" s="241">
        <f>IF(N394="základní",J394,0)</f>
        <v>0</v>
      </c>
      <c r="BF394" s="241">
        <f>IF(N394="snížená",J394,0)</f>
        <v>0</v>
      </c>
      <c r="BG394" s="241">
        <f>IF(N394="zákl. přenesená",J394,0)</f>
        <v>0</v>
      </c>
      <c r="BH394" s="241">
        <f>IF(N394="sníž. přenesená",J394,0)</f>
        <v>0</v>
      </c>
      <c r="BI394" s="241">
        <f>IF(N394="nulová",J394,0)</f>
        <v>0</v>
      </c>
      <c r="BJ394" s="17" t="s">
        <v>80</v>
      </c>
      <c r="BK394" s="241">
        <f>ROUND(I394*H394,2)</f>
        <v>0</v>
      </c>
      <c r="BL394" s="17" t="s">
        <v>174</v>
      </c>
      <c r="BM394" s="240" t="s">
        <v>819</v>
      </c>
    </row>
    <row r="395" spans="1:65" s="2" customFormat="1" ht="37.8" customHeight="1">
      <c r="A395" s="38"/>
      <c r="B395" s="39"/>
      <c r="C395" s="228" t="s">
        <v>820</v>
      </c>
      <c r="D395" s="228" t="s">
        <v>170</v>
      </c>
      <c r="E395" s="229" t="s">
        <v>821</v>
      </c>
      <c r="F395" s="230" t="s">
        <v>822</v>
      </c>
      <c r="G395" s="231" t="s">
        <v>823</v>
      </c>
      <c r="H395" s="232">
        <v>1</v>
      </c>
      <c r="I395" s="233"/>
      <c r="J395" s="234">
        <f>ROUND(I395*H395,2)</f>
        <v>0</v>
      </c>
      <c r="K395" s="235"/>
      <c r="L395" s="44"/>
      <c r="M395" s="236" t="s">
        <v>1</v>
      </c>
      <c r="N395" s="237" t="s">
        <v>38</v>
      </c>
      <c r="O395" s="91"/>
      <c r="P395" s="238">
        <f>O395*H395</f>
        <v>0</v>
      </c>
      <c r="Q395" s="238">
        <v>0</v>
      </c>
      <c r="R395" s="238">
        <f>Q395*H395</f>
        <v>0</v>
      </c>
      <c r="S395" s="238">
        <v>0.482</v>
      </c>
      <c r="T395" s="239">
        <f>S395*H395</f>
        <v>0.482</v>
      </c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R395" s="240" t="s">
        <v>174</v>
      </c>
      <c r="AT395" s="240" t="s">
        <v>170</v>
      </c>
      <c r="AU395" s="240" t="s">
        <v>82</v>
      </c>
      <c r="AY395" s="17" t="s">
        <v>168</v>
      </c>
      <c r="BE395" s="241">
        <f>IF(N395="základní",J395,0)</f>
        <v>0</v>
      </c>
      <c r="BF395" s="241">
        <f>IF(N395="snížená",J395,0)</f>
        <v>0</v>
      </c>
      <c r="BG395" s="241">
        <f>IF(N395="zákl. přenesená",J395,0)</f>
        <v>0</v>
      </c>
      <c r="BH395" s="241">
        <f>IF(N395="sníž. přenesená",J395,0)</f>
        <v>0</v>
      </c>
      <c r="BI395" s="241">
        <f>IF(N395="nulová",J395,0)</f>
        <v>0</v>
      </c>
      <c r="BJ395" s="17" t="s">
        <v>80</v>
      </c>
      <c r="BK395" s="241">
        <f>ROUND(I395*H395,2)</f>
        <v>0</v>
      </c>
      <c r="BL395" s="17" t="s">
        <v>174</v>
      </c>
      <c r="BM395" s="240" t="s">
        <v>824</v>
      </c>
    </row>
    <row r="396" spans="1:63" s="12" customFormat="1" ht="22.8" customHeight="1">
      <c r="A396" s="12"/>
      <c r="B396" s="212"/>
      <c r="C396" s="213"/>
      <c r="D396" s="214" t="s">
        <v>72</v>
      </c>
      <c r="E396" s="226" t="s">
        <v>825</v>
      </c>
      <c r="F396" s="226" t="s">
        <v>826</v>
      </c>
      <c r="G396" s="213"/>
      <c r="H396" s="213"/>
      <c r="I396" s="216"/>
      <c r="J396" s="227">
        <f>BK396</f>
        <v>0</v>
      </c>
      <c r="K396" s="213"/>
      <c r="L396" s="218"/>
      <c r="M396" s="219"/>
      <c r="N396" s="220"/>
      <c r="O396" s="220"/>
      <c r="P396" s="221">
        <f>SUM(P397:P402)</f>
        <v>0</v>
      </c>
      <c r="Q396" s="220"/>
      <c r="R396" s="221">
        <f>SUM(R397:R402)</f>
        <v>1.38826</v>
      </c>
      <c r="S396" s="220"/>
      <c r="T396" s="222">
        <f>SUM(T397:T402)</f>
        <v>0</v>
      </c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R396" s="223" t="s">
        <v>80</v>
      </c>
      <c r="AT396" s="224" t="s">
        <v>72</v>
      </c>
      <c r="AU396" s="224" t="s">
        <v>80</v>
      </c>
      <c r="AY396" s="223" t="s">
        <v>168</v>
      </c>
      <c r="BK396" s="225">
        <f>SUM(BK397:BK402)</f>
        <v>0</v>
      </c>
    </row>
    <row r="397" spans="1:65" s="2" customFormat="1" ht="24.15" customHeight="1">
      <c r="A397" s="38"/>
      <c r="B397" s="39"/>
      <c r="C397" s="228" t="s">
        <v>827</v>
      </c>
      <c r="D397" s="228" t="s">
        <v>170</v>
      </c>
      <c r="E397" s="229" t="s">
        <v>828</v>
      </c>
      <c r="F397" s="230" t="s">
        <v>829</v>
      </c>
      <c r="G397" s="231" t="s">
        <v>830</v>
      </c>
      <c r="H397" s="232">
        <v>4</v>
      </c>
      <c r="I397" s="233"/>
      <c r="J397" s="234">
        <f>ROUND(I397*H397,2)</f>
        <v>0</v>
      </c>
      <c r="K397" s="235"/>
      <c r="L397" s="44"/>
      <c r="M397" s="236" t="s">
        <v>1</v>
      </c>
      <c r="N397" s="237" t="s">
        <v>38</v>
      </c>
      <c r="O397" s="91"/>
      <c r="P397" s="238">
        <f>O397*H397</f>
        <v>0</v>
      </c>
      <c r="Q397" s="238">
        <v>0.05</v>
      </c>
      <c r="R397" s="238">
        <f>Q397*H397</f>
        <v>0.2</v>
      </c>
      <c r="S397" s="238">
        <v>0</v>
      </c>
      <c r="T397" s="239">
        <f>S397*H397</f>
        <v>0</v>
      </c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R397" s="240" t="s">
        <v>174</v>
      </c>
      <c r="AT397" s="240" t="s">
        <v>170</v>
      </c>
      <c r="AU397" s="240" t="s">
        <v>82</v>
      </c>
      <c r="AY397" s="17" t="s">
        <v>168</v>
      </c>
      <c r="BE397" s="241">
        <f>IF(N397="základní",J397,0)</f>
        <v>0</v>
      </c>
      <c r="BF397" s="241">
        <f>IF(N397="snížená",J397,0)</f>
        <v>0</v>
      </c>
      <c r="BG397" s="241">
        <f>IF(N397="zákl. přenesená",J397,0)</f>
        <v>0</v>
      </c>
      <c r="BH397" s="241">
        <f>IF(N397="sníž. přenesená",J397,0)</f>
        <v>0</v>
      </c>
      <c r="BI397" s="241">
        <f>IF(N397="nulová",J397,0)</f>
        <v>0</v>
      </c>
      <c r="BJ397" s="17" t="s">
        <v>80</v>
      </c>
      <c r="BK397" s="241">
        <f>ROUND(I397*H397,2)</f>
        <v>0</v>
      </c>
      <c r="BL397" s="17" t="s">
        <v>174</v>
      </c>
      <c r="BM397" s="240" t="s">
        <v>831</v>
      </c>
    </row>
    <row r="398" spans="1:51" s="13" customFormat="1" ht="12">
      <c r="A398" s="13"/>
      <c r="B398" s="242"/>
      <c r="C398" s="243"/>
      <c r="D398" s="244" t="s">
        <v>176</v>
      </c>
      <c r="E398" s="245" t="s">
        <v>1</v>
      </c>
      <c r="F398" s="246" t="s">
        <v>832</v>
      </c>
      <c r="G398" s="243"/>
      <c r="H398" s="247">
        <v>4</v>
      </c>
      <c r="I398" s="248"/>
      <c r="J398" s="243"/>
      <c r="K398" s="243"/>
      <c r="L398" s="249"/>
      <c r="M398" s="250"/>
      <c r="N398" s="251"/>
      <c r="O398" s="251"/>
      <c r="P398" s="251"/>
      <c r="Q398" s="251"/>
      <c r="R398" s="251"/>
      <c r="S398" s="251"/>
      <c r="T398" s="252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53" t="s">
        <v>176</v>
      </c>
      <c r="AU398" s="253" t="s">
        <v>82</v>
      </c>
      <c r="AV398" s="13" t="s">
        <v>82</v>
      </c>
      <c r="AW398" s="13" t="s">
        <v>30</v>
      </c>
      <c r="AX398" s="13" t="s">
        <v>80</v>
      </c>
      <c r="AY398" s="253" t="s">
        <v>168</v>
      </c>
    </row>
    <row r="399" spans="1:65" s="2" customFormat="1" ht="16.5" customHeight="1">
      <c r="A399" s="38"/>
      <c r="B399" s="39"/>
      <c r="C399" s="228" t="s">
        <v>833</v>
      </c>
      <c r="D399" s="228" t="s">
        <v>170</v>
      </c>
      <c r="E399" s="229" t="s">
        <v>834</v>
      </c>
      <c r="F399" s="230" t="s">
        <v>835</v>
      </c>
      <c r="G399" s="231" t="s">
        <v>367</v>
      </c>
      <c r="H399" s="232">
        <v>10</v>
      </c>
      <c r="I399" s="233"/>
      <c r="J399" s="234">
        <f>ROUND(I399*H399,2)</f>
        <v>0</v>
      </c>
      <c r="K399" s="235"/>
      <c r="L399" s="44"/>
      <c r="M399" s="236" t="s">
        <v>1</v>
      </c>
      <c r="N399" s="237" t="s">
        <v>38</v>
      </c>
      <c r="O399" s="91"/>
      <c r="P399" s="238">
        <f>O399*H399</f>
        <v>0</v>
      </c>
      <c r="Q399" s="238">
        <v>0.11171</v>
      </c>
      <c r="R399" s="238">
        <f>Q399*H399</f>
        <v>1.1171</v>
      </c>
      <c r="S399" s="238">
        <v>0</v>
      </c>
      <c r="T399" s="239">
        <f>S399*H399</f>
        <v>0</v>
      </c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R399" s="240" t="s">
        <v>174</v>
      </c>
      <c r="AT399" s="240" t="s">
        <v>170</v>
      </c>
      <c r="AU399" s="240" t="s">
        <v>82</v>
      </c>
      <c r="AY399" s="17" t="s">
        <v>168</v>
      </c>
      <c r="BE399" s="241">
        <f>IF(N399="základní",J399,0)</f>
        <v>0</v>
      </c>
      <c r="BF399" s="241">
        <f>IF(N399="snížená",J399,0)</f>
        <v>0</v>
      </c>
      <c r="BG399" s="241">
        <f>IF(N399="zákl. přenesená",J399,0)</f>
        <v>0</v>
      </c>
      <c r="BH399" s="241">
        <f>IF(N399="sníž. přenesená",J399,0)</f>
        <v>0</v>
      </c>
      <c r="BI399" s="241">
        <f>IF(N399="nulová",J399,0)</f>
        <v>0</v>
      </c>
      <c r="BJ399" s="17" t="s">
        <v>80</v>
      </c>
      <c r="BK399" s="241">
        <f>ROUND(I399*H399,2)</f>
        <v>0</v>
      </c>
      <c r="BL399" s="17" t="s">
        <v>174</v>
      </c>
      <c r="BM399" s="240" t="s">
        <v>836</v>
      </c>
    </row>
    <row r="400" spans="1:65" s="2" customFormat="1" ht="33" customHeight="1">
      <c r="A400" s="38"/>
      <c r="B400" s="39"/>
      <c r="C400" s="275" t="s">
        <v>837</v>
      </c>
      <c r="D400" s="275" t="s">
        <v>307</v>
      </c>
      <c r="E400" s="276" t="s">
        <v>838</v>
      </c>
      <c r="F400" s="277" t="s">
        <v>839</v>
      </c>
      <c r="G400" s="278" t="s">
        <v>367</v>
      </c>
      <c r="H400" s="279">
        <v>10</v>
      </c>
      <c r="I400" s="280"/>
      <c r="J400" s="281">
        <f>ROUND(I400*H400,2)</f>
        <v>0</v>
      </c>
      <c r="K400" s="282"/>
      <c r="L400" s="283"/>
      <c r="M400" s="284" t="s">
        <v>1</v>
      </c>
      <c r="N400" s="285" t="s">
        <v>38</v>
      </c>
      <c r="O400" s="91"/>
      <c r="P400" s="238">
        <f>O400*H400</f>
        <v>0</v>
      </c>
      <c r="Q400" s="238">
        <v>0</v>
      </c>
      <c r="R400" s="238">
        <f>Q400*H400</f>
        <v>0</v>
      </c>
      <c r="S400" s="238">
        <v>0</v>
      </c>
      <c r="T400" s="239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240" t="s">
        <v>204</v>
      </c>
      <c r="AT400" s="240" t="s">
        <v>307</v>
      </c>
      <c r="AU400" s="240" t="s">
        <v>82</v>
      </c>
      <c r="AY400" s="17" t="s">
        <v>168</v>
      </c>
      <c r="BE400" s="241">
        <f>IF(N400="základní",J400,0)</f>
        <v>0</v>
      </c>
      <c r="BF400" s="241">
        <f>IF(N400="snížená",J400,0)</f>
        <v>0</v>
      </c>
      <c r="BG400" s="241">
        <f>IF(N400="zákl. přenesená",J400,0)</f>
        <v>0</v>
      </c>
      <c r="BH400" s="241">
        <f>IF(N400="sníž. přenesená",J400,0)</f>
        <v>0</v>
      </c>
      <c r="BI400" s="241">
        <f>IF(N400="nulová",J400,0)</f>
        <v>0</v>
      </c>
      <c r="BJ400" s="17" t="s">
        <v>80</v>
      </c>
      <c r="BK400" s="241">
        <f>ROUND(I400*H400,2)</f>
        <v>0</v>
      </c>
      <c r="BL400" s="17" t="s">
        <v>174</v>
      </c>
      <c r="BM400" s="240" t="s">
        <v>840</v>
      </c>
    </row>
    <row r="401" spans="1:65" s="2" customFormat="1" ht="24.15" customHeight="1">
      <c r="A401" s="38"/>
      <c r="B401" s="39"/>
      <c r="C401" s="228" t="s">
        <v>841</v>
      </c>
      <c r="D401" s="228" t="s">
        <v>170</v>
      </c>
      <c r="E401" s="229" t="s">
        <v>842</v>
      </c>
      <c r="F401" s="230" t="s">
        <v>843</v>
      </c>
      <c r="G401" s="231" t="s">
        <v>367</v>
      </c>
      <c r="H401" s="232">
        <v>1</v>
      </c>
      <c r="I401" s="233"/>
      <c r="J401" s="234">
        <f>ROUND(I401*H401,2)</f>
        <v>0</v>
      </c>
      <c r="K401" s="235"/>
      <c r="L401" s="44"/>
      <c r="M401" s="236" t="s">
        <v>1</v>
      </c>
      <c r="N401" s="237" t="s">
        <v>38</v>
      </c>
      <c r="O401" s="91"/>
      <c r="P401" s="238">
        <f>O401*H401</f>
        <v>0</v>
      </c>
      <c r="Q401" s="238">
        <v>0.00116</v>
      </c>
      <c r="R401" s="238">
        <f>Q401*H401</f>
        <v>0.00116</v>
      </c>
      <c r="S401" s="238">
        <v>0</v>
      </c>
      <c r="T401" s="239">
        <f>S401*H401</f>
        <v>0</v>
      </c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R401" s="240" t="s">
        <v>174</v>
      </c>
      <c r="AT401" s="240" t="s">
        <v>170</v>
      </c>
      <c r="AU401" s="240" t="s">
        <v>82</v>
      </c>
      <c r="AY401" s="17" t="s">
        <v>168</v>
      </c>
      <c r="BE401" s="241">
        <f>IF(N401="základní",J401,0)</f>
        <v>0</v>
      </c>
      <c r="BF401" s="241">
        <f>IF(N401="snížená",J401,0)</f>
        <v>0</v>
      </c>
      <c r="BG401" s="241">
        <f>IF(N401="zákl. přenesená",J401,0)</f>
        <v>0</v>
      </c>
      <c r="BH401" s="241">
        <f>IF(N401="sníž. přenesená",J401,0)</f>
        <v>0</v>
      </c>
      <c r="BI401" s="241">
        <f>IF(N401="nulová",J401,0)</f>
        <v>0</v>
      </c>
      <c r="BJ401" s="17" t="s">
        <v>80</v>
      </c>
      <c r="BK401" s="241">
        <f>ROUND(I401*H401,2)</f>
        <v>0</v>
      </c>
      <c r="BL401" s="17" t="s">
        <v>174</v>
      </c>
      <c r="BM401" s="240" t="s">
        <v>844</v>
      </c>
    </row>
    <row r="402" spans="1:65" s="2" customFormat="1" ht="24.15" customHeight="1">
      <c r="A402" s="38"/>
      <c r="B402" s="39"/>
      <c r="C402" s="275" t="s">
        <v>845</v>
      </c>
      <c r="D402" s="275" t="s">
        <v>307</v>
      </c>
      <c r="E402" s="276" t="s">
        <v>846</v>
      </c>
      <c r="F402" s="277" t="s">
        <v>847</v>
      </c>
      <c r="G402" s="278" t="s">
        <v>367</v>
      </c>
      <c r="H402" s="279">
        <v>1</v>
      </c>
      <c r="I402" s="280"/>
      <c r="J402" s="281">
        <f>ROUND(I402*H402,2)</f>
        <v>0</v>
      </c>
      <c r="K402" s="282"/>
      <c r="L402" s="283"/>
      <c r="M402" s="284" t="s">
        <v>1</v>
      </c>
      <c r="N402" s="285" t="s">
        <v>38</v>
      </c>
      <c r="O402" s="91"/>
      <c r="P402" s="238">
        <f>O402*H402</f>
        <v>0</v>
      </c>
      <c r="Q402" s="238">
        <v>0.07</v>
      </c>
      <c r="R402" s="238">
        <f>Q402*H402</f>
        <v>0.07</v>
      </c>
      <c r="S402" s="238">
        <v>0</v>
      </c>
      <c r="T402" s="239">
        <f>S402*H402</f>
        <v>0</v>
      </c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R402" s="240" t="s">
        <v>204</v>
      </c>
      <c r="AT402" s="240" t="s">
        <v>307</v>
      </c>
      <c r="AU402" s="240" t="s">
        <v>82</v>
      </c>
      <c r="AY402" s="17" t="s">
        <v>168</v>
      </c>
      <c r="BE402" s="241">
        <f>IF(N402="základní",J402,0)</f>
        <v>0</v>
      </c>
      <c r="BF402" s="241">
        <f>IF(N402="snížená",J402,0)</f>
        <v>0</v>
      </c>
      <c r="BG402" s="241">
        <f>IF(N402="zákl. přenesená",J402,0)</f>
        <v>0</v>
      </c>
      <c r="BH402" s="241">
        <f>IF(N402="sníž. přenesená",J402,0)</f>
        <v>0</v>
      </c>
      <c r="BI402" s="241">
        <f>IF(N402="nulová",J402,0)</f>
        <v>0</v>
      </c>
      <c r="BJ402" s="17" t="s">
        <v>80</v>
      </c>
      <c r="BK402" s="241">
        <f>ROUND(I402*H402,2)</f>
        <v>0</v>
      </c>
      <c r="BL402" s="17" t="s">
        <v>174</v>
      </c>
      <c r="BM402" s="240" t="s">
        <v>848</v>
      </c>
    </row>
    <row r="403" spans="1:63" s="12" customFormat="1" ht="22.8" customHeight="1">
      <c r="A403" s="12"/>
      <c r="B403" s="212"/>
      <c r="C403" s="213"/>
      <c r="D403" s="214" t="s">
        <v>72</v>
      </c>
      <c r="E403" s="226" t="s">
        <v>849</v>
      </c>
      <c r="F403" s="226" t="s">
        <v>850</v>
      </c>
      <c r="G403" s="213"/>
      <c r="H403" s="213"/>
      <c r="I403" s="216"/>
      <c r="J403" s="227">
        <f>BK403</f>
        <v>0</v>
      </c>
      <c r="K403" s="213"/>
      <c r="L403" s="218"/>
      <c r="M403" s="219"/>
      <c r="N403" s="220"/>
      <c r="O403" s="220"/>
      <c r="P403" s="221">
        <f>P404+P407+P420</f>
        <v>0</v>
      </c>
      <c r="Q403" s="220"/>
      <c r="R403" s="221">
        <f>R404+R407+R420</f>
        <v>133.66145</v>
      </c>
      <c r="S403" s="220"/>
      <c r="T403" s="222">
        <f>T404+T407+T420</f>
        <v>0</v>
      </c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R403" s="223" t="s">
        <v>80</v>
      </c>
      <c r="AT403" s="224" t="s">
        <v>72</v>
      </c>
      <c r="AU403" s="224" t="s">
        <v>80</v>
      </c>
      <c r="AY403" s="223" t="s">
        <v>168</v>
      </c>
      <c r="BK403" s="225">
        <f>BK404+BK407+BK420</f>
        <v>0</v>
      </c>
    </row>
    <row r="404" spans="1:63" s="12" customFormat="1" ht="20.85" customHeight="1">
      <c r="A404" s="12"/>
      <c r="B404" s="212"/>
      <c r="C404" s="213"/>
      <c r="D404" s="214" t="s">
        <v>72</v>
      </c>
      <c r="E404" s="226" t="s">
        <v>851</v>
      </c>
      <c r="F404" s="226" t="s">
        <v>852</v>
      </c>
      <c r="G404" s="213"/>
      <c r="H404" s="213"/>
      <c r="I404" s="216"/>
      <c r="J404" s="227">
        <f>BK404</f>
        <v>0</v>
      </c>
      <c r="K404" s="213"/>
      <c r="L404" s="218"/>
      <c r="M404" s="219"/>
      <c r="N404" s="220"/>
      <c r="O404" s="220"/>
      <c r="P404" s="221">
        <f>SUM(P405:P406)</f>
        <v>0</v>
      </c>
      <c r="Q404" s="220"/>
      <c r="R404" s="221">
        <f>SUM(R405:R406)</f>
        <v>0</v>
      </c>
      <c r="S404" s="220"/>
      <c r="T404" s="222">
        <f>SUM(T405:T406)</f>
        <v>0</v>
      </c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R404" s="223" t="s">
        <v>80</v>
      </c>
      <c r="AT404" s="224" t="s">
        <v>72</v>
      </c>
      <c r="AU404" s="224" t="s">
        <v>82</v>
      </c>
      <c r="AY404" s="223" t="s">
        <v>168</v>
      </c>
      <c r="BK404" s="225">
        <f>SUM(BK405:BK406)</f>
        <v>0</v>
      </c>
    </row>
    <row r="405" spans="1:65" s="2" customFormat="1" ht="33" customHeight="1">
      <c r="A405" s="38"/>
      <c r="B405" s="39"/>
      <c r="C405" s="228" t="s">
        <v>853</v>
      </c>
      <c r="D405" s="228" t="s">
        <v>170</v>
      </c>
      <c r="E405" s="229" t="s">
        <v>854</v>
      </c>
      <c r="F405" s="230" t="s">
        <v>855</v>
      </c>
      <c r="G405" s="231" t="s">
        <v>173</v>
      </c>
      <c r="H405" s="232">
        <v>10</v>
      </c>
      <c r="I405" s="233"/>
      <c r="J405" s="234">
        <f>ROUND(I405*H405,2)</f>
        <v>0</v>
      </c>
      <c r="K405" s="235"/>
      <c r="L405" s="44"/>
      <c r="M405" s="236" t="s">
        <v>1</v>
      </c>
      <c r="N405" s="237" t="s">
        <v>38</v>
      </c>
      <c r="O405" s="91"/>
      <c r="P405" s="238">
        <f>O405*H405</f>
        <v>0</v>
      </c>
      <c r="Q405" s="238">
        <v>0</v>
      </c>
      <c r="R405" s="238">
        <f>Q405*H405</f>
        <v>0</v>
      </c>
      <c r="S405" s="238">
        <v>0</v>
      </c>
      <c r="T405" s="239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240" t="s">
        <v>174</v>
      </c>
      <c r="AT405" s="240" t="s">
        <v>170</v>
      </c>
      <c r="AU405" s="240" t="s">
        <v>182</v>
      </c>
      <c r="AY405" s="17" t="s">
        <v>168</v>
      </c>
      <c r="BE405" s="241">
        <f>IF(N405="základní",J405,0)</f>
        <v>0</v>
      </c>
      <c r="BF405" s="241">
        <f>IF(N405="snížená",J405,0)</f>
        <v>0</v>
      </c>
      <c r="BG405" s="241">
        <f>IF(N405="zákl. přenesená",J405,0)</f>
        <v>0</v>
      </c>
      <c r="BH405" s="241">
        <f>IF(N405="sníž. přenesená",J405,0)</f>
        <v>0</v>
      </c>
      <c r="BI405" s="241">
        <f>IF(N405="nulová",J405,0)</f>
        <v>0</v>
      </c>
      <c r="BJ405" s="17" t="s">
        <v>80</v>
      </c>
      <c r="BK405" s="241">
        <f>ROUND(I405*H405,2)</f>
        <v>0</v>
      </c>
      <c r="BL405" s="17" t="s">
        <v>174</v>
      </c>
      <c r="BM405" s="240" t="s">
        <v>856</v>
      </c>
    </row>
    <row r="406" spans="1:65" s="2" customFormat="1" ht="24.15" customHeight="1">
      <c r="A406" s="38"/>
      <c r="B406" s="39"/>
      <c r="C406" s="228" t="s">
        <v>857</v>
      </c>
      <c r="D406" s="228" t="s">
        <v>170</v>
      </c>
      <c r="E406" s="229" t="s">
        <v>858</v>
      </c>
      <c r="F406" s="230" t="s">
        <v>859</v>
      </c>
      <c r="G406" s="231" t="s">
        <v>173</v>
      </c>
      <c r="H406" s="232">
        <v>10</v>
      </c>
      <c r="I406" s="233"/>
      <c r="J406" s="234">
        <f>ROUND(I406*H406,2)</f>
        <v>0</v>
      </c>
      <c r="K406" s="235"/>
      <c r="L406" s="44"/>
      <c r="M406" s="236" t="s">
        <v>1</v>
      </c>
      <c r="N406" s="237" t="s">
        <v>38</v>
      </c>
      <c r="O406" s="91"/>
      <c r="P406" s="238">
        <f>O406*H406</f>
        <v>0</v>
      </c>
      <c r="Q406" s="238">
        <v>0</v>
      </c>
      <c r="R406" s="238">
        <f>Q406*H406</f>
        <v>0</v>
      </c>
      <c r="S406" s="238">
        <v>0</v>
      </c>
      <c r="T406" s="239">
        <f>S406*H406</f>
        <v>0</v>
      </c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R406" s="240" t="s">
        <v>174</v>
      </c>
      <c r="AT406" s="240" t="s">
        <v>170</v>
      </c>
      <c r="AU406" s="240" t="s">
        <v>182</v>
      </c>
      <c r="AY406" s="17" t="s">
        <v>168</v>
      </c>
      <c r="BE406" s="241">
        <f>IF(N406="základní",J406,0)</f>
        <v>0</v>
      </c>
      <c r="BF406" s="241">
        <f>IF(N406="snížená",J406,0)</f>
        <v>0</v>
      </c>
      <c r="BG406" s="241">
        <f>IF(N406="zákl. přenesená",J406,0)</f>
        <v>0</v>
      </c>
      <c r="BH406" s="241">
        <f>IF(N406="sníž. přenesená",J406,0)</f>
        <v>0</v>
      </c>
      <c r="BI406" s="241">
        <f>IF(N406="nulová",J406,0)</f>
        <v>0</v>
      </c>
      <c r="BJ406" s="17" t="s">
        <v>80</v>
      </c>
      <c r="BK406" s="241">
        <f>ROUND(I406*H406,2)</f>
        <v>0</v>
      </c>
      <c r="BL406" s="17" t="s">
        <v>174</v>
      </c>
      <c r="BM406" s="240" t="s">
        <v>860</v>
      </c>
    </row>
    <row r="407" spans="1:63" s="12" customFormat="1" ht="20.85" customHeight="1">
      <c r="A407" s="12"/>
      <c r="B407" s="212"/>
      <c r="C407" s="213"/>
      <c r="D407" s="214" t="s">
        <v>72</v>
      </c>
      <c r="E407" s="226" t="s">
        <v>861</v>
      </c>
      <c r="F407" s="226" t="s">
        <v>862</v>
      </c>
      <c r="G407" s="213"/>
      <c r="H407" s="213"/>
      <c r="I407" s="216"/>
      <c r="J407" s="227">
        <f>BK407</f>
        <v>0</v>
      </c>
      <c r="K407" s="213"/>
      <c r="L407" s="218"/>
      <c r="M407" s="219"/>
      <c r="N407" s="220"/>
      <c r="O407" s="220"/>
      <c r="P407" s="221">
        <f>SUM(P408:P419)</f>
        <v>0</v>
      </c>
      <c r="Q407" s="220"/>
      <c r="R407" s="221">
        <f>SUM(R408:R419)</f>
        <v>16.6478</v>
      </c>
      <c r="S407" s="220"/>
      <c r="T407" s="222">
        <f>SUM(T408:T419)</f>
        <v>0</v>
      </c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R407" s="223" t="s">
        <v>80</v>
      </c>
      <c r="AT407" s="224" t="s">
        <v>72</v>
      </c>
      <c r="AU407" s="224" t="s">
        <v>82</v>
      </c>
      <c r="AY407" s="223" t="s">
        <v>168</v>
      </c>
      <c r="BK407" s="225">
        <f>SUM(BK408:BK419)</f>
        <v>0</v>
      </c>
    </row>
    <row r="408" spans="1:65" s="2" customFormat="1" ht="33" customHeight="1">
      <c r="A408" s="38"/>
      <c r="B408" s="39"/>
      <c r="C408" s="228" t="s">
        <v>863</v>
      </c>
      <c r="D408" s="228" t="s">
        <v>170</v>
      </c>
      <c r="E408" s="229" t="s">
        <v>864</v>
      </c>
      <c r="F408" s="230" t="s">
        <v>865</v>
      </c>
      <c r="G408" s="231" t="s">
        <v>367</v>
      </c>
      <c r="H408" s="232">
        <v>910</v>
      </c>
      <c r="I408" s="233"/>
      <c r="J408" s="234">
        <f>ROUND(I408*H408,2)</f>
        <v>0</v>
      </c>
      <c r="K408" s="235"/>
      <c r="L408" s="44"/>
      <c r="M408" s="236" t="s">
        <v>1</v>
      </c>
      <c r="N408" s="237" t="s">
        <v>38</v>
      </c>
      <c r="O408" s="91"/>
      <c r="P408" s="238">
        <f>O408*H408</f>
        <v>0</v>
      </c>
      <c r="Q408" s="238">
        <v>0</v>
      </c>
      <c r="R408" s="238">
        <f>Q408*H408</f>
        <v>0</v>
      </c>
      <c r="S408" s="238">
        <v>0</v>
      </c>
      <c r="T408" s="239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240" t="s">
        <v>174</v>
      </c>
      <c r="AT408" s="240" t="s">
        <v>170</v>
      </c>
      <c r="AU408" s="240" t="s">
        <v>182</v>
      </c>
      <c r="AY408" s="17" t="s">
        <v>168</v>
      </c>
      <c r="BE408" s="241">
        <f>IF(N408="základní",J408,0)</f>
        <v>0</v>
      </c>
      <c r="BF408" s="241">
        <f>IF(N408="snížená",J408,0)</f>
        <v>0</v>
      </c>
      <c r="BG408" s="241">
        <f>IF(N408="zákl. přenesená",J408,0)</f>
        <v>0</v>
      </c>
      <c r="BH408" s="241">
        <f>IF(N408="sníž. přenesená",J408,0)</f>
        <v>0</v>
      </c>
      <c r="BI408" s="241">
        <f>IF(N408="nulová",J408,0)</f>
        <v>0</v>
      </c>
      <c r="BJ408" s="17" t="s">
        <v>80</v>
      </c>
      <c r="BK408" s="241">
        <f>ROUND(I408*H408,2)</f>
        <v>0</v>
      </c>
      <c r="BL408" s="17" t="s">
        <v>174</v>
      </c>
      <c r="BM408" s="240" t="s">
        <v>866</v>
      </c>
    </row>
    <row r="409" spans="1:51" s="13" customFormat="1" ht="12">
      <c r="A409" s="13"/>
      <c r="B409" s="242"/>
      <c r="C409" s="243"/>
      <c r="D409" s="244" t="s">
        <v>176</v>
      </c>
      <c r="E409" s="245" t="s">
        <v>1</v>
      </c>
      <c r="F409" s="246" t="s">
        <v>867</v>
      </c>
      <c r="G409" s="243"/>
      <c r="H409" s="247">
        <v>910</v>
      </c>
      <c r="I409" s="248"/>
      <c r="J409" s="243"/>
      <c r="K409" s="243"/>
      <c r="L409" s="249"/>
      <c r="M409" s="250"/>
      <c r="N409" s="251"/>
      <c r="O409" s="251"/>
      <c r="P409" s="251"/>
      <c r="Q409" s="251"/>
      <c r="R409" s="251"/>
      <c r="S409" s="251"/>
      <c r="T409" s="25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53" t="s">
        <v>176</v>
      </c>
      <c r="AU409" s="253" t="s">
        <v>182</v>
      </c>
      <c r="AV409" s="13" t="s">
        <v>82</v>
      </c>
      <c r="AW409" s="13" t="s">
        <v>30</v>
      </c>
      <c r="AX409" s="13" t="s">
        <v>80</v>
      </c>
      <c r="AY409" s="253" t="s">
        <v>168</v>
      </c>
    </row>
    <row r="410" spans="1:65" s="2" customFormat="1" ht="24.15" customHeight="1">
      <c r="A410" s="38"/>
      <c r="B410" s="39"/>
      <c r="C410" s="228" t="s">
        <v>868</v>
      </c>
      <c r="D410" s="228" t="s">
        <v>170</v>
      </c>
      <c r="E410" s="229" t="s">
        <v>869</v>
      </c>
      <c r="F410" s="230" t="s">
        <v>870</v>
      </c>
      <c r="G410" s="231" t="s">
        <v>367</v>
      </c>
      <c r="H410" s="232">
        <v>910</v>
      </c>
      <c r="I410" s="233"/>
      <c r="J410" s="234">
        <f>ROUND(I410*H410,2)</f>
        <v>0</v>
      </c>
      <c r="K410" s="235"/>
      <c r="L410" s="44"/>
      <c r="M410" s="236" t="s">
        <v>1</v>
      </c>
      <c r="N410" s="237" t="s">
        <v>38</v>
      </c>
      <c r="O410" s="91"/>
      <c r="P410" s="238">
        <f>O410*H410</f>
        <v>0</v>
      </c>
      <c r="Q410" s="238">
        <v>0</v>
      </c>
      <c r="R410" s="238">
        <f>Q410*H410</f>
        <v>0</v>
      </c>
      <c r="S410" s="238">
        <v>0</v>
      </c>
      <c r="T410" s="239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240" t="s">
        <v>174</v>
      </c>
      <c r="AT410" s="240" t="s">
        <v>170</v>
      </c>
      <c r="AU410" s="240" t="s">
        <v>182</v>
      </c>
      <c r="AY410" s="17" t="s">
        <v>168</v>
      </c>
      <c r="BE410" s="241">
        <f>IF(N410="základní",J410,0)</f>
        <v>0</v>
      </c>
      <c r="BF410" s="241">
        <f>IF(N410="snížená",J410,0)</f>
        <v>0</v>
      </c>
      <c r="BG410" s="241">
        <f>IF(N410="zákl. přenesená",J410,0)</f>
        <v>0</v>
      </c>
      <c r="BH410" s="241">
        <f>IF(N410="sníž. přenesená",J410,0)</f>
        <v>0</v>
      </c>
      <c r="BI410" s="241">
        <f>IF(N410="nulová",J410,0)</f>
        <v>0</v>
      </c>
      <c r="BJ410" s="17" t="s">
        <v>80</v>
      </c>
      <c r="BK410" s="241">
        <f>ROUND(I410*H410,2)</f>
        <v>0</v>
      </c>
      <c r="BL410" s="17" t="s">
        <v>174</v>
      </c>
      <c r="BM410" s="240" t="s">
        <v>871</v>
      </c>
    </row>
    <row r="411" spans="1:65" s="2" customFormat="1" ht="24.15" customHeight="1">
      <c r="A411" s="38"/>
      <c r="B411" s="39"/>
      <c r="C411" s="275" t="s">
        <v>872</v>
      </c>
      <c r="D411" s="275" t="s">
        <v>307</v>
      </c>
      <c r="E411" s="276" t="s">
        <v>873</v>
      </c>
      <c r="F411" s="277" t="s">
        <v>874</v>
      </c>
      <c r="G411" s="278" t="s">
        <v>367</v>
      </c>
      <c r="H411" s="279">
        <v>910</v>
      </c>
      <c r="I411" s="280"/>
      <c r="J411" s="281">
        <f>ROUND(I411*H411,2)</f>
        <v>0</v>
      </c>
      <c r="K411" s="282"/>
      <c r="L411" s="283"/>
      <c r="M411" s="284" t="s">
        <v>1</v>
      </c>
      <c r="N411" s="285" t="s">
        <v>38</v>
      </c>
      <c r="O411" s="91"/>
      <c r="P411" s="238">
        <f>O411*H411</f>
        <v>0</v>
      </c>
      <c r="Q411" s="238">
        <v>0.018</v>
      </c>
      <c r="R411" s="238">
        <f>Q411*H411</f>
        <v>16.38</v>
      </c>
      <c r="S411" s="238">
        <v>0</v>
      </c>
      <c r="T411" s="239">
        <f>S411*H411</f>
        <v>0</v>
      </c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R411" s="240" t="s">
        <v>204</v>
      </c>
      <c r="AT411" s="240" t="s">
        <v>307</v>
      </c>
      <c r="AU411" s="240" t="s">
        <v>182</v>
      </c>
      <c r="AY411" s="17" t="s">
        <v>168</v>
      </c>
      <c r="BE411" s="241">
        <f>IF(N411="základní",J411,0)</f>
        <v>0</v>
      </c>
      <c r="BF411" s="241">
        <f>IF(N411="snížená",J411,0)</f>
        <v>0</v>
      </c>
      <c r="BG411" s="241">
        <f>IF(N411="zákl. přenesená",J411,0)</f>
        <v>0</v>
      </c>
      <c r="BH411" s="241">
        <f>IF(N411="sníž. přenesená",J411,0)</f>
        <v>0</v>
      </c>
      <c r="BI411" s="241">
        <f>IF(N411="nulová",J411,0)</f>
        <v>0</v>
      </c>
      <c r="BJ411" s="17" t="s">
        <v>80</v>
      </c>
      <c r="BK411" s="241">
        <f>ROUND(I411*H411,2)</f>
        <v>0</v>
      </c>
      <c r="BL411" s="17" t="s">
        <v>174</v>
      </c>
      <c r="BM411" s="240" t="s">
        <v>875</v>
      </c>
    </row>
    <row r="412" spans="1:65" s="2" customFormat="1" ht="24.15" customHeight="1">
      <c r="A412" s="38"/>
      <c r="B412" s="39"/>
      <c r="C412" s="228" t="s">
        <v>876</v>
      </c>
      <c r="D412" s="228" t="s">
        <v>170</v>
      </c>
      <c r="E412" s="229" t="s">
        <v>877</v>
      </c>
      <c r="F412" s="230" t="s">
        <v>878</v>
      </c>
      <c r="G412" s="231" t="s">
        <v>173</v>
      </c>
      <c r="H412" s="232">
        <v>130</v>
      </c>
      <c r="I412" s="233"/>
      <c r="J412" s="234">
        <f>ROUND(I412*H412,2)</f>
        <v>0</v>
      </c>
      <c r="K412" s="235"/>
      <c r="L412" s="44"/>
      <c r="M412" s="236" t="s">
        <v>1</v>
      </c>
      <c r="N412" s="237" t="s">
        <v>38</v>
      </c>
      <c r="O412" s="91"/>
      <c r="P412" s="238">
        <f>O412*H412</f>
        <v>0</v>
      </c>
      <c r="Q412" s="238">
        <v>0</v>
      </c>
      <c r="R412" s="238">
        <f>Q412*H412</f>
        <v>0</v>
      </c>
      <c r="S412" s="238">
        <v>0</v>
      </c>
      <c r="T412" s="239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240" t="s">
        <v>174</v>
      </c>
      <c r="AT412" s="240" t="s">
        <v>170</v>
      </c>
      <c r="AU412" s="240" t="s">
        <v>182</v>
      </c>
      <c r="AY412" s="17" t="s">
        <v>168</v>
      </c>
      <c r="BE412" s="241">
        <f>IF(N412="základní",J412,0)</f>
        <v>0</v>
      </c>
      <c r="BF412" s="241">
        <f>IF(N412="snížená",J412,0)</f>
        <v>0</v>
      </c>
      <c r="BG412" s="241">
        <f>IF(N412="zákl. přenesená",J412,0)</f>
        <v>0</v>
      </c>
      <c r="BH412" s="241">
        <f>IF(N412="sníž. přenesená",J412,0)</f>
        <v>0</v>
      </c>
      <c r="BI412" s="241">
        <f>IF(N412="nulová",J412,0)</f>
        <v>0</v>
      </c>
      <c r="BJ412" s="17" t="s">
        <v>80</v>
      </c>
      <c r="BK412" s="241">
        <f>ROUND(I412*H412,2)</f>
        <v>0</v>
      </c>
      <c r="BL412" s="17" t="s">
        <v>174</v>
      </c>
      <c r="BM412" s="240" t="s">
        <v>879</v>
      </c>
    </row>
    <row r="413" spans="1:51" s="13" customFormat="1" ht="12">
      <c r="A413" s="13"/>
      <c r="B413" s="242"/>
      <c r="C413" s="243"/>
      <c r="D413" s="244" t="s">
        <v>176</v>
      </c>
      <c r="E413" s="245" t="s">
        <v>1</v>
      </c>
      <c r="F413" s="246" t="s">
        <v>880</v>
      </c>
      <c r="G413" s="243"/>
      <c r="H413" s="247">
        <v>130</v>
      </c>
      <c r="I413" s="248"/>
      <c r="J413" s="243"/>
      <c r="K413" s="243"/>
      <c r="L413" s="249"/>
      <c r="M413" s="250"/>
      <c r="N413" s="251"/>
      <c r="O413" s="251"/>
      <c r="P413" s="251"/>
      <c r="Q413" s="251"/>
      <c r="R413" s="251"/>
      <c r="S413" s="251"/>
      <c r="T413" s="252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253" t="s">
        <v>176</v>
      </c>
      <c r="AU413" s="253" t="s">
        <v>182</v>
      </c>
      <c r="AV413" s="13" t="s">
        <v>82</v>
      </c>
      <c r="AW413" s="13" t="s">
        <v>30</v>
      </c>
      <c r="AX413" s="13" t="s">
        <v>80</v>
      </c>
      <c r="AY413" s="253" t="s">
        <v>168</v>
      </c>
    </row>
    <row r="414" spans="1:65" s="2" customFormat="1" ht="24.15" customHeight="1">
      <c r="A414" s="38"/>
      <c r="B414" s="39"/>
      <c r="C414" s="228" t="s">
        <v>881</v>
      </c>
      <c r="D414" s="228" t="s">
        <v>170</v>
      </c>
      <c r="E414" s="229" t="s">
        <v>882</v>
      </c>
      <c r="F414" s="230" t="s">
        <v>883</v>
      </c>
      <c r="G414" s="231" t="s">
        <v>173</v>
      </c>
      <c r="H414" s="232">
        <v>130</v>
      </c>
      <c r="I414" s="233"/>
      <c r="J414" s="234">
        <f>ROUND(I414*H414,2)</f>
        <v>0</v>
      </c>
      <c r="K414" s="235"/>
      <c r="L414" s="44"/>
      <c r="M414" s="236" t="s">
        <v>1</v>
      </c>
      <c r="N414" s="237" t="s">
        <v>38</v>
      </c>
      <c r="O414" s="91"/>
      <c r="P414" s="238">
        <f>O414*H414</f>
        <v>0</v>
      </c>
      <c r="Q414" s="238">
        <v>0</v>
      </c>
      <c r="R414" s="238">
        <f>Q414*H414</f>
        <v>0</v>
      </c>
      <c r="S414" s="238">
        <v>0</v>
      </c>
      <c r="T414" s="239">
        <f>S414*H414</f>
        <v>0</v>
      </c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R414" s="240" t="s">
        <v>174</v>
      </c>
      <c r="AT414" s="240" t="s">
        <v>170</v>
      </c>
      <c r="AU414" s="240" t="s">
        <v>182</v>
      </c>
      <c r="AY414" s="17" t="s">
        <v>168</v>
      </c>
      <c r="BE414" s="241">
        <f>IF(N414="základní",J414,0)</f>
        <v>0</v>
      </c>
      <c r="BF414" s="241">
        <f>IF(N414="snížená",J414,0)</f>
        <v>0</v>
      </c>
      <c r="BG414" s="241">
        <f>IF(N414="zákl. přenesená",J414,0)</f>
        <v>0</v>
      </c>
      <c r="BH414" s="241">
        <f>IF(N414="sníž. přenesená",J414,0)</f>
        <v>0</v>
      </c>
      <c r="BI414" s="241">
        <f>IF(N414="nulová",J414,0)</f>
        <v>0</v>
      </c>
      <c r="BJ414" s="17" t="s">
        <v>80</v>
      </c>
      <c r="BK414" s="241">
        <f>ROUND(I414*H414,2)</f>
        <v>0</v>
      </c>
      <c r="BL414" s="17" t="s">
        <v>174</v>
      </c>
      <c r="BM414" s="240" t="s">
        <v>884</v>
      </c>
    </row>
    <row r="415" spans="1:51" s="13" customFormat="1" ht="12">
      <c r="A415" s="13"/>
      <c r="B415" s="242"/>
      <c r="C415" s="243"/>
      <c r="D415" s="244" t="s">
        <v>176</v>
      </c>
      <c r="E415" s="245" t="s">
        <v>1</v>
      </c>
      <c r="F415" s="246" t="s">
        <v>880</v>
      </c>
      <c r="G415" s="243"/>
      <c r="H415" s="247">
        <v>130</v>
      </c>
      <c r="I415" s="248"/>
      <c r="J415" s="243"/>
      <c r="K415" s="243"/>
      <c r="L415" s="249"/>
      <c r="M415" s="250"/>
      <c r="N415" s="251"/>
      <c r="O415" s="251"/>
      <c r="P415" s="251"/>
      <c r="Q415" s="251"/>
      <c r="R415" s="251"/>
      <c r="S415" s="251"/>
      <c r="T415" s="25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53" t="s">
        <v>176</v>
      </c>
      <c r="AU415" s="253" t="s">
        <v>182</v>
      </c>
      <c r="AV415" s="13" t="s">
        <v>82</v>
      </c>
      <c r="AW415" s="13" t="s">
        <v>30</v>
      </c>
      <c r="AX415" s="13" t="s">
        <v>80</v>
      </c>
      <c r="AY415" s="253" t="s">
        <v>168</v>
      </c>
    </row>
    <row r="416" spans="1:65" s="2" customFormat="1" ht="16.5" customHeight="1">
      <c r="A416" s="38"/>
      <c r="B416" s="39"/>
      <c r="C416" s="275" t="s">
        <v>885</v>
      </c>
      <c r="D416" s="275" t="s">
        <v>307</v>
      </c>
      <c r="E416" s="276" t="s">
        <v>886</v>
      </c>
      <c r="F416" s="277" t="s">
        <v>887</v>
      </c>
      <c r="G416" s="278" t="s">
        <v>268</v>
      </c>
      <c r="H416" s="279">
        <v>1.339</v>
      </c>
      <c r="I416" s="280"/>
      <c r="J416" s="281">
        <f>ROUND(I416*H416,2)</f>
        <v>0</v>
      </c>
      <c r="K416" s="282"/>
      <c r="L416" s="283"/>
      <c r="M416" s="284" t="s">
        <v>1</v>
      </c>
      <c r="N416" s="285" t="s">
        <v>38</v>
      </c>
      <c r="O416" s="91"/>
      <c r="P416" s="238">
        <f>O416*H416</f>
        <v>0</v>
      </c>
      <c r="Q416" s="238">
        <v>0.2</v>
      </c>
      <c r="R416" s="238">
        <f>Q416*H416</f>
        <v>0.2678</v>
      </c>
      <c r="S416" s="238">
        <v>0</v>
      </c>
      <c r="T416" s="239">
        <f>S416*H416</f>
        <v>0</v>
      </c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R416" s="240" t="s">
        <v>204</v>
      </c>
      <c r="AT416" s="240" t="s">
        <v>307</v>
      </c>
      <c r="AU416" s="240" t="s">
        <v>182</v>
      </c>
      <c r="AY416" s="17" t="s">
        <v>168</v>
      </c>
      <c r="BE416" s="241">
        <f>IF(N416="základní",J416,0)</f>
        <v>0</v>
      </c>
      <c r="BF416" s="241">
        <f>IF(N416="snížená",J416,0)</f>
        <v>0</v>
      </c>
      <c r="BG416" s="241">
        <f>IF(N416="zákl. přenesená",J416,0)</f>
        <v>0</v>
      </c>
      <c r="BH416" s="241">
        <f>IF(N416="sníž. přenesená",J416,0)</f>
        <v>0</v>
      </c>
      <c r="BI416" s="241">
        <f>IF(N416="nulová",J416,0)</f>
        <v>0</v>
      </c>
      <c r="BJ416" s="17" t="s">
        <v>80</v>
      </c>
      <c r="BK416" s="241">
        <f>ROUND(I416*H416,2)</f>
        <v>0</v>
      </c>
      <c r="BL416" s="17" t="s">
        <v>174</v>
      </c>
      <c r="BM416" s="240" t="s">
        <v>888</v>
      </c>
    </row>
    <row r="417" spans="1:51" s="13" customFormat="1" ht="12">
      <c r="A417" s="13"/>
      <c r="B417" s="242"/>
      <c r="C417" s="243"/>
      <c r="D417" s="244" t="s">
        <v>176</v>
      </c>
      <c r="E417" s="243"/>
      <c r="F417" s="246" t="s">
        <v>889</v>
      </c>
      <c r="G417" s="243"/>
      <c r="H417" s="247">
        <v>1.339</v>
      </c>
      <c r="I417" s="248"/>
      <c r="J417" s="243"/>
      <c r="K417" s="243"/>
      <c r="L417" s="249"/>
      <c r="M417" s="250"/>
      <c r="N417" s="251"/>
      <c r="O417" s="251"/>
      <c r="P417" s="251"/>
      <c r="Q417" s="251"/>
      <c r="R417" s="251"/>
      <c r="S417" s="251"/>
      <c r="T417" s="25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53" t="s">
        <v>176</v>
      </c>
      <c r="AU417" s="253" t="s">
        <v>182</v>
      </c>
      <c r="AV417" s="13" t="s">
        <v>82</v>
      </c>
      <c r="AW417" s="13" t="s">
        <v>4</v>
      </c>
      <c r="AX417" s="13" t="s">
        <v>80</v>
      </c>
      <c r="AY417" s="253" t="s">
        <v>168</v>
      </c>
    </row>
    <row r="418" spans="1:65" s="2" customFormat="1" ht="21.75" customHeight="1">
      <c r="A418" s="38"/>
      <c r="B418" s="39"/>
      <c r="C418" s="228" t="s">
        <v>890</v>
      </c>
      <c r="D418" s="228" t="s">
        <v>170</v>
      </c>
      <c r="E418" s="229" t="s">
        <v>891</v>
      </c>
      <c r="F418" s="230" t="s">
        <v>892</v>
      </c>
      <c r="G418" s="231" t="s">
        <v>268</v>
      </c>
      <c r="H418" s="232">
        <v>39</v>
      </c>
      <c r="I418" s="233"/>
      <c r="J418" s="234">
        <f>ROUND(I418*H418,2)</f>
        <v>0</v>
      </c>
      <c r="K418" s="235"/>
      <c r="L418" s="44"/>
      <c r="M418" s="236" t="s">
        <v>1</v>
      </c>
      <c r="N418" s="237" t="s">
        <v>38</v>
      </c>
      <c r="O418" s="91"/>
      <c r="P418" s="238">
        <f>O418*H418</f>
        <v>0</v>
      </c>
      <c r="Q418" s="238">
        <v>0</v>
      </c>
      <c r="R418" s="238">
        <f>Q418*H418</f>
        <v>0</v>
      </c>
      <c r="S418" s="238">
        <v>0</v>
      </c>
      <c r="T418" s="239">
        <f>S418*H418</f>
        <v>0</v>
      </c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R418" s="240" t="s">
        <v>174</v>
      </c>
      <c r="AT418" s="240" t="s">
        <v>170</v>
      </c>
      <c r="AU418" s="240" t="s">
        <v>182</v>
      </c>
      <c r="AY418" s="17" t="s">
        <v>168</v>
      </c>
      <c r="BE418" s="241">
        <f>IF(N418="základní",J418,0)</f>
        <v>0</v>
      </c>
      <c r="BF418" s="241">
        <f>IF(N418="snížená",J418,0)</f>
        <v>0</v>
      </c>
      <c r="BG418" s="241">
        <f>IF(N418="zákl. přenesená",J418,0)</f>
        <v>0</v>
      </c>
      <c r="BH418" s="241">
        <f>IF(N418="sníž. přenesená",J418,0)</f>
        <v>0</v>
      </c>
      <c r="BI418" s="241">
        <f>IF(N418="nulová",J418,0)</f>
        <v>0</v>
      </c>
      <c r="BJ418" s="17" t="s">
        <v>80</v>
      </c>
      <c r="BK418" s="241">
        <f>ROUND(I418*H418,2)</f>
        <v>0</v>
      </c>
      <c r="BL418" s="17" t="s">
        <v>174</v>
      </c>
      <c r="BM418" s="240" t="s">
        <v>893</v>
      </c>
    </row>
    <row r="419" spans="1:51" s="13" customFormat="1" ht="12">
      <c r="A419" s="13"/>
      <c r="B419" s="242"/>
      <c r="C419" s="243"/>
      <c r="D419" s="244" t="s">
        <v>176</v>
      </c>
      <c r="E419" s="245" t="s">
        <v>1</v>
      </c>
      <c r="F419" s="246" t="s">
        <v>894</v>
      </c>
      <c r="G419" s="243"/>
      <c r="H419" s="247">
        <v>39</v>
      </c>
      <c r="I419" s="248"/>
      <c r="J419" s="243"/>
      <c r="K419" s="243"/>
      <c r="L419" s="249"/>
      <c r="M419" s="250"/>
      <c r="N419" s="251"/>
      <c r="O419" s="251"/>
      <c r="P419" s="251"/>
      <c r="Q419" s="251"/>
      <c r="R419" s="251"/>
      <c r="S419" s="251"/>
      <c r="T419" s="25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53" t="s">
        <v>176</v>
      </c>
      <c r="AU419" s="253" t="s">
        <v>182</v>
      </c>
      <c r="AV419" s="13" t="s">
        <v>82</v>
      </c>
      <c r="AW419" s="13" t="s">
        <v>30</v>
      </c>
      <c r="AX419" s="13" t="s">
        <v>80</v>
      </c>
      <c r="AY419" s="253" t="s">
        <v>168</v>
      </c>
    </row>
    <row r="420" spans="1:63" s="12" customFormat="1" ht="20.85" customHeight="1">
      <c r="A420" s="12"/>
      <c r="B420" s="212"/>
      <c r="C420" s="213"/>
      <c r="D420" s="214" t="s">
        <v>72</v>
      </c>
      <c r="E420" s="226" t="s">
        <v>895</v>
      </c>
      <c r="F420" s="226" t="s">
        <v>896</v>
      </c>
      <c r="G420" s="213"/>
      <c r="H420" s="213"/>
      <c r="I420" s="216"/>
      <c r="J420" s="227">
        <f>BK420</f>
        <v>0</v>
      </c>
      <c r="K420" s="213"/>
      <c r="L420" s="218"/>
      <c r="M420" s="219"/>
      <c r="N420" s="220"/>
      <c r="O420" s="220"/>
      <c r="P420" s="221">
        <f>SUM(P421:P439)</f>
        <v>0</v>
      </c>
      <c r="Q420" s="220"/>
      <c r="R420" s="221">
        <f>SUM(R421:R439)</f>
        <v>117.01365</v>
      </c>
      <c r="S420" s="220"/>
      <c r="T420" s="222">
        <f>SUM(T421:T439)</f>
        <v>0</v>
      </c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R420" s="223" t="s">
        <v>80</v>
      </c>
      <c r="AT420" s="224" t="s">
        <v>72</v>
      </c>
      <c r="AU420" s="224" t="s">
        <v>82</v>
      </c>
      <c r="AY420" s="223" t="s">
        <v>168</v>
      </c>
      <c r="BK420" s="225">
        <f>SUM(BK421:BK439)</f>
        <v>0</v>
      </c>
    </row>
    <row r="421" spans="1:65" s="2" customFormat="1" ht="33" customHeight="1">
      <c r="A421" s="38"/>
      <c r="B421" s="39"/>
      <c r="C421" s="228" t="s">
        <v>897</v>
      </c>
      <c r="D421" s="228" t="s">
        <v>170</v>
      </c>
      <c r="E421" s="229" t="s">
        <v>898</v>
      </c>
      <c r="F421" s="230" t="s">
        <v>899</v>
      </c>
      <c r="G421" s="231" t="s">
        <v>173</v>
      </c>
      <c r="H421" s="232">
        <v>910</v>
      </c>
      <c r="I421" s="233"/>
      <c r="J421" s="234">
        <f>ROUND(I421*H421,2)</f>
        <v>0</v>
      </c>
      <c r="K421" s="235"/>
      <c r="L421" s="44"/>
      <c r="M421" s="236" t="s">
        <v>1</v>
      </c>
      <c r="N421" s="237" t="s">
        <v>38</v>
      </c>
      <c r="O421" s="91"/>
      <c r="P421" s="238">
        <f>O421*H421</f>
        <v>0</v>
      </c>
      <c r="Q421" s="238">
        <v>0</v>
      </c>
      <c r="R421" s="238">
        <f>Q421*H421</f>
        <v>0</v>
      </c>
      <c r="S421" s="238">
        <v>0</v>
      </c>
      <c r="T421" s="239">
        <f>S421*H421</f>
        <v>0</v>
      </c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R421" s="240" t="s">
        <v>174</v>
      </c>
      <c r="AT421" s="240" t="s">
        <v>170</v>
      </c>
      <c r="AU421" s="240" t="s">
        <v>182</v>
      </c>
      <c r="AY421" s="17" t="s">
        <v>168</v>
      </c>
      <c r="BE421" s="241">
        <f>IF(N421="základní",J421,0)</f>
        <v>0</v>
      </c>
      <c r="BF421" s="241">
        <f>IF(N421="snížená",J421,0)</f>
        <v>0</v>
      </c>
      <c r="BG421" s="241">
        <f>IF(N421="zákl. přenesená",J421,0)</f>
        <v>0</v>
      </c>
      <c r="BH421" s="241">
        <f>IF(N421="sníž. přenesená",J421,0)</f>
        <v>0</v>
      </c>
      <c r="BI421" s="241">
        <f>IF(N421="nulová",J421,0)</f>
        <v>0</v>
      </c>
      <c r="BJ421" s="17" t="s">
        <v>80</v>
      </c>
      <c r="BK421" s="241">
        <f>ROUND(I421*H421,2)</f>
        <v>0</v>
      </c>
      <c r="BL421" s="17" t="s">
        <v>174</v>
      </c>
      <c r="BM421" s="240" t="s">
        <v>900</v>
      </c>
    </row>
    <row r="422" spans="1:51" s="13" customFormat="1" ht="12">
      <c r="A422" s="13"/>
      <c r="B422" s="242"/>
      <c r="C422" s="243"/>
      <c r="D422" s="244" t="s">
        <v>176</v>
      </c>
      <c r="E422" s="245" t="s">
        <v>121</v>
      </c>
      <c r="F422" s="246" t="s">
        <v>901</v>
      </c>
      <c r="G422" s="243"/>
      <c r="H422" s="247">
        <v>910</v>
      </c>
      <c r="I422" s="248"/>
      <c r="J422" s="243"/>
      <c r="K422" s="243"/>
      <c r="L422" s="249"/>
      <c r="M422" s="250"/>
      <c r="N422" s="251"/>
      <c r="O422" s="251"/>
      <c r="P422" s="251"/>
      <c r="Q422" s="251"/>
      <c r="R422" s="251"/>
      <c r="S422" s="251"/>
      <c r="T422" s="25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53" t="s">
        <v>176</v>
      </c>
      <c r="AU422" s="253" t="s">
        <v>182</v>
      </c>
      <c r="AV422" s="13" t="s">
        <v>82</v>
      </c>
      <c r="AW422" s="13" t="s">
        <v>30</v>
      </c>
      <c r="AX422" s="13" t="s">
        <v>80</v>
      </c>
      <c r="AY422" s="253" t="s">
        <v>168</v>
      </c>
    </row>
    <row r="423" spans="1:65" s="2" customFormat="1" ht="24.15" customHeight="1">
      <c r="A423" s="38"/>
      <c r="B423" s="39"/>
      <c r="C423" s="228" t="s">
        <v>902</v>
      </c>
      <c r="D423" s="228" t="s">
        <v>170</v>
      </c>
      <c r="E423" s="229" t="s">
        <v>903</v>
      </c>
      <c r="F423" s="230" t="s">
        <v>904</v>
      </c>
      <c r="G423" s="231" t="s">
        <v>173</v>
      </c>
      <c r="H423" s="232">
        <v>130</v>
      </c>
      <c r="I423" s="233"/>
      <c r="J423" s="234">
        <f>ROUND(I423*H423,2)</f>
        <v>0</v>
      </c>
      <c r="K423" s="235"/>
      <c r="L423" s="44"/>
      <c r="M423" s="236" t="s">
        <v>1</v>
      </c>
      <c r="N423" s="237" t="s">
        <v>38</v>
      </c>
      <c r="O423" s="91"/>
      <c r="P423" s="238">
        <f>O423*H423</f>
        <v>0</v>
      </c>
      <c r="Q423" s="238">
        <v>0</v>
      </c>
      <c r="R423" s="238">
        <f>Q423*H423</f>
        <v>0</v>
      </c>
      <c r="S423" s="238">
        <v>0</v>
      </c>
      <c r="T423" s="239">
        <f>S423*H423</f>
        <v>0</v>
      </c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R423" s="240" t="s">
        <v>174</v>
      </c>
      <c r="AT423" s="240" t="s">
        <v>170</v>
      </c>
      <c r="AU423" s="240" t="s">
        <v>182</v>
      </c>
      <c r="AY423" s="17" t="s">
        <v>168</v>
      </c>
      <c r="BE423" s="241">
        <f>IF(N423="základní",J423,0)</f>
        <v>0</v>
      </c>
      <c r="BF423" s="241">
        <f>IF(N423="snížená",J423,0)</f>
        <v>0</v>
      </c>
      <c r="BG423" s="241">
        <f>IF(N423="zákl. přenesená",J423,0)</f>
        <v>0</v>
      </c>
      <c r="BH423" s="241">
        <f>IF(N423="sníž. přenesená",J423,0)</f>
        <v>0</v>
      </c>
      <c r="BI423" s="241">
        <f>IF(N423="nulová",J423,0)</f>
        <v>0</v>
      </c>
      <c r="BJ423" s="17" t="s">
        <v>80</v>
      </c>
      <c r="BK423" s="241">
        <f>ROUND(I423*H423,2)</f>
        <v>0</v>
      </c>
      <c r="BL423" s="17" t="s">
        <v>174</v>
      </c>
      <c r="BM423" s="240" t="s">
        <v>905</v>
      </c>
    </row>
    <row r="424" spans="1:51" s="13" customFormat="1" ht="12">
      <c r="A424" s="13"/>
      <c r="B424" s="242"/>
      <c r="C424" s="243"/>
      <c r="D424" s="244" t="s">
        <v>176</v>
      </c>
      <c r="E424" s="245" t="s">
        <v>109</v>
      </c>
      <c r="F424" s="246" t="s">
        <v>880</v>
      </c>
      <c r="G424" s="243"/>
      <c r="H424" s="247">
        <v>130</v>
      </c>
      <c r="I424" s="248"/>
      <c r="J424" s="243"/>
      <c r="K424" s="243"/>
      <c r="L424" s="249"/>
      <c r="M424" s="250"/>
      <c r="N424" s="251"/>
      <c r="O424" s="251"/>
      <c r="P424" s="251"/>
      <c r="Q424" s="251"/>
      <c r="R424" s="251"/>
      <c r="S424" s="251"/>
      <c r="T424" s="25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53" t="s">
        <v>176</v>
      </c>
      <c r="AU424" s="253" t="s">
        <v>182</v>
      </c>
      <c r="AV424" s="13" t="s">
        <v>82</v>
      </c>
      <c r="AW424" s="13" t="s">
        <v>30</v>
      </c>
      <c r="AX424" s="13" t="s">
        <v>80</v>
      </c>
      <c r="AY424" s="253" t="s">
        <v>168</v>
      </c>
    </row>
    <row r="425" spans="1:65" s="2" customFormat="1" ht="24.15" customHeight="1">
      <c r="A425" s="38"/>
      <c r="B425" s="39"/>
      <c r="C425" s="228" t="s">
        <v>906</v>
      </c>
      <c r="D425" s="228" t="s">
        <v>170</v>
      </c>
      <c r="E425" s="229" t="s">
        <v>907</v>
      </c>
      <c r="F425" s="230" t="s">
        <v>908</v>
      </c>
      <c r="G425" s="231" t="s">
        <v>173</v>
      </c>
      <c r="H425" s="232">
        <v>910</v>
      </c>
      <c r="I425" s="233"/>
      <c r="J425" s="234">
        <f>ROUND(I425*H425,2)</f>
        <v>0</v>
      </c>
      <c r="K425" s="235"/>
      <c r="L425" s="44"/>
      <c r="M425" s="236" t="s">
        <v>1</v>
      </c>
      <c r="N425" s="237" t="s">
        <v>38</v>
      </c>
      <c r="O425" s="91"/>
      <c r="P425" s="238">
        <f>O425*H425</f>
        <v>0</v>
      </c>
      <c r="Q425" s="238">
        <v>0</v>
      </c>
      <c r="R425" s="238">
        <f>Q425*H425</f>
        <v>0</v>
      </c>
      <c r="S425" s="238">
        <v>0</v>
      </c>
      <c r="T425" s="239">
        <f>S425*H425</f>
        <v>0</v>
      </c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R425" s="240" t="s">
        <v>174</v>
      </c>
      <c r="AT425" s="240" t="s">
        <v>170</v>
      </c>
      <c r="AU425" s="240" t="s">
        <v>182</v>
      </c>
      <c r="AY425" s="17" t="s">
        <v>168</v>
      </c>
      <c r="BE425" s="241">
        <f>IF(N425="základní",J425,0)</f>
        <v>0</v>
      </c>
      <c r="BF425" s="241">
        <f>IF(N425="snížená",J425,0)</f>
        <v>0</v>
      </c>
      <c r="BG425" s="241">
        <f>IF(N425="zákl. přenesená",J425,0)</f>
        <v>0</v>
      </c>
      <c r="BH425" s="241">
        <f>IF(N425="sníž. přenesená",J425,0)</f>
        <v>0</v>
      </c>
      <c r="BI425" s="241">
        <f>IF(N425="nulová",J425,0)</f>
        <v>0</v>
      </c>
      <c r="BJ425" s="17" t="s">
        <v>80</v>
      </c>
      <c r="BK425" s="241">
        <f>ROUND(I425*H425,2)</f>
        <v>0</v>
      </c>
      <c r="BL425" s="17" t="s">
        <v>174</v>
      </c>
      <c r="BM425" s="240" t="s">
        <v>909</v>
      </c>
    </row>
    <row r="426" spans="1:51" s="15" customFormat="1" ht="12">
      <c r="A426" s="15"/>
      <c r="B426" s="265"/>
      <c r="C426" s="266"/>
      <c r="D426" s="244" t="s">
        <v>176</v>
      </c>
      <c r="E426" s="267" t="s">
        <v>1</v>
      </c>
      <c r="F426" s="268" t="s">
        <v>910</v>
      </c>
      <c r="G426" s="266"/>
      <c r="H426" s="267" t="s">
        <v>1</v>
      </c>
      <c r="I426" s="269"/>
      <c r="J426" s="266"/>
      <c r="K426" s="266"/>
      <c r="L426" s="270"/>
      <c r="M426" s="271"/>
      <c r="N426" s="272"/>
      <c r="O426" s="272"/>
      <c r="P426" s="272"/>
      <c r="Q426" s="272"/>
      <c r="R426" s="272"/>
      <c r="S426" s="272"/>
      <c r="T426" s="273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74" t="s">
        <v>176</v>
      </c>
      <c r="AU426" s="274" t="s">
        <v>182</v>
      </c>
      <c r="AV426" s="15" t="s">
        <v>80</v>
      </c>
      <c r="AW426" s="15" t="s">
        <v>4</v>
      </c>
      <c r="AX426" s="15" t="s">
        <v>73</v>
      </c>
      <c r="AY426" s="274" t="s">
        <v>168</v>
      </c>
    </row>
    <row r="427" spans="1:51" s="13" customFormat="1" ht="12">
      <c r="A427" s="13"/>
      <c r="B427" s="242"/>
      <c r="C427" s="243"/>
      <c r="D427" s="244" t="s">
        <v>176</v>
      </c>
      <c r="E427" s="245" t="s">
        <v>1</v>
      </c>
      <c r="F427" s="246" t="s">
        <v>121</v>
      </c>
      <c r="G427" s="243"/>
      <c r="H427" s="247">
        <v>910</v>
      </c>
      <c r="I427" s="248"/>
      <c r="J427" s="243"/>
      <c r="K427" s="243"/>
      <c r="L427" s="249"/>
      <c r="M427" s="250"/>
      <c r="N427" s="251"/>
      <c r="O427" s="251"/>
      <c r="P427" s="251"/>
      <c r="Q427" s="251"/>
      <c r="R427" s="251"/>
      <c r="S427" s="251"/>
      <c r="T427" s="252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53" t="s">
        <v>176</v>
      </c>
      <c r="AU427" s="253" t="s">
        <v>182</v>
      </c>
      <c r="AV427" s="13" t="s">
        <v>82</v>
      </c>
      <c r="AW427" s="13" t="s">
        <v>30</v>
      </c>
      <c r="AX427" s="13" t="s">
        <v>80</v>
      </c>
      <c r="AY427" s="253" t="s">
        <v>168</v>
      </c>
    </row>
    <row r="428" spans="1:65" s="2" customFormat="1" ht="16.5" customHeight="1">
      <c r="A428" s="38"/>
      <c r="B428" s="39"/>
      <c r="C428" s="275" t="s">
        <v>911</v>
      </c>
      <c r="D428" s="275" t="s">
        <v>307</v>
      </c>
      <c r="E428" s="276" t="s">
        <v>912</v>
      </c>
      <c r="F428" s="277" t="s">
        <v>913</v>
      </c>
      <c r="G428" s="278" t="s">
        <v>914</v>
      </c>
      <c r="H428" s="279">
        <v>13.65</v>
      </c>
      <c r="I428" s="280"/>
      <c r="J428" s="281">
        <f>ROUND(I428*H428,2)</f>
        <v>0</v>
      </c>
      <c r="K428" s="282"/>
      <c r="L428" s="283"/>
      <c r="M428" s="284" t="s">
        <v>1</v>
      </c>
      <c r="N428" s="285" t="s">
        <v>38</v>
      </c>
      <c r="O428" s="91"/>
      <c r="P428" s="238">
        <f>O428*H428</f>
        <v>0</v>
      </c>
      <c r="Q428" s="238">
        <v>0.001</v>
      </c>
      <c r="R428" s="238">
        <f>Q428*H428</f>
        <v>0.01365</v>
      </c>
      <c r="S428" s="238">
        <v>0</v>
      </c>
      <c r="T428" s="239">
        <f>S428*H428</f>
        <v>0</v>
      </c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R428" s="240" t="s">
        <v>204</v>
      </c>
      <c r="AT428" s="240" t="s">
        <v>307</v>
      </c>
      <c r="AU428" s="240" t="s">
        <v>182</v>
      </c>
      <c r="AY428" s="17" t="s">
        <v>168</v>
      </c>
      <c r="BE428" s="241">
        <f>IF(N428="základní",J428,0)</f>
        <v>0</v>
      </c>
      <c r="BF428" s="241">
        <f>IF(N428="snížená",J428,0)</f>
        <v>0</v>
      </c>
      <c r="BG428" s="241">
        <f>IF(N428="zákl. přenesená",J428,0)</f>
        <v>0</v>
      </c>
      <c r="BH428" s="241">
        <f>IF(N428="sníž. přenesená",J428,0)</f>
        <v>0</v>
      </c>
      <c r="BI428" s="241">
        <f>IF(N428="nulová",J428,0)</f>
        <v>0</v>
      </c>
      <c r="BJ428" s="17" t="s">
        <v>80</v>
      </c>
      <c r="BK428" s="241">
        <f>ROUND(I428*H428,2)</f>
        <v>0</v>
      </c>
      <c r="BL428" s="17" t="s">
        <v>174</v>
      </c>
      <c r="BM428" s="240" t="s">
        <v>915</v>
      </c>
    </row>
    <row r="429" spans="1:51" s="13" customFormat="1" ht="12">
      <c r="A429" s="13"/>
      <c r="B429" s="242"/>
      <c r="C429" s="243"/>
      <c r="D429" s="244" t="s">
        <v>176</v>
      </c>
      <c r="E429" s="243"/>
      <c r="F429" s="246" t="s">
        <v>916</v>
      </c>
      <c r="G429" s="243"/>
      <c r="H429" s="247">
        <v>13.65</v>
      </c>
      <c r="I429" s="248"/>
      <c r="J429" s="243"/>
      <c r="K429" s="243"/>
      <c r="L429" s="249"/>
      <c r="M429" s="250"/>
      <c r="N429" s="251"/>
      <c r="O429" s="251"/>
      <c r="P429" s="251"/>
      <c r="Q429" s="251"/>
      <c r="R429" s="251"/>
      <c r="S429" s="251"/>
      <c r="T429" s="252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53" t="s">
        <v>176</v>
      </c>
      <c r="AU429" s="253" t="s">
        <v>182</v>
      </c>
      <c r="AV429" s="13" t="s">
        <v>82</v>
      </c>
      <c r="AW429" s="13" t="s">
        <v>4</v>
      </c>
      <c r="AX429" s="13" t="s">
        <v>80</v>
      </c>
      <c r="AY429" s="253" t="s">
        <v>168</v>
      </c>
    </row>
    <row r="430" spans="1:65" s="2" customFormat="1" ht="33" customHeight="1">
      <c r="A430" s="38"/>
      <c r="B430" s="39"/>
      <c r="C430" s="228" t="s">
        <v>917</v>
      </c>
      <c r="D430" s="228" t="s">
        <v>170</v>
      </c>
      <c r="E430" s="229" t="s">
        <v>918</v>
      </c>
      <c r="F430" s="230" t="s">
        <v>919</v>
      </c>
      <c r="G430" s="231" t="s">
        <v>173</v>
      </c>
      <c r="H430" s="232">
        <v>910</v>
      </c>
      <c r="I430" s="233"/>
      <c r="J430" s="234">
        <f>ROUND(I430*H430,2)</f>
        <v>0</v>
      </c>
      <c r="K430" s="235"/>
      <c r="L430" s="44"/>
      <c r="M430" s="236" t="s">
        <v>1</v>
      </c>
      <c r="N430" s="237" t="s">
        <v>38</v>
      </c>
      <c r="O430" s="91"/>
      <c r="P430" s="238">
        <f>O430*H430</f>
        <v>0</v>
      </c>
      <c r="Q430" s="238">
        <v>0</v>
      </c>
      <c r="R430" s="238">
        <f>Q430*H430</f>
        <v>0</v>
      </c>
      <c r="S430" s="238">
        <v>0</v>
      </c>
      <c r="T430" s="239">
        <f>S430*H430</f>
        <v>0</v>
      </c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R430" s="240" t="s">
        <v>174</v>
      </c>
      <c r="AT430" s="240" t="s">
        <v>170</v>
      </c>
      <c r="AU430" s="240" t="s">
        <v>182</v>
      </c>
      <c r="AY430" s="17" t="s">
        <v>168</v>
      </c>
      <c r="BE430" s="241">
        <f>IF(N430="základní",J430,0)</f>
        <v>0</v>
      </c>
      <c r="BF430" s="241">
        <f>IF(N430="snížená",J430,0)</f>
        <v>0</v>
      </c>
      <c r="BG430" s="241">
        <f>IF(N430="zákl. přenesená",J430,0)</f>
        <v>0</v>
      </c>
      <c r="BH430" s="241">
        <f>IF(N430="sníž. přenesená",J430,0)</f>
        <v>0</v>
      </c>
      <c r="BI430" s="241">
        <f>IF(N430="nulová",J430,0)</f>
        <v>0</v>
      </c>
      <c r="BJ430" s="17" t="s">
        <v>80</v>
      </c>
      <c r="BK430" s="241">
        <f>ROUND(I430*H430,2)</f>
        <v>0</v>
      </c>
      <c r="BL430" s="17" t="s">
        <v>174</v>
      </c>
      <c r="BM430" s="240" t="s">
        <v>920</v>
      </c>
    </row>
    <row r="431" spans="1:51" s="13" customFormat="1" ht="12">
      <c r="A431" s="13"/>
      <c r="B431" s="242"/>
      <c r="C431" s="243"/>
      <c r="D431" s="244" t="s">
        <v>176</v>
      </c>
      <c r="E431" s="245" t="s">
        <v>1</v>
      </c>
      <c r="F431" s="246" t="s">
        <v>121</v>
      </c>
      <c r="G431" s="243"/>
      <c r="H431" s="247">
        <v>910</v>
      </c>
      <c r="I431" s="248"/>
      <c r="J431" s="243"/>
      <c r="K431" s="243"/>
      <c r="L431" s="249"/>
      <c r="M431" s="250"/>
      <c r="N431" s="251"/>
      <c r="O431" s="251"/>
      <c r="P431" s="251"/>
      <c r="Q431" s="251"/>
      <c r="R431" s="251"/>
      <c r="S431" s="251"/>
      <c r="T431" s="252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T431" s="253" t="s">
        <v>176</v>
      </c>
      <c r="AU431" s="253" t="s">
        <v>182</v>
      </c>
      <c r="AV431" s="13" t="s">
        <v>82</v>
      </c>
      <c r="AW431" s="13" t="s">
        <v>30</v>
      </c>
      <c r="AX431" s="13" t="s">
        <v>80</v>
      </c>
      <c r="AY431" s="253" t="s">
        <v>168</v>
      </c>
    </row>
    <row r="432" spans="1:65" s="2" customFormat="1" ht="16.5" customHeight="1">
      <c r="A432" s="38"/>
      <c r="B432" s="39"/>
      <c r="C432" s="275" t="s">
        <v>921</v>
      </c>
      <c r="D432" s="275" t="s">
        <v>307</v>
      </c>
      <c r="E432" s="276" t="s">
        <v>922</v>
      </c>
      <c r="F432" s="277" t="s">
        <v>923</v>
      </c>
      <c r="G432" s="278" t="s">
        <v>293</v>
      </c>
      <c r="H432" s="279">
        <v>117</v>
      </c>
      <c r="I432" s="280"/>
      <c r="J432" s="281">
        <f>ROUND(I432*H432,2)</f>
        <v>0</v>
      </c>
      <c r="K432" s="282"/>
      <c r="L432" s="283"/>
      <c r="M432" s="284" t="s">
        <v>1</v>
      </c>
      <c r="N432" s="285" t="s">
        <v>38</v>
      </c>
      <c r="O432" s="91"/>
      <c r="P432" s="238">
        <f>O432*H432</f>
        <v>0</v>
      </c>
      <c r="Q432" s="238">
        <v>1</v>
      </c>
      <c r="R432" s="238">
        <f>Q432*H432</f>
        <v>117</v>
      </c>
      <c r="S432" s="238">
        <v>0</v>
      </c>
      <c r="T432" s="239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240" t="s">
        <v>204</v>
      </c>
      <c r="AT432" s="240" t="s">
        <v>307</v>
      </c>
      <c r="AU432" s="240" t="s">
        <v>182</v>
      </c>
      <c r="AY432" s="17" t="s">
        <v>168</v>
      </c>
      <c r="BE432" s="241">
        <f>IF(N432="základní",J432,0)</f>
        <v>0</v>
      </c>
      <c r="BF432" s="241">
        <f>IF(N432="snížená",J432,0)</f>
        <v>0</v>
      </c>
      <c r="BG432" s="241">
        <f>IF(N432="zákl. přenesená",J432,0)</f>
        <v>0</v>
      </c>
      <c r="BH432" s="241">
        <f>IF(N432="sníž. přenesená",J432,0)</f>
        <v>0</v>
      </c>
      <c r="BI432" s="241">
        <f>IF(N432="nulová",J432,0)</f>
        <v>0</v>
      </c>
      <c r="BJ432" s="17" t="s">
        <v>80</v>
      </c>
      <c r="BK432" s="241">
        <f>ROUND(I432*H432,2)</f>
        <v>0</v>
      </c>
      <c r="BL432" s="17" t="s">
        <v>174</v>
      </c>
      <c r="BM432" s="240" t="s">
        <v>924</v>
      </c>
    </row>
    <row r="433" spans="1:51" s="13" customFormat="1" ht="12">
      <c r="A433" s="13"/>
      <c r="B433" s="242"/>
      <c r="C433" s="243"/>
      <c r="D433" s="244" t="s">
        <v>176</v>
      </c>
      <c r="E433" s="245" t="s">
        <v>1</v>
      </c>
      <c r="F433" s="246" t="s">
        <v>925</v>
      </c>
      <c r="G433" s="243"/>
      <c r="H433" s="247">
        <v>117</v>
      </c>
      <c r="I433" s="248"/>
      <c r="J433" s="243"/>
      <c r="K433" s="243"/>
      <c r="L433" s="249"/>
      <c r="M433" s="250"/>
      <c r="N433" s="251"/>
      <c r="O433" s="251"/>
      <c r="P433" s="251"/>
      <c r="Q433" s="251"/>
      <c r="R433" s="251"/>
      <c r="S433" s="251"/>
      <c r="T433" s="252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53" t="s">
        <v>176</v>
      </c>
      <c r="AU433" s="253" t="s">
        <v>182</v>
      </c>
      <c r="AV433" s="13" t="s">
        <v>82</v>
      </c>
      <c r="AW433" s="13" t="s">
        <v>30</v>
      </c>
      <c r="AX433" s="13" t="s">
        <v>80</v>
      </c>
      <c r="AY433" s="253" t="s">
        <v>168</v>
      </c>
    </row>
    <row r="434" spans="1:65" s="2" customFormat="1" ht="33" customHeight="1">
      <c r="A434" s="38"/>
      <c r="B434" s="39"/>
      <c r="C434" s="228" t="s">
        <v>926</v>
      </c>
      <c r="D434" s="228" t="s">
        <v>170</v>
      </c>
      <c r="E434" s="229" t="s">
        <v>927</v>
      </c>
      <c r="F434" s="230" t="s">
        <v>928</v>
      </c>
      <c r="G434" s="231" t="s">
        <v>173</v>
      </c>
      <c r="H434" s="232">
        <v>1040</v>
      </c>
      <c r="I434" s="233"/>
      <c r="J434" s="234">
        <f>ROUND(I434*H434,2)</f>
        <v>0</v>
      </c>
      <c r="K434" s="235"/>
      <c r="L434" s="44"/>
      <c r="M434" s="236" t="s">
        <v>1</v>
      </c>
      <c r="N434" s="237" t="s">
        <v>38</v>
      </c>
      <c r="O434" s="91"/>
      <c r="P434" s="238">
        <f>O434*H434</f>
        <v>0</v>
      </c>
      <c r="Q434" s="238">
        <v>0</v>
      </c>
      <c r="R434" s="238">
        <f>Q434*H434</f>
        <v>0</v>
      </c>
      <c r="S434" s="238">
        <v>0</v>
      </c>
      <c r="T434" s="239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240" t="s">
        <v>174</v>
      </c>
      <c r="AT434" s="240" t="s">
        <v>170</v>
      </c>
      <c r="AU434" s="240" t="s">
        <v>182</v>
      </c>
      <c r="AY434" s="17" t="s">
        <v>168</v>
      </c>
      <c r="BE434" s="241">
        <f>IF(N434="základní",J434,0)</f>
        <v>0</v>
      </c>
      <c r="BF434" s="241">
        <f>IF(N434="snížená",J434,0)</f>
        <v>0</v>
      </c>
      <c r="BG434" s="241">
        <f>IF(N434="zákl. přenesená",J434,0)</f>
        <v>0</v>
      </c>
      <c r="BH434" s="241">
        <f>IF(N434="sníž. přenesená",J434,0)</f>
        <v>0</v>
      </c>
      <c r="BI434" s="241">
        <f>IF(N434="nulová",J434,0)</f>
        <v>0</v>
      </c>
      <c r="BJ434" s="17" t="s">
        <v>80</v>
      </c>
      <c r="BK434" s="241">
        <f>ROUND(I434*H434,2)</f>
        <v>0</v>
      </c>
      <c r="BL434" s="17" t="s">
        <v>174</v>
      </c>
      <c r="BM434" s="240" t="s">
        <v>929</v>
      </c>
    </row>
    <row r="435" spans="1:51" s="13" customFormat="1" ht="12">
      <c r="A435" s="13"/>
      <c r="B435" s="242"/>
      <c r="C435" s="243"/>
      <c r="D435" s="244" t="s">
        <v>176</v>
      </c>
      <c r="E435" s="245" t="s">
        <v>1</v>
      </c>
      <c r="F435" s="246" t="s">
        <v>930</v>
      </c>
      <c r="G435" s="243"/>
      <c r="H435" s="247">
        <v>1040</v>
      </c>
      <c r="I435" s="248"/>
      <c r="J435" s="243"/>
      <c r="K435" s="243"/>
      <c r="L435" s="249"/>
      <c r="M435" s="250"/>
      <c r="N435" s="251"/>
      <c r="O435" s="251"/>
      <c r="P435" s="251"/>
      <c r="Q435" s="251"/>
      <c r="R435" s="251"/>
      <c r="S435" s="251"/>
      <c r="T435" s="252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53" t="s">
        <v>176</v>
      </c>
      <c r="AU435" s="253" t="s">
        <v>182</v>
      </c>
      <c r="AV435" s="13" t="s">
        <v>82</v>
      </c>
      <c r="AW435" s="13" t="s">
        <v>30</v>
      </c>
      <c r="AX435" s="13" t="s">
        <v>80</v>
      </c>
      <c r="AY435" s="253" t="s">
        <v>168</v>
      </c>
    </row>
    <row r="436" spans="1:65" s="2" customFormat="1" ht="24.15" customHeight="1">
      <c r="A436" s="38"/>
      <c r="B436" s="39"/>
      <c r="C436" s="228" t="s">
        <v>931</v>
      </c>
      <c r="D436" s="228" t="s">
        <v>170</v>
      </c>
      <c r="E436" s="229" t="s">
        <v>932</v>
      </c>
      <c r="F436" s="230" t="s">
        <v>933</v>
      </c>
      <c r="G436" s="231" t="s">
        <v>173</v>
      </c>
      <c r="H436" s="232">
        <v>1040</v>
      </c>
      <c r="I436" s="233"/>
      <c r="J436" s="234">
        <f>ROUND(I436*H436,2)</f>
        <v>0</v>
      </c>
      <c r="K436" s="235"/>
      <c r="L436" s="44"/>
      <c r="M436" s="236" t="s">
        <v>1</v>
      </c>
      <c r="N436" s="237" t="s">
        <v>38</v>
      </c>
      <c r="O436" s="91"/>
      <c r="P436" s="238">
        <f>O436*H436</f>
        <v>0</v>
      </c>
      <c r="Q436" s="238">
        <v>0</v>
      </c>
      <c r="R436" s="238">
        <f>Q436*H436</f>
        <v>0</v>
      </c>
      <c r="S436" s="238">
        <v>0</v>
      </c>
      <c r="T436" s="239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240" t="s">
        <v>174</v>
      </c>
      <c r="AT436" s="240" t="s">
        <v>170</v>
      </c>
      <c r="AU436" s="240" t="s">
        <v>182</v>
      </c>
      <c r="AY436" s="17" t="s">
        <v>168</v>
      </c>
      <c r="BE436" s="241">
        <f>IF(N436="základní",J436,0)</f>
        <v>0</v>
      </c>
      <c r="BF436" s="241">
        <f>IF(N436="snížená",J436,0)</f>
        <v>0</v>
      </c>
      <c r="BG436" s="241">
        <f>IF(N436="zákl. přenesená",J436,0)</f>
        <v>0</v>
      </c>
      <c r="BH436" s="241">
        <f>IF(N436="sníž. přenesená",J436,0)</f>
        <v>0</v>
      </c>
      <c r="BI436" s="241">
        <f>IF(N436="nulová",J436,0)</f>
        <v>0</v>
      </c>
      <c r="BJ436" s="17" t="s">
        <v>80</v>
      </c>
      <c r="BK436" s="241">
        <f>ROUND(I436*H436,2)</f>
        <v>0</v>
      </c>
      <c r="BL436" s="17" t="s">
        <v>174</v>
      </c>
      <c r="BM436" s="240" t="s">
        <v>934</v>
      </c>
    </row>
    <row r="437" spans="1:51" s="13" customFormat="1" ht="12">
      <c r="A437" s="13"/>
      <c r="B437" s="242"/>
      <c r="C437" s="243"/>
      <c r="D437" s="244" t="s">
        <v>176</v>
      </c>
      <c r="E437" s="245" t="s">
        <v>1</v>
      </c>
      <c r="F437" s="246" t="s">
        <v>930</v>
      </c>
      <c r="G437" s="243"/>
      <c r="H437" s="247">
        <v>1040</v>
      </c>
      <c r="I437" s="248"/>
      <c r="J437" s="243"/>
      <c r="K437" s="243"/>
      <c r="L437" s="249"/>
      <c r="M437" s="250"/>
      <c r="N437" s="251"/>
      <c r="O437" s="251"/>
      <c r="P437" s="251"/>
      <c r="Q437" s="251"/>
      <c r="R437" s="251"/>
      <c r="S437" s="251"/>
      <c r="T437" s="25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53" t="s">
        <v>176</v>
      </c>
      <c r="AU437" s="253" t="s">
        <v>182</v>
      </c>
      <c r="AV437" s="13" t="s">
        <v>82</v>
      </c>
      <c r="AW437" s="13" t="s">
        <v>30</v>
      </c>
      <c r="AX437" s="13" t="s">
        <v>80</v>
      </c>
      <c r="AY437" s="253" t="s">
        <v>168</v>
      </c>
    </row>
    <row r="438" spans="1:65" s="2" customFormat="1" ht="21.75" customHeight="1">
      <c r="A438" s="38"/>
      <c r="B438" s="39"/>
      <c r="C438" s="228" t="s">
        <v>935</v>
      </c>
      <c r="D438" s="228" t="s">
        <v>170</v>
      </c>
      <c r="E438" s="229" t="s">
        <v>936</v>
      </c>
      <c r="F438" s="230" t="s">
        <v>937</v>
      </c>
      <c r="G438" s="231" t="s">
        <v>173</v>
      </c>
      <c r="H438" s="232">
        <v>910</v>
      </c>
      <c r="I438" s="233"/>
      <c r="J438" s="234">
        <f>ROUND(I438*H438,2)</f>
        <v>0</v>
      </c>
      <c r="K438" s="235"/>
      <c r="L438" s="44"/>
      <c r="M438" s="236" t="s">
        <v>1</v>
      </c>
      <c r="N438" s="237" t="s">
        <v>38</v>
      </c>
      <c r="O438" s="91"/>
      <c r="P438" s="238">
        <f>O438*H438</f>
        <v>0</v>
      </c>
      <c r="Q438" s="238">
        <v>0</v>
      </c>
      <c r="R438" s="238">
        <f>Q438*H438</f>
        <v>0</v>
      </c>
      <c r="S438" s="238">
        <v>0</v>
      </c>
      <c r="T438" s="239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240" t="s">
        <v>174</v>
      </c>
      <c r="AT438" s="240" t="s">
        <v>170</v>
      </c>
      <c r="AU438" s="240" t="s">
        <v>182</v>
      </c>
      <c r="AY438" s="17" t="s">
        <v>168</v>
      </c>
      <c r="BE438" s="241">
        <f>IF(N438="základní",J438,0)</f>
        <v>0</v>
      </c>
      <c r="BF438" s="241">
        <f>IF(N438="snížená",J438,0)</f>
        <v>0</v>
      </c>
      <c r="BG438" s="241">
        <f>IF(N438="zákl. přenesená",J438,0)</f>
        <v>0</v>
      </c>
      <c r="BH438" s="241">
        <f>IF(N438="sníž. přenesená",J438,0)</f>
        <v>0</v>
      </c>
      <c r="BI438" s="241">
        <f>IF(N438="nulová",J438,0)</f>
        <v>0</v>
      </c>
      <c r="BJ438" s="17" t="s">
        <v>80</v>
      </c>
      <c r="BK438" s="241">
        <f>ROUND(I438*H438,2)</f>
        <v>0</v>
      </c>
      <c r="BL438" s="17" t="s">
        <v>174</v>
      </c>
      <c r="BM438" s="240" t="s">
        <v>938</v>
      </c>
    </row>
    <row r="439" spans="1:51" s="13" customFormat="1" ht="12">
      <c r="A439" s="13"/>
      <c r="B439" s="242"/>
      <c r="C439" s="243"/>
      <c r="D439" s="244" t="s">
        <v>176</v>
      </c>
      <c r="E439" s="245" t="s">
        <v>1</v>
      </c>
      <c r="F439" s="246" t="s">
        <v>121</v>
      </c>
      <c r="G439" s="243"/>
      <c r="H439" s="247">
        <v>910</v>
      </c>
      <c r="I439" s="248"/>
      <c r="J439" s="243"/>
      <c r="K439" s="243"/>
      <c r="L439" s="249"/>
      <c r="M439" s="250"/>
      <c r="N439" s="251"/>
      <c r="O439" s="251"/>
      <c r="P439" s="251"/>
      <c r="Q439" s="251"/>
      <c r="R439" s="251"/>
      <c r="S439" s="251"/>
      <c r="T439" s="252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53" t="s">
        <v>176</v>
      </c>
      <c r="AU439" s="253" t="s">
        <v>182</v>
      </c>
      <c r="AV439" s="13" t="s">
        <v>82</v>
      </c>
      <c r="AW439" s="13" t="s">
        <v>30</v>
      </c>
      <c r="AX439" s="13" t="s">
        <v>80</v>
      </c>
      <c r="AY439" s="253" t="s">
        <v>168</v>
      </c>
    </row>
    <row r="440" spans="1:63" s="12" customFormat="1" ht="22.8" customHeight="1">
      <c r="A440" s="12"/>
      <c r="B440" s="212"/>
      <c r="C440" s="213"/>
      <c r="D440" s="214" t="s">
        <v>72</v>
      </c>
      <c r="E440" s="226" t="s">
        <v>939</v>
      </c>
      <c r="F440" s="226" t="s">
        <v>940</v>
      </c>
      <c r="G440" s="213"/>
      <c r="H440" s="213"/>
      <c r="I440" s="216"/>
      <c r="J440" s="227">
        <f>BK440</f>
        <v>0</v>
      </c>
      <c r="K440" s="213"/>
      <c r="L440" s="218"/>
      <c r="M440" s="219"/>
      <c r="N440" s="220"/>
      <c r="O440" s="220"/>
      <c r="P440" s="221">
        <f>SUM(P441:P456)</f>
        <v>0</v>
      </c>
      <c r="Q440" s="220"/>
      <c r="R440" s="221">
        <f>SUM(R441:R456)</f>
        <v>0</v>
      </c>
      <c r="S440" s="220"/>
      <c r="T440" s="222">
        <f>SUM(T441:T456)</f>
        <v>0</v>
      </c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R440" s="223" t="s">
        <v>80</v>
      </c>
      <c r="AT440" s="224" t="s">
        <v>72</v>
      </c>
      <c r="AU440" s="224" t="s">
        <v>80</v>
      </c>
      <c r="AY440" s="223" t="s">
        <v>168</v>
      </c>
      <c r="BK440" s="225">
        <f>SUM(BK441:BK456)</f>
        <v>0</v>
      </c>
    </row>
    <row r="441" spans="1:65" s="2" customFormat="1" ht="21.75" customHeight="1">
      <c r="A441" s="38"/>
      <c r="B441" s="39"/>
      <c r="C441" s="228" t="s">
        <v>941</v>
      </c>
      <c r="D441" s="228" t="s">
        <v>170</v>
      </c>
      <c r="E441" s="229" t="s">
        <v>942</v>
      </c>
      <c r="F441" s="230" t="s">
        <v>943</v>
      </c>
      <c r="G441" s="231" t="s">
        <v>293</v>
      </c>
      <c r="H441" s="232">
        <v>2065.46</v>
      </c>
      <c r="I441" s="233"/>
      <c r="J441" s="234">
        <f>ROUND(I441*H441,2)</f>
        <v>0</v>
      </c>
      <c r="K441" s="235"/>
      <c r="L441" s="44"/>
      <c r="M441" s="236" t="s">
        <v>1</v>
      </c>
      <c r="N441" s="237" t="s">
        <v>38</v>
      </c>
      <c r="O441" s="91"/>
      <c r="P441" s="238">
        <f>O441*H441</f>
        <v>0</v>
      </c>
      <c r="Q441" s="238">
        <v>0</v>
      </c>
      <c r="R441" s="238">
        <f>Q441*H441</f>
        <v>0</v>
      </c>
      <c r="S441" s="238">
        <v>0</v>
      </c>
      <c r="T441" s="239">
        <f>S441*H441</f>
        <v>0</v>
      </c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R441" s="240" t="s">
        <v>174</v>
      </c>
      <c r="AT441" s="240" t="s">
        <v>170</v>
      </c>
      <c r="AU441" s="240" t="s">
        <v>82</v>
      </c>
      <c r="AY441" s="17" t="s">
        <v>168</v>
      </c>
      <c r="BE441" s="241">
        <f>IF(N441="základní",J441,0)</f>
        <v>0</v>
      </c>
      <c r="BF441" s="241">
        <f>IF(N441="snížená",J441,0)</f>
        <v>0</v>
      </c>
      <c r="BG441" s="241">
        <f>IF(N441="zákl. přenesená",J441,0)</f>
        <v>0</v>
      </c>
      <c r="BH441" s="241">
        <f>IF(N441="sníž. přenesená",J441,0)</f>
        <v>0</v>
      </c>
      <c r="BI441" s="241">
        <f>IF(N441="nulová",J441,0)</f>
        <v>0</v>
      </c>
      <c r="BJ441" s="17" t="s">
        <v>80</v>
      </c>
      <c r="BK441" s="241">
        <f>ROUND(I441*H441,2)</f>
        <v>0</v>
      </c>
      <c r="BL441" s="17" t="s">
        <v>174</v>
      </c>
      <c r="BM441" s="240" t="s">
        <v>944</v>
      </c>
    </row>
    <row r="442" spans="1:51" s="13" customFormat="1" ht="12">
      <c r="A442" s="13"/>
      <c r="B442" s="242"/>
      <c r="C442" s="243"/>
      <c r="D442" s="244" t="s">
        <v>176</v>
      </c>
      <c r="E442" s="245" t="s">
        <v>1</v>
      </c>
      <c r="F442" s="246" t="s">
        <v>945</v>
      </c>
      <c r="G442" s="243"/>
      <c r="H442" s="247">
        <v>2065.46</v>
      </c>
      <c r="I442" s="248"/>
      <c r="J442" s="243"/>
      <c r="K442" s="243"/>
      <c r="L442" s="249"/>
      <c r="M442" s="250"/>
      <c r="N442" s="251"/>
      <c r="O442" s="251"/>
      <c r="P442" s="251"/>
      <c r="Q442" s="251"/>
      <c r="R442" s="251"/>
      <c r="S442" s="251"/>
      <c r="T442" s="25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53" t="s">
        <v>176</v>
      </c>
      <c r="AU442" s="253" t="s">
        <v>82</v>
      </c>
      <c r="AV442" s="13" t="s">
        <v>82</v>
      </c>
      <c r="AW442" s="13" t="s">
        <v>30</v>
      </c>
      <c r="AX442" s="13" t="s">
        <v>80</v>
      </c>
      <c r="AY442" s="253" t="s">
        <v>168</v>
      </c>
    </row>
    <row r="443" spans="1:65" s="2" customFormat="1" ht="24.15" customHeight="1">
      <c r="A443" s="38"/>
      <c r="B443" s="39"/>
      <c r="C443" s="228" t="s">
        <v>946</v>
      </c>
      <c r="D443" s="228" t="s">
        <v>170</v>
      </c>
      <c r="E443" s="229" t="s">
        <v>947</v>
      </c>
      <c r="F443" s="230" t="s">
        <v>948</v>
      </c>
      <c r="G443" s="231" t="s">
        <v>293</v>
      </c>
      <c r="H443" s="232">
        <v>18589.14</v>
      </c>
      <c r="I443" s="233"/>
      <c r="J443" s="234">
        <f>ROUND(I443*H443,2)</f>
        <v>0</v>
      </c>
      <c r="K443" s="235"/>
      <c r="L443" s="44"/>
      <c r="M443" s="236" t="s">
        <v>1</v>
      </c>
      <c r="N443" s="237" t="s">
        <v>38</v>
      </c>
      <c r="O443" s="91"/>
      <c r="P443" s="238">
        <f>O443*H443</f>
        <v>0</v>
      </c>
      <c r="Q443" s="238">
        <v>0</v>
      </c>
      <c r="R443" s="238">
        <f>Q443*H443</f>
        <v>0</v>
      </c>
      <c r="S443" s="238">
        <v>0</v>
      </c>
      <c r="T443" s="239">
        <f>S443*H443</f>
        <v>0</v>
      </c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R443" s="240" t="s">
        <v>174</v>
      </c>
      <c r="AT443" s="240" t="s">
        <v>170</v>
      </c>
      <c r="AU443" s="240" t="s">
        <v>82</v>
      </c>
      <c r="AY443" s="17" t="s">
        <v>168</v>
      </c>
      <c r="BE443" s="241">
        <f>IF(N443="základní",J443,0)</f>
        <v>0</v>
      </c>
      <c r="BF443" s="241">
        <f>IF(N443="snížená",J443,0)</f>
        <v>0</v>
      </c>
      <c r="BG443" s="241">
        <f>IF(N443="zákl. přenesená",J443,0)</f>
        <v>0</v>
      </c>
      <c r="BH443" s="241">
        <f>IF(N443="sníž. přenesená",J443,0)</f>
        <v>0</v>
      </c>
      <c r="BI443" s="241">
        <f>IF(N443="nulová",J443,0)</f>
        <v>0</v>
      </c>
      <c r="BJ443" s="17" t="s">
        <v>80</v>
      </c>
      <c r="BK443" s="241">
        <f>ROUND(I443*H443,2)</f>
        <v>0</v>
      </c>
      <c r="BL443" s="17" t="s">
        <v>174</v>
      </c>
      <c r="BM443" s="240" t="s">
        <v>949</v>
      </c>
    </row>
    <row r="444" spans="1:51" s="13" customFormat="1" ht="12">
      <c r="A444" s="13"/>
      <c r="B444" s="242"/>
      <c r="C444" s="243"/>
      <c r="D444" s="244" t="s">
        <v>176</v>
      </c>
      <c r="E444" s="245" t="s">
        <v>1</v>
      </c>
      <c r="F444" s="246" t="s">
        <v>950</v>
      </c>
      <c r="G444" s="243"/>
      <c r="H444" s="247">
        <v>18589.14</v>
      </c>
      <c r="I444" s="248"/>
      <c r="J444" s="243"/>
      <c r="K444" s="243"/>
      <c r="L444" s="249"/>
      <c r="M444" s="250"/>
      <c r="N444" s="251"/>
      <c r="O444" s="251"/>
      <c r="P444" s="251"/>
      <c r="Q444" s="251"/>
      <c r="R444" s="251"/>
      <c r="S444" s="251"/>
      <c r="T444" s="25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53" t="s">
        <v>176</v>
      </c>
      <c r="AU444" s="253" t="s">
        <v>82</v>
      </c>
      <c r="AV444" s="13" t="s">
        <v>82</v>
      </c>
      <c r="AW444" s="13" t="s">
        <v>30</v>
      </c>
      <c r="AX444" s="13" t="s">
        <v>80</v>
      </c>
      <c r="AY444" s="253" t="s">
        <v>168</v>
      </c>
    </row>
    <row r="445" spans="1:65" s="2" customFormat="1" ht="21.75" customHeight="1">
      <c r="A445" s="38"/>
      <c r="B445" s="39"/>
      <c r="C445" s="228" t="s">
        <v>951</v>
      </c>
      <c r="D445" s="228" t="s">
        <v>170</v>
      </c>
      <c r="E445" s="229" t="s">
        <v>952</v>
      </c>
      <c r="F445" s="230" t="s">
        <v>953</v>
      </c>
      <c r="G445" s="231" t="s">
        <v>293</v>
      </c>
      <c r="H445" s="232">
        <v>1875.74</v>
      </c>
      <c r="I445" s="233"/>
      <c r="J445" s="234">
        <f>ROUND(I445*H445,2)</f>
        <v>0</v>
      </c>
      <c r="K445" s="235"/>
      <c r="L445" s="44"/>
      <c r="M445" s="236" t="s">
        <v>1</v>
      </c>
      <c r="N445" s="237" t="s">
        <v>38</v>
      </c>
      <c r="O445" s="91"/>
      <c r="P445" s="238">
        <f>O445*H445</f>
        <v>0</v>
      </c>
      <c r="Q445" s="238">
        <v>0</v>
      </c>
      <c r="R445" s="238">
        <f>Q445*H445</f>
        <v>0</v>
      </c>
      <c r="S445" s="238">
        <v>0</v>
      </c>
      <c r="T445" s="239">
        <f>S445*H445</f>
        <v>0</v>
      </c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R445" s="240" t="s">
        <v>174</v>
      </c>
      <c r="AT445" s="240" t="s">
        <v>170</v>
      </c>
      <c r="AU445" s="240" t="s">
        <v>82</v>
      </c>
      <c r="AY445" s="17" t="s">
        <v>168</v>
      </c>
      <c r="BE445" s="241">
        <f>IF(N445="základní",J445,0)</f>
        <v>0</v>
      </c>
      <c r="BF445" s="241">
        <f>IF(N445="snížená",J445,0)</f>
        <v>0</v>
      </c>
      <c r="BG445" s="241">
        <f>IF(N445="zákl. přenesená",J445,0)</f>
        <v>0</v>
      </c>
      <c r="BH445" s="241">
        <f>IF(N445="sníž. přenesená",J445,0)</f>
        <v>0</v>
      </c>
      <c r="BI445" s="241">
        <f>IF(N445="nulová",J445,0)</f>
        <v>0</v>
      </c>
      <c r="BJ445" s="17" t="s">
        <v>80</v>
      </c>
      <c r="BK445" s="241">
        <f>ROUND(I445*H445,2)</f>
        <v>0</v>
      </c>
      <c r="BL445" s="17" t="s">
        <v>174</v>
      </c>
      <c r="BM445" s="240" t="s">
        <v>954</v>
      </c>
    </row>
    <row r="446" spans="1:51" s="13" customFormat="1" ht="12">
      <c r="A446" s="13"/>
      <c r="B446" s="242"/>
      <c r="C446" s="243"/>
      <c r="D446" s="244" t="s">
        <v>176</v>
      </c>
      <c r="E446" s="245" t="s">
        <v>1</v>
      </c>
      <c r="F446" s="246" t="s">
        <v>955</v>
      </c>
      <c r="G446" s="243"/>
      <c r="H446" s="247">
        <v>1875.74</v>
      </c>
      <c r="I446" s="248"/>
      <c r="J446" s="243"/>
      <c r="K446" s="243"/>
      <c r="L446" s="249"/>
      <c r="M446" s="250"/>
      <c r="N446" s="251"/>
      <c r="O446" s="251"/>
      <c r="P446" s="251"/>
      <c r="Q446" s="251"/>
      <c r="R446" s="251"/>
      <c r="S446" s="251"/>
      <c r="T446" s="25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53" t="s">
        <v>176</v>
      </c>
      <c r="AU446" s="253" t="s">
        <v>82</v>
      </c>
      <c r="AV446" s="13" t="s">
        <v>82</v>
      </c>
      <c r="AW446" s="13" t="s">
        <v>30</v>
      </c>
      <c r="AX446" s="13" t="s">
        <v>80</v>
      </c>
      <c r="AY446" s="253" t="s">
        <v>168</v>
      </c>
    </row>
    <row r="447" spans="1:65" s="2" customFormat="1" ht="24.15" customHeight="1">
      <c r="A447" s="38"/>
      <c r="B447" s="39"/>
      <c r="C447" s="228" t="s">
        <v>956</v>
      </c>
      <c r="D447" s="228" t="s">
        <v>170</v>
      </c>
      <c r="E447" s="229" t="s">
        <v>957</v>
      </c>
      <c r="F447" s="230" t="s">
        <v>958</v>
      </c>
      <c r="G447" s="231" t="s">
        <v>293</v>
      </c>
      <c r="H447" s="232">
        <v>16881.66</v>
      </c>
      <c r="I447" s="233"/>
      <c r="J447" s="234">
        <f>ROUND(I447*H447,2)</f>
        <v>0</v>
      </c>
      <c r="K447" s="235"/>
      <c r="L447" s="44"/>
      <c r="M447" s="236" t="s">
        <v>1</v>
      </c>
      <c r="N447" s="237" t="s">
        <v>38</v>
      </c>
      <c r="O447" s="91"/>
      <c r="P447" s="238">
        <f>O447*H447</f>
        <v>0</v>
      </c>
      <c r="Q447" s="238">
        <v>0</v>
      </c>
      <c r="R447" s="238">
        <f>Q447*H447</f>
        <v>0</v>
      </c>
      <c r="S447" s="238">
        <v>0</v>
      </c>
      <c r="T447" s="239">
        <f>S447*H447</f>
        <v>0</v>
      </c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R447" s="240" t="s">
        <v>174</v>
      </c>
      <c r="AT447" s="240" t="s">
        <v>170</v>
      </c>
      <c r="AU447" s="240" t="s">
        <v>82</v>
      </c>
      <c r="AY447" s="17" t="s">
        <v>168</v>
      </c>
      <c r="BE447" s="241">
        <f>IF(N447="základní",J447,0)</f>
        <v>0</v>
      </c>
      <c r="BF447" s="241">
        <f>IF(N447="snížená",J447,0)</f>
        <v>0</v>
      </c>
      <c r="BG447" s="241">
        <f>IF(N447="zákl. přenesená",J447,0)</f>
        <v>0</v>
      </c>
      <c r="BH447" s="241">
        <f>IF(N447="sníž. přenesená",J447,0)</f>
        <v>0</v>
      </c>
      <c r="BI447" s="241">
        <f>IF(N447="nulová",J447,0)</f>
        <v>0</v>
      </c>
      <c r="BJ447" s="17" t="s">
        <v>80</v>
      </c>
      <c r="BK447" s="241">
        <f>ROUND(I447*H447,2)</f>
        <v>0</v>
      </c>
      <c r="BL447" s="17" t="s">
        <v>174</v>
      </c>
      <c r="BM447" s="240" t="s">
        <v>959</v>
      </c>
    </row>
    <row r="448" spans="1:51" s="13" customFormat="1" ht="12">
      <c r="A448" s="13"/>
      <c r="B448" s="242"/>
      <c r="C448" s="243"/>
      <c r="D448" s="244" t="s">
        <v>176</v>
      </c>
      <c r="E448" s="245" t="s">
        <v>1</v>
      </c>
      <c r="F448" s="246" t="s">
        <v>960</v>
      </c>
      <c r="G448" s="243"/>
      <c r="H448" s="247">
        <v>16881.66</v>
      </c>
      <c r="I448" s="248"/>
      <c r="J448" s="243"/>
      <c r="K448" s="243"/>
      <c r="L448" s="249"/>
      <c r="M448" s="250"/>
      <c r="N448" s="251"/>
      <c r="O448" s="251"/>
      <c r="P448" s="251"/>
      <c r="Q448" s="251"/>
      <c r="R448" s="251"/>
      <c r="S448" s="251"/>
      <c r="T448" s="25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53" t="s">
        <v>176</v>
      </c>
      <c r="AU448" s="253" t="s">
        <v>82</v>
      </c>
      <c r="AV448" s="13" t="s">
        <v>82</v>
      </c>
      <c r="AW448" s="13" t="s">
        <v>30</v>
      </c>
      <c r="AX448" s="13" t="s">
        <v>80</v>
      </c>
      <c r="AY448" s="253" t="s">
        <v>168</v>
      </c>
    </row>
    <row r="449" spans="1:65" s="2" customFormat="1" ht="33" customHeight="1">
      <c r="A449" s="38"/>
      <c r="B449" s="39"/>
      <c r="C449" s="228" t="s">
        <v>961</v>
      </c>
      <c r="D449" s="228" t="s">
        <v>170</v>
      </c>
      <c r="E449" s="229" t="s">
        <v>962</v>
      </c>
      <c r="F449" s="230" t="s">
        <v>963</v>
      </c>
      <c r="G449" s="231" t="s">
        <v>293</v>
      </c>
      <c r="H449" s="232">
        <v>1731.2</v>
      </c>
      <c r="I449" s="233"/>
      <c r="J449" s="234">
        <f>ROUND(I449*H449,2)</f>
        <v>0</v>
      </c>
      <c r="K449" s="235"/>
      <c r="L449" s="44"/>
      <c r="M449" s="236" t="s">
        <v>1</v>
      </c>
      <c r="N449" s="237" t="s">
        <v>38</v>
      </c>
      <c r="O449" s="91"/>
      <c r="P449" s="238">
        <f>O449*H449</f>
        <v>0</v>
      </c>
      <c r="Q449" s="238">
        <v>0</v>
      </c>
      <c r="R449" s="238">
        <f>Q449*H449</f>
        <v>0</v>
      </c>
      <c r="S449" s="238">
        <v>0</v>
      </c>
      <c r="T449" s="239">
        <f>S449*H449</f>
        <v>0</v>
      </c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R449" s="240" t="s">
        <v>174</v>
      </c>
      <c r="AT449" s="240" t="s">
        <v>170</v>
      </c>
      <c r="AU449" s="240" t="s">
        <v>82</v>
      </c>
      <c r="AY449" s="17" t="s">
        <v>168</v>
      </c>
      <c r="BE449" s="241">
        <f>IF(N449="základní",J449,0)</f>
        <v>0</v>
      </c>
      <c r="BF449" s="241">
        <f>IF(N449="snížená",J449,0)</f>
        <v>0</v>
      </c>
      <c r="BG449" s="241">
        <f>IF(N449="zákl. přenesená",J449,0)</f>
        <v>0</v>
      </c>
      <c r="BH449" s="241">
        <f>IF(N449="sníž. přenesená",J449,0)</f>
        <v>0</v>
      </c>
      <c r="BI449" s="241">
        <f>IF(N449="nulová",J449,0)</f>
        <v>0</v>
      </c>
      <c r="BJ449" s="17" t="s">
        <v>80</v>
      </c>
      <c r="BK449" s="241">
        <f>ROUND(I449*H449,2)</f>
        <v>0</v>
      </c>
      <c r="BL449" s="17" t="s">
        <v>174</v>
      </c>
      <c r="BM449" s="240" t="s">
        <v>964</v>
      </c>
    </row>
    <row r="450" spans="1:51" s="13" customFormat="1" ht="12">
      <c r="A450" s="13"/>
      <c r="B450" s="242"/>
      <c r="C450" s="243"/>
      <c r="D450" s="244" t="s">
        <v>176</v>
      </c>
      <c r="E450" s="245" t="s">
        <v>100</v>
      </c>
      <c r="F450" s="246" t="s">
        <v>965</v>
      </c>
      <c r="G450" s="243"/>
      <c r="H450" s="247">
        <v>1731.2</v>
      </c>
      <c r="I450" s="248"/>
      <c r="J450" s="243"/>
      <c r="K450" s="243"/>
      <c r="L450" s="249"/>
      <c r="M450" s="250"/>
      <c r="N450" s="251"/>
      <c r="O450" s="251"/>
      <c r="P450" s="251"/>
      <c r="Q450" s="251"/>
      <c r="R450" s="251"/>
      <c r="S450" s="251"/>
      <c r="T450" s="25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53" t="s">
        <v>176</v>
      </c>
      <c r="AU450" s="253" t="s">
        <v>82</v>
      </c>
      <c r="AV450" s="13" t="s">
        <v>82</v>
      </c>
      <c r="AW450" s="13" t="s">
        <v>30</v>
      </c>
      <c r="AX450" s="13" t="s">
        <v>80</v>
      </c>
      <c r="AY450" s="253" t="s">
        <v>168</v>
      </c>
    </row>
    <row r="451" spans="1:65" s="2" customFormat="1" ht="33" customHeight="1">
      <c r="A451" s="38"/>
      <c r="B451" s="39"/>
      <c r="C451" s="228" t="s">
        <v>966</v>
      </c>
      <c r="D451" s="228" t="s">
        <v>170</v>
      </c>
      <c r="E451" s="229" t="s">
        <v>967</v>
      </c>
      <c r="F451" s="230" t="s">
        <v>968</v>
      </c>
      <c r="G451" s="231" t="s">
        <v>293</v>
      </c>
      <c r="H451" s="232">
        <v>847.26</v>
      </c>
      <c r="I451" s="233"/>
      <c r="J451" s="234">
        <f>ROUND(I451*H451,2)</f>
        <v>0</v>
      </c>
      <c r="K451" s="235"/>
      <c r="L451" s="44"/>
      <c r="M451" s="236" t="s">
        <v>1</v>
      </c>
      <c r="N451" s="237" t="s">
        <v>38</v>
      </c>
      <c r="O451" s="91"/>
      <c r="P451" s="238">
        <f>O451*H451</f>
        <v>0</v>
      </c>
      <c r="Q451" s="238">
        <v>0</v>
      </c>
      <c r="R451" s="238">
        <f>Q451*H451</f>
        <v>0</v>
      </c>
      <c r="S451" s="238">
        <v>0</v>
      </c>
      <c r="T451" s="239">
        <f>S451*H451</f>
        <v>0</v>
      </c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R451" s="240" t="s">
        <v>174</v>
      </c>
      <c r="AT451" s="240" t="s">
        <v>170</v>
      </c>
      <c r="AU451" s="240" t="s">
        <v>82</v>
      </c>
      <c r="AY451" s="17" t="s">
        <v>168</v>
      </c>
      <c r="BE451" s="241">
        <f>IF(N451="základní",J451,0)</f>
        <v>0</v>
      </c>
      <c r="BF451" s="241">
        <f>IF(N451="snížená",J451,0)</f>
        <v>0</v>
      </c>
      <c r="BG451" s="241">
        <f>IF(N451="zákl. přenesená",J451,0)</f>
        <v>0</v>
      </c>
      <c r="BH451" s="241">
        <f>IF(N451="sníž. přenesená",J451,0)</f>
        <v>0</v>
      </c>
      <c r="BI451" s="241">
        <f>IF(N451="nulová",J451,0)</f>
        <v>0</v>
      </c>
      <c r="BJ451" s="17" t="s">
        <v>80</v>
      </c>
      <c r="BK451" s="241">
        <f>ROUND(I451*H451,2)</f>
        <v>0</v>
      </c>
      <c r="BL451" s="17" t="s">
        <v>174</v>
      </c>
      <c r="BM451" s="240" t="s">
        <v>969</v>
      </c>
    </row>
    <row r="452" spans="1:51" s="13" customFormat="1" ht="12">
      <c r="A452" s="13"/>
      <c r="B452" s="242"/>
      <c r="C452" s="243"/>
      <c r="D452" s="244" t="s">
        <v>176</v>
      </c>
      <c r="E452" s="245" t="s">
        <v>93</v>
      </c>
      <c r="F452" s="246" t="s">
        <v>95</v>
      </c>
      <c r="G452" s="243"/>
      <c r="H452" s="247">
        <v>144.54</v>
      </c>
      <c r="I452" s="248"/>
      <c r="J452" s="243"/>
      <c r="K452" s="243"/>
      <c r="L452" s="249"/>
      <c r="M452" s="250"/>
      <c r="N452" s="251"/>
      <c r="O452" s="251"/>
      <c r="P452" s="251"/>
      <c r="Q452" s="251"/>
      <c r="R452" s="251"/>
      <c r="S452" s="251"/>
      <c r="T452" s="25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53" t="s">
        <v>176</v>
      </c>
      <c r="AU452" s="253" t="s">
        <v>82</v>
      </c>
      <c r="AV452" s="13" t="s">
        <v>82</v>
      </c>
      <c r="AW452" s="13" t="s">
        <v>30</v>
      </c>
      <c r="AX452" s="13" t="s">
        <v>73</v>
      </c>
      <c r="AY452" s="253" t="s">
        <v>168</v>
      </c>
    </row>
    <row r="453" spans="1:51" s="13" customFormat="1" ht="12">
      <c r="A453" s="13"/>
      <c r="B453" s="242"/>
      <c r="C453" s="243"/>
      <c r="D453" s="244" t="s">
        <v>176</v>
      </c>
      <c r="E453" s="245" t="s">
        <v>96</v>
      </c>
      <c r="F453" s="246" t="s">
        <v>970</v>
      </c>
      <c r="G453" s="243"/>
      <c r="H453" s="247">
        <v>702.72</v>
      </c>
      <c r="I453" s="248"/>
      <c r="J453" s="243"/>
      <c r="K453" s="243"/>
      <c r="L453" s="249"/>
      <c r="M453" s="250"/>
      <c r="N453" s="251"/>
      <c r="O453" s="251"/>
      <c r="P453" s="251"/>
      <c r="Q453" s="251"/>
      <c r="R453" s="251"/>
      <c r="S453" s="251"/>
      <c r="T453" s="252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T453" s="253" t="s">
        <v>176</v>
      </c>
      <c r="AU453" s="253" t="s">
        <v>82</v>
      </c>
      <c r="AV453" s="13" t="s">
        <v>82</v>
      </c>
      <c r="AW453" s="13" t="s">
        <v>30</v>
      </c>
      <c r="AX453" s="13" t="s">
        <v>73</v>
      </c>
      <c r="AY453" s="253" t="s">
        <v>168</v>
      </c>
    </row>
    <row r="454" spans="1:51" s="14" customFormat="1" ht="12">
      <c r="A454" s="14"/>
      <c r="B454" s="254"/>
      <c r="C454" s="255"/>
      <c r="D454" s="244" t="s">
        <v>176</v>
      </c>
      <c r="E454" s="256" t="s">
        <v>1</v>
      </c>
      <c r="F454" s="257" t="s">
        <v>236</v>
      </c>
      <c r="G454" s="255"/>
      <c r="H454" s="258">
        <v>847.26</v>
      </c>
      <c r="I454" s="259"/>
      <c r="J454" s="255"/>
      <c r="K454" s="255"/>
      <c r="L454" s="260"/>
      <c r="M454" s="261"/>
      <c r="N454" s="262"/>
      <c r="O454" s="262"/>
      <c r="P454" s="262"/>
      <c r="Q454" s="262"/>
      <c r="R454" s="262"/>
      <c r="S454" s="262"/>
      <c r="T454" s="26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64" t="s">
        <v>176</v>
      </c>
      <c r="AU454" s="264" t="s">
        <v>82</v>
      </c>
      <c r="AV454" s="14" t="s">
        <v>174</v>
      </c>
      <c r="AW454" s="14" t="s">
        <v>30</v>
      </c>
      <c r="AX454" s="14" t="s">
        <v>80</v>
      </c>
      <c r="AY454" s="264" t="s">
        <v>168</v>
      </c>
    </row>
    <row r="455" spans="1:65" s="2" customFormat="1" ht="24.15" customHeight="1">
      <c r="A455" s="38"/>
      <c r="B455" s="39"/>
      <c r="C455" s="228" t="s">
        <v>971</v>
      </c>
      <c r="D455" s="228" t="s">
        <v>170</v>
      </c>
      <c r="E455" s="229" t="s">
        <v>972</v>
      </c>
      <c r="F455" s="230" t="s">
        <v>973</v>
      </c>
      <c r="G455" s="231" t="s">
        <v>293</v>
      </c>
      <c r="H455" s="232">
        <v>1362.74</v>
      </c>
      <c r="I455" s="233"/>
      <c r="J455" s="234">
        <f>ROUND(I455*H455,2)</f>
        <v>0</v>
      </c>
      <c r="K455" s="235"/>
      <c r="L455" s="44"/>
      <c r="M455" s="236" t="s">
        <v>1</v>
      </c>
      <c r="N455" s="237" t="s">
        <v>38</v>
      </c>
      <c r="O455" s="91"/>
      <c r="P455" s="238">
        <f>O455*H455</f>
        <v>0</v>
      </c>
      <c r="Q455" s="238">
        <v>0</v>
      </c>
      <c r="R455" s="238">
        <f>Q455*H455</f>
        <v>0</v>
      </c>
      <c r="S455" s="238">
        <v>0</v>
      </c>
      <c r="T455" s="239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240" t="s">
        <v>174</v>
      </c>
      <c r="AT455" s="240" t="s">
        <v>170</v>
      </c>
      <c r="AU455" s="240" t="s">
        <v>82</v>
      </c>
      <c r="AY455" s="17" t="s">
        <v>168</v>
      </c>
      <c r="BE455" s="241">
        <f>IF(N455="základní",J455,0)</f>
        <v>0</v>
      </c>
      <c r="BF455" s="241">
        <f>IF(N455="snížená",J455,0)</f>
        <v>0</v>
      </c>
      <c r="BG455" s="241">
        <f>IF(N455="zákl. přenesená",J455,0)</f>
        <v>0</v>
      </c>
      <c r="BH455" s="241">
        <f>IF(N455="sníž. přenesená",J455,0)</f>
        <v>0</v>
      </c>
      <c r="BI455" s="241">
        <f>IF(N455="nulová",J455,0)</f>
        <v>0</v>
      </c>
      <c r="BJ455" s="17" t="s">
        <v>80</v>
      </c>
      <c r="BK455" s="241">
        <f>ROUND(I455*H455,2)</f>
        <v>0</v>
      </c>
      <c r="BL455" s="17" t="s">
        <v>174</v>
      </c>
      <c r="BM455" s="240" t="s">
        <v>974</v>
      </c>
    </row>
    <row r="456" spans="1:51" s="13" customFormat="1" ht="12">
      <c r="A456" s="13"/>
      <c r="B456" s="242"/>
      <c r="C456" s="243"/>
      <c r="D456" s="244" t="s">
        <v>176</v>
      </c>
      <c r="E456" s="245" t="s">
        <v>103</v>
      </c>
      <c r="F456" s="246" t="s">
        <v>975</v>
      </c>
      <c r="G456" s="243"/>
      <c r="H456" s="247">
        <v>1362.74</v>
      </c>
      <c r="I456" s="248"/>
      <c r="J456" s="243"/>
      <c r="K456" s="243"/>
      <c r="L456" s="249"/>
      <c r="M456" s="250"/>
      <c r="N456" s="251"/>
      <c r="O456" s="251"/>
      <c r="P456" s="251"/>
      <c r="Q456" s="251"/>
      <c r="R456" s="251"/>
      <c r="S456" s="251"/>
      <c r="T456" s="25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53" t="s">
        <v>176</v>
      </c>
      <c r="AU456" s="253" t="s">
        <v>82</v>
      </c>
      <c r="AV456" s="13" t="s">
        <v>82</v>
      </c>
      <c r="AW456" s="13" t="s">
        <v>30</v>
      </c>
      <c r="AX456" s="13" t="s">
        <v>80</v>
      </c>
      <c r="AY456" s="253" t="s">
        <v>168</v>
      </c>
    </row>
    <row r="457" spans="1:63" s="12" customFormat="1" ht="22.8" customHeight="1">
      <c r="A457" s="12"/>
      <c r="B457" s="212"/>
      <c r="C457" s="213"/>
      <c r="D457" s="214" t="s">
        <v>72</v>
      </c>
      <c r="E457" s="226" t="s">
        <v>976</v>
      </c>
      <c r="F457" s="226" t="s">
        <v>977</v>
      </c>
      <c r="G457" s="213"/>
      <c r="H457" s="213"/>
      <c r="I457" s="216"/>
      <c r="J457" s="227">
        <f>BK457</f>
        <v>0</v>
      </c>
      <c r="K457" s="213"/>
      <c r="L457" s="218"/>
      <c r="M457" s="219"/>
      <c r="N457" s="220"/>
      <c r="O457" s="220"/>
      <c r="P457" s="221">
        <f>P458</f>
        <v>0</v>
      </c>
      <c r="Q457" s="220"/>
      <c r="R457" s="221">
        <f>R458</f>
        <v>0</v>
      </c>
      <c r="S457" s="220"/>
      <c r="T457" s="222">
        <f>T458</f>
        <v>0</v>
      </c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R457" s="223" t="s">
        <v>80</v>
      </c>
      <c r="AT457" s="224" t="s">
        <v>72</v>
      </c>
      <c r="AU457" s="224" t="s">
        <v>80</v>
      </c>
      <c r="AY457" s="223" t="s">
        <v>168</v>
      </c>
      <c r="BK457" s="225">
        <f>BK458</f>
        <v>0</v>
      </c>
    </row>
    <row r="458" spans="1:65" s="2" customFormat="1" ht="24.15" customHeight="1">
      <c r="A458" s="38"/>
      <c r="B458" s="39"/>
      <c r="C458" s="228" t="s">
        <v>978</v>
      </c>
      <c r="D458" s="228" t="s">
        <v>170</v>
      </c>
      <c r="E458" s="229" t="s">
        <v>979</v>
      </c>
      <c r="F458" s="230" t="s">
        <v>980</v>
      </c>
      <c r="G458" s="231" t="s">
        <v>293</v>
      </c>
      <c r="H458" s="232">
        <v>1948.259</v>
      </c>
      <c r="I458" s="233"/>
      <c r="J458" s="234">
        <f>ROUND(I458*H458,2)</f>
        <v>0</v>
      </c>
      <c r="K458" s="235"/>
      <c r="L458" s="44"/>
      <c r="M458" s="286" t="s">
        <v>1</v>
      </c>
      <c r="N458" s="287" t="s">
        <v>38</v>
      </c>
      <c r="O458" s="288"/>
      <c r="P458" s="289">
        <f>O458*H458</f>
        <v>0</v>
      </c>
      <c r="Q458" s="289">
        <v>0</v>
      </c>
      <c r="R458" s="289">
        <f>Q458*H458</f>
        <v>0</v>
      </c>
      <c r="S458" s="289">
        <v>0</v>
      </c>
      <c r="T458" s="290">
        <f>S458*H458</f>
        <v>0</v>
      </c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R458" s="240" t="s">
        <v>174</v>
      </c>
      <c r="AT458" s="240" t="s">
        <v>170</v>
      </c>
      <c r="AU458" s="240" t="s">
        <v>82</v>
      </c>
      <c r="AY458" s="17" t="s">
        <v>168</v>
      </c>
      <c r="BE458" s="241">
        <f>IF(N458="základní",J458,0)</f>
        <v>0</v>
      </c>
      <c r="BF458" s="241">
        <f>IF(N458="snížená",J458,0)</f>
        <v>0</v>
      </c>
      <c r="BG458" s="241">
        <f>IF(N458="zákl. přenesená",J458,0)</f>
        <v>0</v>
      </c>
      <c r="BH458" s="241">
        <f>IF(N458="sníž. přenesená",J458,0)</f>
        <v>0</v>
      </c>
      <c r="BI458" s="241">
        <f>IF(N458="nulová",J458,0)</f>
        <v>0</v>
      </c>
      <c r="BJ458" s="17" t="s">
        <v>80</v>
      </c>
      <c r="BK458" s="241">
        <f>ROUND(I458*H458,2)</f>
        <v>0</v>
      </c>
      <c r="BL458" s="17" t="s">
        <v>174</v>
      </c>
      <c r="BM458" s="240" t="s">
        <v>981</v>
      </c>
    </row>
    <row r="459" spans="1:31" s="2" customFormat="1" ht="6.95" customHeight="1">
      <c r="A459" s="38"/>
      <c r="B459" s="66"/>
      <c r="C459" s="67"/>
      <c r="D459" s="67"/>
      <c r="E459" s="67"/>
      <c r="F459" s="67"/>
      <c r="G459" s="67"/>
      <c r="H459" s="67"/>
      <c r="I459" s="67"/>
      <c r="J459" s="67"/>
      <c r="K459" s="67"/>
      <c r="L459" s="44"/>
      <c r="M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</row>
  </sheetData>
  <sheetProtection password="CFC9" sheet="1" objects="1" scenarios="1" formatColumns="0" formatRows="0" autoFilter="0"/>
  <autoFilter ref="C139:K45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28:H128"/>
    <mergeCell ref="E130:H130"/>
    <mergeCell ref="E132:H13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89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 hidden="1">
      <c r="B4" s="20"/>
      <c r="D4" s="149" t="s">
        <v>99</v>
      </c>
      <c r="L4" s="20"/>
      <c r="M4" s="150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51" t="s">
        <v>16</v>
      </c>
      <c r="L6" s="20"/>
    </row>
    <row r="7" spans="2:12" s="1" customFormat="1" ht="16.5" customHeight="1" hidden="1">
      <c r="B7" s="20"/>
      <c r="E7" s="152" t="str">
        <f>'Rekapitulace stavby'!K6</f>
        <v>NYMBURK - REGENERACE PANELOVÉHO SÍDLIŠTĚ JANKOVICE</v>
      </c>
      <c r="F7" s="151"/>
      <c r="G7" s="151"/>
      <c r="H7" s="151"/>
      <c r="L7" s="20"/>
    </row>
    <row r="8" spans="2:12" s="1" customFormat="1" ht="12" customHeight="1" hidden="1">
      <c r="B8" s="20"/>
      <c r="D8" s="151" t="s">
        <v>112</v>
      </c>
      <c r="L8" s="20"/>
    </row>
    <row r="9" spans="1:31" s="2" customFormat="1" ht="16.5" customHeight="1" hidden="1">
      <c r="A9" s="38"/>
      <c r="B9" s="44"/>
      <c r="C9" s="38"/>
      <c r="D9" s="38"/>
      <c r="E9" s="152" t="s">
        <v>116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51" t="s">
        <v>120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53" t="s">
        <v>982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ROUND(J122,2)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37</v>
      </c>
      <c r="E35" s="151" t="s">
        <v>38</v>
      </c>
      <c r="F35" s="164">
        <f>ROUND((SUM(BE122:BE176)),2)</f>
        <v>0</v>
      </c>
      <c r="G35" s="38"/>
      <c r="H35" s="38"/>
      <c r="I35" s="165">
        <v>0.21</v>
      </c>
      <c r="J35" s="164">
        <f>ROUND(((SUM(BE122:BE176))*I35),2)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39</v>
      </c>
      <c r="F36" s="164">
        <f>ROUND((SUM(BF122:BF176)),2)</f>
        <v>0</v>
      </c>
      <c r="G36" s="38"/>
      <c r="H36" s="38"/>
      <c r="I36" s="165">
        <v>0.15</v>
      </c>
      <c r="J36" s="164">
        <f>ROUND(((SUM(BF122:BF176))*I36),2)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ROUND((SUM(BG122:BG176)),2)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ROUND((SUM(BH122:BH176)),2)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ROUND((SUM(BI122:BI176)),2)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NYMBURK - REGENERACE PANELOVÉHO SÍDLIŠTĚ JANKOVICE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V.etapa-VO - SO 401 Veřejné osvětlení - V.etapa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J122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983</v>
      </c>
      <c r="E99" s="192"/>
      <c r="F99" s="192"/>
      <c r="G99" s="192"/>
      <c r="H99" s="192"/>
      <c r="I99" s="192"/>
      <c r="J99" s="193">
        <f>J123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984</v>
      </c>
      <c r="E100" s="197"/>
      <c r="F100" s="197"/>
      <c r="G100" s="197"/>
      <c r="H100" s="197"/>
      <c r="I100" s="197"/>
      <c r="J100" s="198">
        <f>J124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8"/>
      <c r="B101" s="39"/>
      <c r="C101" s="40"/>
      <c r="D101" s="40"/>
      <c r="E101" s="40"/>
      <c r="F101" s="40"/>
      <c r="G101" s="40"/>
      <c r="H101" s="40"/>
      <c r="I101" s="40"/>
      <c r="J101" s="40"/>
      <c r="K101" s="40"/>
      <c r="L101" s="63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pans="1:31" s="2" customFormat="1" ht="6.95" customHeight="1">
      <c r="A102" s="38"/>
      <c r="B102" s="66"/>
      <c r="C102" s="67"/>
      <c r="D102" s="67"/>
      <c r="E102" s="67"/>
      <c r="F102" s="67"/>
      <c r="G102" s="67"/>
      <c r="H102" s="67"/>
      <c r="I102" s="67"/>
      <c r="J102" s="67"/>
      <c r="K102" s="67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6" spans="1:31" s="2" customFormat="1" ht="6.95" customHeight="1">
      <c r="A106" s="38"/>
      <c r="B106" s="68"/>
      <c r="C106" s="69"/>
      <c r="D106" s="69"/>
      <c r="E106" s="69"/>
      <c r="F106" s="69"/>
      <c r="G106" s="69"/>
      <c r="H106" s="69"/>
      <c r="I106" s="69"/>
      <c r="J106" s="69"/>
      <c r="K106" s="69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24.95" customHeight="1">
      <c r="A107" s="38"/>
      <c r="B107" s="39"/>
      <c r="C107" s="23" t="s">
        <v>153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6.95" customHeight="1">
      <c r="A108" s="38"/>
      <c r="B108" s="39"/>
      <c r="C108" s="40"/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16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184" t="str">
        <f>E7</f>
        <v>NYMBURK - REGENERACE PANELOVÉHO SÍDLIŠTĚ JANKOVICE</v>
      </c>
      <c r="F110" s="32"/>
      <c r="G110" s="32"/>
      <c r="H110" s="32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2:12" s="1" customFormat="1" ht="12" customHeight="1">
      <c r="B111" s="21"/>
      <c r="C111" s="32" t="s">
        <v>112</v>
      </c>
      <c r="D111" s="22"/>
      <c r="E111" s="22"/>
      <c r="F111" s="22"/>
      <c r="G111" s="22"/>
      <c r="H111" s="22"/>
      <c r="I111" s="22"/>
      <c r="J111" s="22"/>
      <c r="K111" s="22"/>
      <c r="L111" s="20"/>
    </row>
    <row r="112" spans="1:31" s="2" customFormat="1" ht="16.5" customHeight="1">
      <c r="A112" s="38"/>
      <c r="B112" s="39"/>
      <c r="C112" s="40"/>
      <c r="D112" s="40"/>
      <c r="E112" s="184" t="s">
        <v>116</v>
      </c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120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76" t="str">
        <f>E11</f>
        <v>V.etapa-VO - SO 401 Veřejné osvětlení - V.etapa</v>
      </c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6.95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2" customHeight="1">
      <c r="A116" s="38"/>
      <c r="B116" s="39"/>
      <c r="C116" s="32" t="s">
        <v>20</v>
      </c>
      <c r="D116" s="40"/>
      <c r="E116" s="40"/>
      <c r="F116" s="27" t="str">
        <f>F14</f>
        <v xml:space="preserve"> </v>
      </c>
      <c r="G116" s="40"/>
      <c r="H116" s="40"/>
      <c r="I116" s="32" t="s">
        <v>22</v>
      </c>
      <c r="J116" s="79" t="str">
        <f>IF(J14="","",J14)</f>
        <v>1. 10. 2019</v>
      </c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6.95" customHeight="1">
      <c r="A117" s="38"/>
      <c r="B117" s="39"/>
      <c r="C117" s="40"/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5.15" customHeight="1">
      <c r="A118" s="38"/>
      <c r="B118" s="39"/>
      <c r="C118" s="32" t="s">
        <v>24</v>
      </c>
      <c r="D118" s="40"/>
      <c r="E118" s="40"/>
      <c r="F118" s="27" t="str">
        <f>E17</f>
        <v xml:space="preserve"> </v>
      </c>
      <c r="G118" s="40"/>
      <c r="H118" s="40"/>
      <c r="I118" s="32" t="s">
        <v>29</v>
      </c>
      <c r="J118" s="36" t="str">
        <f>E23</f>
        <v xml:space="preserve"> 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27</v>
      </c>
      <c r="D119" s="40"/>
      <c r="E119" s="40"/>
      <c r="F119" s="27" t="str">
        <f>IF(E20="","",E20)</f>
        <v>Vyplň údaj</v>
      </c>
      <c r="G119" s="40"/>
      <c r="H119" s="40"/>
      <c r="I119" s="32" t="s">
        <v>31</v>
      </c>
      <c r="J119" s="36" t="str">
        <f>E26</f>
        <v xml:space="preserve"> 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0.3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11" customFormat="1" ht="29.25" customHeight="1">
      <c r="A121" s="200"/>
      <c r="B121" s="201"/>
      <c r="C121" s="202" t="s">
        <v>154</v>
      </c>
      <c r="D121" s="203" t="s">
        <v>58</v>
      </c>
      <c r="E121" s="203" t="s">
        <v>54</v>
      </c>
      <c r="F121" s="203" t="s">
        <v>55</v>
      </c>
      <c r="G121" s="203" t="s">
        <v>155</v>
      </c>
      <c r="H121" s="203" t="s">
        <v>156</v>
      </c>
      <c r="I121" s="203" t="s">
        <v>157</v>
      </c>
      <c r="J121" s="204" t="s">
        <v>130</v>
      </c>
      <c r="K121" s="205" t="s">
        <v>158</v>
      </c>
      <c r="L121" s="206"/>
      <c r="M121" s="100" t="s">
        <v>1</v>
      </c>
      <c r="N121" s="101" t="s">
        <v>37</v>
      </c>
      <c r="O121" s="101" t="s">
        <v>159</v>
      </c>
      <c r="P121" s="101" t="s">
        <v>160</v>
      </c>
      <c r="Q121" s="101" t="s">
        <v>161</v>
      </c>
      <c r="R121" s="101" t="s">
        <v>162</v>
      </c>
      <c r="S121" s="101" t="s">
        <v>163</v>
      </c>
      <c r="T121" s="102" t="s">
        <v>164</v>
      </c>
      <c r="U121" s="200"/>
      <c r="V121" s="200"/>
      <c r="W121" s="200"/>
      <c r="X121" s="200"/>
      <c r="Y121" s="200"/>
      <c r="Z121" s="200"/>
      <c r="AA121" s="200"/>
      <c r="AB121" s="200"/>
      <c r="AC121" s="200"/>
      <c r="AD121" s="200"/>
      <c r="AE121" s="200"/>
    </row>
    <row r="122" spans="1:63" s="2" customFormat="1" ht="22.8" customHeight="1">
      <c r="A122" s="38"/>
      <c r="B122" s="39"/>
      <c r="C122" s="107" t="s">
        <v>165</v>
      </c>
      <c r="D122" s="40"/>
      <c r="E122" s="40"/>
      <c r="F122" s="40"/>
      <c r="G122" s="40"/>
      <c r="H122" s="40"/>
      <c r="I122" s="40"/>
      <c r="J122" s="207">
        <f>BK122</f>
        <v>0</v>
      </c>
      <c r="K122" s="40"/>
      <c r="L122" s="44"/>
      <c r="M122" s="103"/>
      <c r="N122" s="208"/>
      <c r="O122" s="104"/>
      <c r="P122" s="209">
        <f>P123</f>
        <v>0</v>
      </c>
      <c r="Q122" s="104"/>
      <c r="R122" s="209">
        <f>R123</f>
        <v>0</v>
      </c>
      <c r="S122" s="104"/>
      <c r="T122" s="210">
        <f>T123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72</v>
      </c>
      <c r="AU122" s="17" t="s">
        <v>132</v>
      </c>
      <c r="BK122" s="211">
        <f>BK123</f>
        <v>0</v>
      </c>
    </row>
    <row r="123" spans="1:63" s="12" customFormat="1" ht="25.9" customHeight="1">
      <c r="A123" s="12"/>
      <c r="B123" s="212"/>
      <c r="C123" s="213"/>
      <c r="D123" s="214" t="s">
        <v>72</v>
      </c>
      <c r="E123" s="215" t="s">
        <v>166</v>
      </c>
      <c r="F123" s="215" t="s">
        <v>166</v>
      </c>
      <c r="G123" s="213"/>
      <c r="H123" s="213"/>
      <c r="I123" s="216"/>
      <c r="J123" s="217">
        <f>BK123</f>
        <v>0</v>
      </c>
      <c r="K123" s="213"/>
      <c r="L123" s="218"/>
      <c r="M123" s="219"/>
      <c r="N123" s="220"/>
      <c r="O123" s="220"/>
      <c r="P123" s="221">
        <f>P124</f>
        <v>0</v>
      </c>
      <c r="Q123" s="220"/>
      <c r="R123" s="221">
        <f>R124</f>
        <v>0</v>
      </c>
      <c r="S123" s="220"/>
      <c r="T123" s="222">
        <f>T124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3" t="s">
        <v>80</v>
      </c>
      <c r="AT123" s="224" t="s">
        <v>72</v>
      </c>
      <c r="AU123" s="224" t="s">
        <v>73</v>
      </c>
      <c r="AY123" s="223" t="s">
        <v>168</v>
      </c>
      <c r="BK123" s="225">
        <f>BK124</f>
        <v>0</v>
      </c>
    </row>
    <row r="124" spans="1:63" s="12" customFormat="1" ht="22.8" customHeight="1">
      <c r="A124" s="12"/>
      <c r="B124" s="212"/>
      <c r="C124" s="213"/>
      <c r="D124" s="214" t="s">
        <v>72</v>
      </c>
      <c r="E124" s="226" t="s">
        <v>985</v>
      </c>
      <c r="F124" s="226" t="s">
        <v>986</v>
      </c>
      <c r="G124" s="213"/>
      <c r="H124" s="213"/>
      <c r="I124" s="216"/>
      <c r="J124" s="227">
        <f>BK124</f>
        <v>0</v>
      </c>
      <c r="K124" s="213"/>
      <c r="L124" s="218"/>
      <c r="M124" s="219"/>
      <c r="N124" s="220"/>
      <c r="O124" s="220"/>
      <c r="P124" s="221">
        <f>SUM(P125:P176)</f>
        <v>0</v>
      </c>
      <c r="Q124" s="220"/>
      <c r="R124" s="221">
        <f>SUM(R125:R176)</f>
        <v>0</v>
      </c>
      <c r="S124" s="220"/>
      <c r="T124" s="222">
        <f>SUM(T125:T176)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23" t="s">
        <v>80</v>
      </c>
      <c r="AT124" s="224" t="s">
        <v>72</v>
      </c>
      <c r="AU124" s="224" t="s">
        <v>80</v>
      </c>
      <c r="AY124" s="223" t="s">
        <v>168</v>
      </c>
      <c r="BK124" s="225">
        <f>SUM(BK125:BK176)</f>
        <v>0</v>
      </c>
    </row>
    <row r="125" spans="1:65" s="2" customFormat="1" ht="16.5" customHeight="1">
      <c r="A125" s="38"/>
      <c r="B125" s="39"/>
      <c r="C125" s="228" t="s">
        <v>80</v>
      </c>
      <c r="D125" s="228" t="s">
        <v>170</v>
      </c>
      <c r="E125" s="229" t="s">
        <v>987</v>
      </c>
      <c r="F125" s="230" t="s">
        <v>988</v>
      </c>
      <c r="G125" s="231" t="s">
        <v>830</v>
      </c>
      <c r="H125" s="232">
        <v>1</v>
      </c>
      <c r="I125" s="233"/>
      <c r="J125" s="234">
        <f>ROUND(I125*H125,2)</f>
        <v>0</v>
      </c>
      <c r="K125" s="235"/>
      <c r="L125" s="44"/>
      <c r="M125" s="236" t="s">
        <v>1</v>
      </c>
      <c r="N125" s="237" t="s">
        <v>38</v>
      </c>
      <c r="O125" s="91"/>
      <c r="P125" s="238">
        <f>O125*H125</f>
        <v>0</v>
      </c>
      <c r="Q125" s="238">
        <v>0</v>
      </c>
      <c r="R125" s="238">
        <f>Q125*H125</f>
        <v>0</v>
      </c>
      <c r="S125" s="238">
        <v>0</v>
      </c>
      <c r="T125" s="239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40" t="s">
        <v>174</v>
      </c>
      <c r="AT125" s="240" t="s">
        <v>170</v>
      </c>
      <c r="AU125" s="240" t="s">
        <v>82</v>
      </c>
      <c r="AY125" s="17" t="s">
        <v>168</v>
      </c>
      <c r="BE125" s="241">
        <f>IF(N125="základní",J125,0)</f>
        <v>0</v>
      </c>
      <c r="BF125" s="241">
        <f>IF(N125="snížená",J125,0)</f>
        <v>0</v>
      </c>
      <c r="BG125" s="241">
        <f>IF(N125="zákl. přenesená",J125,0)</f>
        <v>0</v>
      </c>
      <c r="BH125" s="241">
        <f>IF(N125="sníž. přenesená",J125,0)</f>
        <v>0</v>
      </c>
      <c r="BI125" s="241">
        <f>IF(N125="nulová",J125,0)</f>
        <v>0</v>
      </c>
      <c r="BJ125" s="17" t="s">
        <v>80</v>
      </c>
      <c r="BK125" s="241">
        <f>ROUND(I125*H125,2)</f>
        <v>0</v>
      </c>
      <c r="BL125" s="17" t="s">
        <v>174</v>
      </c>
      <c r="BM125" s="240" t="s">
        <v>989</v>
      </c>
    </row>
    <row r="126" spans="1:65" s="2" customFormat="1" ht="16.5" customHeight="1">
      <c r="A126" s="38"/>
      <c r="B126" s="39"/>
      <c r="C126" s="228" t="s">
        <v>82</v>
      </c>
      <c r="D126" s="228" t="s">
        <v>170</v>
      </c>
      <c r="E126" s="229" t="s">
        <v>990</v>
      </c>
      <c r="F126" s="230" t="s">
        <v>991</v>
      </c>
      <c r="G126" s="231" t="s">
        <v>254</v>
      </c>
      <c r="H126" s="232">
        <v>500</v>
      </c>
      <c r="I126" s="233"/>
      <c r="J126" s="234">
        <f>ROUND(I126*H126,2)</f>
        <v>0</v>
      </c>
      <c r="K126" s="235"/>
      <c r="L126" s="44"/>
      <c r="M126" s="236" t="s">
        <v>1</v>
      </c>
      <c r="N126" s="237" t="s">
        <v>38</v>
      </c>
      <c r="O126" s="91"/>
      <c r="P126" s="238">
        <f>O126*H126</f>
        <v>0</v>
      </c>
      <c r="Q126" s="238">
        <v>0</v>
      </c>
      <c r="R126" s="238">
        <f>Q126*H126</f>
        <v>0</v>
      </c>
      <c r="S126" s="238">
        <v>0</v>
      </c>
      <c r="T126" s="239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40" t="s">
        <v>174</v>
      </c>
      <c r="AT126" s="240" t="s">
        <v>170</v>
      </c>
      <c r="AU126" s="240" t="s">
        <v>82</v>
      </c>
      <c r="AY126" s="17" t="s">
        <v>168</v>
      </c>
      <c r="BE126" s="241">
        <f>IF(N126="základní",J126,0)</f>
        <v>0</v>
      </c>
      <c r="BF126" s="241">
        <f>IF(N126="snížená",J126,0)</f>
        <v>0</v>
      </c>
      <c r="BG126" s="241">
        <f>IF(N126="zákl. přenesená",J126,0)</f>
        <v>0</v>
      </c>
      <c r="BH126" s="241">
        <f>IF(N126="sníž. přenesená",J126,0)</f>
        <v>0</v>
      </c>
      <c r="BI126" s="241">
        <f>IF(N126="nulová",J126,0)</f>
        <v>0</v>
      </c>
      <c r="BJ126" s="17" t="s">
        <v>80</v>
      </c>
      <c r="BK126" s="241">
        <f>ROUND(I126*H126,2)</f>
        <v>0</v>
      </c>
      <c r="BL126" s="17" t="s">
        <v>174</v>
      </c>
      <c r="BM126" s="240" t="s">
        <v>992</v>
      </c>
    </row>
    <row r="127" spans="1:65" s="2" customFormat="1" ht="21.75" customHeight="1">
      <c r="A127" s="38"/>
      <c r="B127" s="39"/>
      <c r="C127" s="228" t="s">
        <v>182</v>
      </c>
      <c r="D127" s="228" t="s">
        <v>170</v>
      </c>
      <c r="E127" s="229" t="s">
        <v>993</v>
      </c>
      <c r="F127" s="230" t="s">
        <v>994</v>
      </c>
      <c r="G127" s="231" t="s">
        <v>830</v>
      </c>
      <c r="H127" s="232">
        <v>14</v>
      </c>
      <c r="I127" s="233"/>
      <c r="J127" s="234">
        <f>ROUND(I127*H127,2)</f>
        <v>0</v>
      </c>
      <c r="K127" s="235"/>
      <c r="L127" s="44"/>
      <c r="M127" s="236" t="s">
        <v>1</v>
      </c>
      <c r="N127" s="237" t="s">
        <v>38</v>
      </c>
      <c r="O127" s="91"/>
      <c r="P127" s="238">
        <f>O127*H127</f>
        <v>0</v>
      </c>
      <c r="Q127" s="238">
        <v>0</v>
      </c>
      <c r="R127" s="238">
        <f>Q127*H127</f>
        <v>0</v>
      </c>
      <c r="S127" s="238">
        <v>0</v>
      </c>
      <c r="T127" s="239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40" t="s">
        <v>174</v>
      </c>
      <c r="AT127" s="240" t="s">
        <v>170</v>
      </c>
      <c r="AU127" s="240" t="s">
        <v>82</v>
      </c>
      <c r="AY127" s="17" t="s">
        <v>168</v>
      </c>
      <c r="BE127" s="241">
        <f>IF(N127="základní",J127,0)</f>
        <v>0</v>
      </c>
      <c r="BF127" s="241">
        <f>IF(N127="snížená",J127,0)</f>
        <v>0</v>
      </c>
      <c r="BG127" s="241">
        <f>IF(N127="zákl. přenesená",J127,0)</f>
        <v>0</v>
      </c>
      <c r="BH127" s="241">
        <f>IF(N127="sníž. přenesená",J127,0)</f>
        <v>0</v>
      </c>
      <c r="BI127" s="241">
        <f>IF(N127="nulová",J127,0)</f>
        <v>0</v>
      </c>
      <c r="BJ127" s="17" t="s">
        <v>80</v>
      </c>
      <c r="BK127" s="241">
        <f>ROUND(I127*H127,2)</f>
        <v>0</v>
      </c>
      <c r="BL127" s="17" t="s">
        <v>174</v>
      </c>
      <c r="BM127" s="240" t="s">
        <v>995</v>
      </c>
    </row>
    <row r="128" spans="1:65" s="2" customFormat="1" ht="16.5" customHeight="1">
      <c r="A128" s="38"/>
      <c r="B128" s="39"/>
      <c r="C128" s="228" t="s">
        <v>174</v>
      </c>
      <c r="D128" s="228" t="s">
        <v>170</v>
      </c>
      <c r="E128" s="229" t="s">
        <v>996</v>
      </c>
      <c r="F128" s="230" t="s">
        <v>997</v>
      </c>
      <c r="G128" s="231" t="s">
        <v>830</v>
      </c>
      <c r="H128" s="232">
        <v>14</v>
      </c>
      <c r="I128" s="233"/>
      <c r="J128" s="234">
        <f>ROUND(I128*H128,2)</f>
        <v>0</v>
      </c>
      <c r="K128" s="235"/>
      <c r="L128" s="44"/>
      <c r="M128" s="236" t="s">
        <v>1</v>
      </c>
      <c r="N128" s="237" t="s">
        <v>38</v>
      </c>
      <c r="O128" s="91"/>
      <c r="P128" s="238">
        <f>O128*H128</f>
        <v>0</v>
      </c>
      <c r="Q128" s="238">
        <v>0</v>
      </c>
      <c r="R128" s="238">
        <f>Q128*H128</f>
        <v>0</v>
      </c>
      <c r="S128" s="238">
        <v>0</v>
      </c>
      <c r="T128" s="239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40" t="s">
        <v>174</v>
      </c>
      <c r="AT128" s="240" t="s">
        <v>170</v>
      </c>
      <c r="AU128" s="240" t="s">
        <v>82</v>
      </c>
      <c r="AY128" s="17" t="s">
        <v>168</v>
      </c>
      <c r="BE128" s="241">
        <f>IF(N128="základní",J128,0)</f>
        <v>0</v>
      </c>
      <c r="BF128" s="241">
        <f>IF(N128="snížená",J128,0)</f>
        <v>0</v>
      </c>
      <c r="BG128" s="241">
        <f>IF(N128="zákl. přenesená",J128,0)</f>
        <v>0</v>
      </c>
      <c r="BH128" s="241">
        <f>IF(N128="sníž. přenesená",J128,0)</f>
        <v>0</v>
      </c>
      <c r="BI128" s="241">
        <f>IF(N128="nulová",J128,0)</f>
        <v>0</v>
      </c>
      <c r="BJ128" s="17" t="s">
        <v>80</v>
      </c>
      <c r="BK128" s="241">
        <f>ROUND(I128*H128,2)</f>
        <v>0</v>
      </c>
      <c r="BL128" s="17" t="s">
        <v>174</v>
      </c>
      <c r="BM128" s="240" t="s">
        <v>998</v>
      </c>
    </row>
    <row r="129" spans="1:65" s="2" customFormat="1" ht="16.5" customHeight="1">
      <c r="A129" s="38"/>
      <c r="B129" s="39"/>
      <c r="C129" s="228" t="s">
        <v>190</v>
      </c>
      <c r="D129" s="228" t="s">
        <v>170</v>
      </c>
      <c r="E129" s="229" t="s">
        <v>999</v>
      </c>
      <c r="F129" s="230" t="s">
        <v>1000</v>
      </c>
      <c r="G129" s="231" t="s">
        <v>830</v>
      </c>
      <c r="H129" s="232">
        <v>28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38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174</v>
      </c>
      <c r="AT129" s="240" t="s">
        <v>170</v>
      </c>
      <c r="AU129" s="240" t="s">
        <v>82</v>
      </c>
      <c r="AY129" s="17" t="s">
        <v>168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80</v>
      </c>
      <c r="BK129" s="241">
        <f>ROUND(I129*H129,2)</f>
        <v>0</v>
      </c>
      <c r="BL129" s="17" t="s">
        <v>174</v>
      </c>
      <c r="BM129" s="240" t="s">
        <v>1001</v>
      </c>
    </row>
    <row r="130" spans="1:65" s="2" customFormat="1" ht="16.5" customHeight="1">
      <c r="A130" s="38"/>
      <c r="B130" s="39"/>
      <c r="C130" s="228" t="s">
        <v>195</v>
      </c>
      <c r="D130" s="228" t="s">
        <v>170</v>
      </c>
      <c r="E130" s="229" t="s">
        <v>1002</v>
      </c>
      <c r="F130" s="230" t="s">
        <v>1003</v>
      </c>
      <c r="G130" s="231" t="s">
        <v>830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38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174</v>
      </c>
      <c r="AT130" s="240" t="s">
        <v>170</v>
      </c>
      <c r="AU130" s="240" t="s">
        <v>82</v>
      </c>
      <c r="AY130" s="17" t="s">
        <v>168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80</v>
      </c>
      <c r="BK130" s="241">
        <f>ROUND(I130*H130,2)</f>
        <v>0</v>
      </c>
      <c r="BL130" s="17" t="s">
        <v>174</v>
      </c>
      <c r="BM130" s="240" t="s">
        <v>1004</v>
      </c>
    </row>
    <row r="131" spans="1:65" s="2" customFormat="1" ht="16.5" customHeight="1">
      <c r="A131" s="38"/>
      <c r="B131" s="39"/>
      <c r="C131" s="228" t="s">
        <v>200</v>
      </c>
      <c r="D131" s="228" t="s">
        <v>170</v>
      </c>
      <c r="E131" s="229" t="s">
        <v>1005</v>
      </c>
      <c r="F131" s="230" t="s">
        <v>1006</v>
      </c>
      <c r="G131" s="231" t="s">
        <v>830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38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174</v>
      </c>
      <c r="AT131" s="240" t="s">
        <v>170</v>
      </c>
      <c r="AU131" s="240" t="s">
        <v>82</v>
      </c>
      <c r="AY131" s="17" t="s">
        <v>168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80</v>
      </c>
      <c r="BK131" s="241">
        <f>ROUND(I131*H131,2)</f>
        <v>0</v>
      </c>
      <c r="BL131" s="17" t="s">
        <v>174</v>
      </c>
      <c r="BM131" s="240" t="s">
        <v>1007</v>
      </c>
    </row>
    <row r="132" spans="1:65" s="2" customFormat="1" ht="16.5" customHeight="1">
      <c r="A132" s="38"/>
      <c r="B132" s="39"/>
      <c r="C132" s="228" t="s">
        <v>204</v>
      </c>
      <c r="D132" s="228" t="s">
        <v>170</v>
      </c>
      <c r="E132" s="229" t="s">
        <v>1008</v>
      </c>
      <c r="F132" s="230" t="s">
        <v>1009</v>
      </c>
      <c r="G132" s="231" t="s">
        <v>830</v>
      </c>
      <c r="H132" s="232">
        <v>5</v>
      </c>
      <c r="I132" s="233"/>
      <c r="J132" s="234">
        <f>ROUND(I132*H132,2)</f>
        <v>0</v>
      </c>
      <c r="K132" s="235"/>
      <c r="L132" s="44"/>
      <c r="M132" s="236" t="s">
        <v>1</v>
      </c>
      <c r="N132" s="237" t="s">
        <v>38</v>
      </c>
      <c r="O132" s="91"/>
      <c r="P132" s="238">
        <f>O132*H132</f>
        <v>0</v>
      </c>
      <c r="Q132" s="238">
        <v>0</v>
      </c>
      <c r="R132" s="238">
        <f>Q132*H132</f>
        <v>0</v>
      </c>
      <c r="S132" s="238">
        <v>0</v>
      </c>
      <c r="T132" s="239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40" t="s">
        <v>174</v>
      </c>
      <c r="AT132" s="240" t="s">
        <v>170</v>
      </c>
      <c r="AU132" s="240" t="s">
        <v>82</v>
      </c>
      <c r="AY132" s="17" t="s">
        <v>168</v>
      </c>
      <c r="BE132" s="241">
        <f>IF(N132="základní",J132,0)</f>
        <v>0</v>
      </c>
      <c r="BF132" s="241">
        <f>IF(N132="snížená",J132,0)</f>
        <v>0</v>
      </c>
      <c r="BG132" s="241">
        <f>IF(N132="zákl. přenesená",J132,0)</f>
        <v>0</v>
      </c>
      <c r="BH132" s="241">
        <f>IF(N132="sníž. přenesená",J132,0)</f>
        <v>0</v>
      </c>
      <c r="BI132" s="241">
        <f>IF(N132="nulová",J132,0)</f>
        <v>0</v>
      </c>
      <c r="BJ132" s="17" t="s">
        <v>80</v>
      </c>
      <c r="BK132" s="241">
        <f>ROUND(I132*H132,2)</f>
        <v>0</v>
      </c>
      <c r="BL132" s="17" t="s">
        <v>174</v>
      </c>
      <c r="BM132" s="240" t="s">
        <v>1010</v>
      </c>
    </row>
    <row r="133" spans="1:65" s="2" customFormat="1" ht="16.5" customHeight="1">
      <c r="A133" s="38"/>
      <c r="B133" s="39"/>
      <c r="C133" s="228" t="s">
        <v>209</v>
      </c>
      <c r="D133" s="228" t="s">
        <v>170</v>
      </c>
      <c r="E133" s="229" t="s">
        <v>1011</v>
      </c>
      <c r="F133" s="230" t="s">
        <v>1012</v>
      </c>
      <c r="G133" s="231" t="s">
        <v>830</v>
      </c>
      <c r="H133" s="232">
        <v>5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38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174</v>
      </c>
      <c r="AT133" s="240" t="s">
        <v>170</v>
      </c>
      <c r="AU133" s="240" t="s">
        <v>82</v>
      </c>
      <c r="AY133" s="17" t="s">
        <v>168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80</v>
      </c>
      <c r="BK133" s="241">
        <f>ROUND(I133*H133,2)</f>
        <v>0</v>
      </c>
      <c r="BL133" s="17" t="s">
        <v>174</v>
      </c>
      <c r="BM133" s="240" t="s">
        <v>1013</v>
      </c>
    </row>
    <row r="134" spans="1:65" s="2" customFormat="1" ht="21.75" customHeight="1">
      <c r="A134" s="38"/>
      <c r="B134" s="39"/>
      <c r="C134" s="228" t="s">
        <v>213</v>
      </c>
      <c r="D134" s="228" t="s">
        <v>170</v>
      </c>
      <c r="E134" s="229" t="s">
        <v>195</v>
      </c>
      <c r="F134" s="230" t="s">
        <v>1014</v>
      </c>
      <c r="G134" s="231" t="s">
        <v>830</v>
      </c>
      <c r="H134" s="232">
        <v>5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38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174</v>
      </c>
      <c r="AT134" s="240" t="s">
        <v>170</v>
      </c>
      <c r="AU134" s="240" t="s">
        <v>82</v>
      </c>
      <c r="AY134" s="17" t="s">
        <v>168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80</v>
      </c>
      <c r="BK134" s="241">
        <f>ROUND(I134*H134,2)</f>
        <v>0</v>
      </c>
      <c r="BL134" s="17" t="s">
        <v>174</v>
      </c>
      <c r="BM134" s="240" t="s">
        <v>1015</v>
      </c>
    </row>
    <row r="135" spans="1:65" s="2" customFormat="1" ht="21.75" customHeight="1">
      <c r="A135" s="38"/>
      <c r="B135" s="39"/>
      <c r="C135" s="228" t="s">
        <v>217</v>
      </c>
      <c r="D135" s="228" t="s">
        <v>170</v>
      </c>
      <c r="E135" s="229" t="s">
        <v>200</v>
      </c>
      <c r="F135" s="230" t="s">
        <v>1016</v>
      </c>
      <c r="G135" s="231" t="s">
        <v>830</v>
      </c>
      <c r="H135" s="232">
        <v>6</v>
      </c>
      <c r="I135" s="233"/>
      <c r="J135" s="234">
        <f>ROUND(I135*H135,2)</f>
        <v>0</v>
      </c>
      <c r="K135" s="235"/>
      <c r="L135" s="44"/>
      <c r="M135" s="236" t="s">
        <v>1</v>
      </c>
      <c r="N135" s="237" t="s">
        <v>38</v>
      </c>
      <c r="O135" s="91"/>
      <c r="P135" s="238">
        <f>O135*H135</f>
        <v>0</v>
      </c>
      <c r="Q135" s="238">
        <v>0</v>
      </c>
      <c r="R135" s="238">
        <f>Q135*H135</f>
        <v>0</v>
      </c>
      <c r="S135" s="238">
        <v>0</v>
      </c>
      <c r="T135" s="239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40" t="s">
        <v>174</v>
      </c>
      <c r="AT135" s="240" t="s">
        <v>170</v>
      </c>
      <c r="AU135" s="240" t="s">
        <v>82</v>
      </c>
      <c r="AY135" s="17" t="s">
        <v>168</v>
      </c>
      <c r="BE135" s="241">
        <f>IF(N135="základní",J135,0)</f>
        <v>0</v>
      </c>
      <c r="BF135" s="241">
        <f>IF(N135="snížená",J135,0)</f>
        <v>0</v>
      </c>
      <c r="BG135" s="241">
        <f>IF(N135="zákl. přenesená",J135,0)</f>
        <v>0</v>
      </c>
      <c r="BH135" s="241">
        <f>IF(N135="sníž. přenesená",J135,0)</f>
        <v>0</v>
      </c>
      <c r="BI135" s="241">
        <f>IF(N135="nulová",J135,0)</f>
        <v>0</v>
      </c>
      <c r="BJ135" s="17" t="s">
        <v>80</v>
      </c>
      <c r="BK135" s="241">
        <f>ROUND(I135*H135,2)</f>
        <v>0</v>
      </c>
      <c r="BL135" s="17" t="s">
        <v>174</v>
      </c>
      <c r="BM135" s="240" t="s">
        <v>1017</v>
      </c>
    </row>
    <row r="136" spans="1:65" s="2" customFormat="1" ht="21.75" customHeight="1">
      <c r="A136" s="38"/>
      <c r="B136" s="39"/>
      <c r="C136" s="228" t="s">
        <v>222</v>
      </c>
      <c r="D136" s="228" t="s">
        <v>170</v>
      </c>
      <c r="E136" s="229" t="s">
        <v>204</v>
      </c>
      <c r="F136" s="230" t="s">
        <v>1018</v>
      </c>
      <c r="G136" s="231" t="s">
        <v>830</v>
      </c>
      <c r="H136" s="232">
        <v>2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38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174</v>
      </c>
      <c r="AT136" s="240" t="s">
        <v>170</v>
      </c>
      <c r="AU136" s="240" t="s">
        <v>82</v>
      </c>
      <c r="AY136" s="17" t="s">
        <v>168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80</v>
      </c>
      <c r="BK136" s="241">
        <f>ROUND(I136*H136,2)</f>
        <v>0</v>
      </c>
      <c r="BL136" s="17" t="s">
        <v>174</v>
      </c>
      <c r="BM136" s="240" t="s">
        <v>1019</v>
      </c>
    </row>
    <row r="137" spans="1:65" s="2" customFormat="1" ht="21.75" customHeight="1">
      <c r="A137" s="38"/>
      <c r="B137" s="39"/>
      <c r="C137" s="228" t="s">
        <v>226</v>
      </c>
      <c r="D137" s="228" t="s">
        <v>170</v>
      </c>
      <c r="E137" s="229" t="s">
        <v>213</v>
      </c>
      <c r="F137" s="230" t="s">
        <v>1020</v>
      </c>
      <c r="G137" s="231" t="s">
        <v>830</v>
      </c>
      <c r="H137" s="232">
        <v>3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38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174</v>
      </c>
      <c r="AT137" s="240" t="s">
        <v>170</v>
      </c>
      <c r="AU137" s="240" t="s">
        <v>82</v>
      </c>
      <c r="AY137" s="17" t="s">
        <v>168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80</v>
      </c>
      <c r="BK137" s="241">
        <f>ROUND(I137*H137,2)</f>
        <v>0</v>
      </c>
      <c r="BL137" s="17" t="s">
        <v>174</v>
      </c>
      <c r="BM137" s="240" t="s">
        <v>1021</v>
      </c>
    </row>
    <row r="138" spans="1:65" s="2" customFormat="1" ht="16.5" customHeight="1">
      <c r="A138" s="38"/>
      <c r="B138" s="39"/>
      <c r="C138" s="228" t="s">
        <v>231</v>
      </c>
      <c r="D138" s="228" t="s">
        <v>170</v>
      </c>
      <c r="E138" s="229" t="s">
        <v>1022</v>
      </c>
      <c r="F138" s="230" t="s">
        <v>1023</v>
      </c>
      <c r="G138" s="231" t="s">
        <v>830</v>
      </c>
      <c r="H138" s="232">
        <v>16</v>
      </c>
      <c r="I138" s="233"/>
      <c r="J138" s="234">
        <f>ROUND(I138*H138,2)</f>
        <v>0</v>
      </c>
      <c r="K138" s="235"/>
      <c r="L138" s="44"/>
      <c r="M138" s="236" t="s">
        <v>1</v>
      </c>
      <c r="N138" s="237" t="s">
        <v>38</v>
      </c>
      <c r="O138" s="91"/>
      <c r="P138" s="238">
        <f>O138*H138</f>
        <v>0</v>
      </c>
      <c r="Q138" s="238">
        <v>0</v>
      </c>
      <c r="R138" s="238">
        <f>Q138*H138</f>
        <v>0</v>
      </c>
      <c r="S138" s="238">
        <v>0</v>
      </c>
      <c r="T138" s="239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40" t="s">
        <v>174</v>
      </c>
      <c r="AT138" s="240" t="s">
        <v>170</v>
      </c>
      <c r="AU138" s="240" t="s">
        <v>82</v>
      </c>
      <c r="AY138" s="17" t="s">
        <v>168</v>
      </c>
      <c r="BE138" s="241">
        <f>IF(N138="základní",J138,0)</f>
        <v>0</v>
      </c>
      <c r="BF138" s="241">
        <f>IF(N138="snížená",J138,0)</f>
        <v>0</v>
      </c>
      <c r="BG138" s="241">
        <f>IF(N138="zákl. přenesená",J138,0)</f>
        <v>0</v>
      </c>
      <c r="BH138" s="241">
        <f>IF(N138="sníž. přenesená",J138,0)</f>
        <v>0</v>
      </c>
      <c r="BI138" s="241">
        <f>IF(N138="nulová",J138,0)</f>
        <v>0</v>
      </c>
      <c r="BJ138" s="17" t="s">
        <v>80</v>
      </c>
      <c r="BK138" s="241">
        <f>ROUND(I138*H138,2)</f>
        <v>0</v>
      </c>
      <c r="BL138" s="17" t="s">
        <v>174</v>
      </c>
      <c r="BM138" s="240" t="s">
        <v>1024</v>
      </c>
    </row>
    <row r="139" spans="1:65" s="2" customFormat="1" ht="16.5" customHeight="1">
      <c r="A139" s="38"/>
      <c r="B139" s="39"/>
      <c r="C139" s="228" t="s">
        <v>8</v>
      </c>
      <c r="D139" s="228" t="s">
        <v>170</v>
      </c>
      <c r="E139" s="229" t="s">
        <v>1025</v>
      </c>
      <c r="F139" s="230" t="s">
        <v>1026</v>
      </c>
      <c r="G139" s="231" t="s">
        <v>830</v>
      </c>
      <c r="H139" s="232">
        <v>16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38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174</v>
      </c>
      <c r="AT139" s="240" t="s">
        <v>170</v>
      </c>
      <c r="AU139" s="240" t="s">
        <v>82</v>
      </c>
      <c r="AY139" s="17" t="s">
        <v>168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80</v>
      </c>
      <c r="BK139" s="241">
        <f>ROUND(I139*H139,2)</f>
        <v>0</v>
      </c>
      <c r="BL139" s="17" t="s">
        <v>174</v>
      </c>
      <c r="BM139" s="240" t="s">
        <v>1027</v>
      </c>
    </row>
    <row r="140" spans="1:65" s="2" customFormat="1" ht="16.5" customHeight="1">
      <c r="A140" s="38"/>
      <c r="B140" s="39"/>
      <c r="C140" s="228" t="s">
        <v>241</v>
      </c>
      <c r="D140" s="228" t="s">
        <v>170</v>
      </c>
      <c r="E140" s="229" t="s">
        <v>1028</v>
      </c>
      <c r="F140" s="230" t="s">
        <v>1029</v>
      </c>
      <c r="G140" s="231" t="s">
        <v>830</v>
      </c>
      <c r="H140" s="232">
        <v>16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38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174</v>
      </c>
      <c r="AT140" s="240" t="s">
        <v>170</v>
      </c>
      <c r="AU140" s="240" t="s">
        <v>82</v>
      </c>
      <c r="AY140" s="17" t="s">
        <v>168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80</v>
      </c>
      <c r="BK140" s="241">
        <f>ROUND(I140*H140,2)</f>
        <v>0</v>
      </c>
      <c r="BL140" s="17" t="s">
        <v>174</v>
      </c>
      <c r="BM140" s="240" t="s">
        <v>1030</v>
      </c>
    </row>
    <row r="141" spans="1:65" s="2" customFormat="1" ht="16.5" customHeight="1">
      <c r="A141" s="38"/>
      <c r="B141" s="39"/>
      <c r="C141" s="228" t="s">
        <v>245</v>
      </c>
      <c r="D141" s="228" t="s">
        <v>170</v>
      </c>
      <c r="E141" s="229" t="s">
        <v>1031</v>
      </c>
      <c r="F141" s="230" t="s">
        <v>1032</v>
      </c>
      <c r="G141" s="231" t="s">
        <v>830</v>
      </c>
      <c r="H141" s="232">
        <v>11</v>
      </c>
      <c r="I141" s="233"/>
      <c r="J141" s="234">
        <f>ROUND(I141*H141,2)</f>
        <v>0</v>
      </c>
      <c r="K141" s="235"/>
      <c r="L141" s="44"/>
      <c r="M141" s="236" t="s">
        <v>1</v>
      </c>
      <c r="N141" s="237" t="s">
        <v>38</v>
      </c>
      <c r="O141" s="91"/>
      <c r="P141" s="238">
        <f>O141*H141</f>
        <v>0</v>
      </c>
      <c r="Q141" s="238">
        <v>0</v>
      </c>
      <c r="R141" s="238">
        <f>Q141*H141</f>
        <v>0</v>
      </c>
      <c r="S141" s="238">
        <v>0</v>
      </c>
      <c r="T141" s="239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40" t="s">
        <v>174</v>
      </c>
      <c r="AT141" s="240" t="s">
        <v>170</v>
      </c>
      <c r="AU141" s="240" t="s">
        <v>82</v>
      </c>
      <c r="AY141" s="17" t="s">
        <v>168</v>
      </c>
      <c r="BE141" s="241">
        <f>IF(N141="základní",J141,0)</f>
        <v>0</v>
      </c>
      <c r="BF141" s="241">
        <f>IF(N141="snížená",J141,0)</f>
        <v>0</v>
      </c>
      <c r="BG141" s="241">
        <f>IF(N141="zákl. přenesená",J141,0)</f>
        <v>0</v>
      </c>
      <c r="BH141" s="241">
        <f>IF(N141="sníž. přenesená",J141,0)</f>
        <v>0</v>
      </c>
      <c r="BI141" s="241">
        <f>IF(N141="nulová",J141,0)</f>
        <v>0</v>
      </c>
      <c r="BJ141" s="17" t="s">
        <v>80</v>
      </c>
      <c r="BK141" s="241">
        <f>ROUND(I141*H141,2)</f>
        <v>0</v>
      </c>
      <c r="BL141" s="17" t="s">
        <v>174</v>
      </c>
      <c r="BM141" s="240" t="s">
        <v>1033</v>
      </c>
    </row>
    <row r="142" spans="1:65" s="2" customFormat="1" ht="21.75" customHeight="1">
      <c r="A142" s="38"/>
      <c r="B142" s="39"/>
      <c r="C142" s="228" t="s">
        <v>251</v>
      </c>
      <c r="D142" s="228" t="s">
        <v>170</v>
      </c>
      <c r="E142" s="229" t="s">
        <v>1034</v>
      </c>
      <c r="F142" s="230" t="s">
        <v>1035</v>
      </c>
      <c r="G142" s="231" t="s">
        <v>830</v>
      </c>
      <c r="H142" s="232">
        <v>11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38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174</v>
      </c>
      <c r="AT142" s="240" t="s">
        <v>170</v>
      </c>
      <c r="AU142" s="240" t="s">
        <v>82</v>
      </c>
      <c r="AY142" s="17" t="s">
        <v>168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80</v>
      </c>
      <c r="BK142" s="241">
        <f>ROUND(I142*H142,2)</f>
        <v>0</v>
      </c>
      <c r="BL142" s="17" t="s">
        <v>174</v>
      </c>
      <c r="BM142" s="240" t="s">
        <v>1036</v>
      </c>
    </row>
    <row r="143" spans="1:65" s="2" customFormat="1" ht="21.75" customHeight="1">
      <c r="A143" s="38"/>
      <c r="B143" s="39"/>
      <c r="C143" s="228" t="s">
        <v>257</v>
      </c>
      <c r="D143" s="228" t="s">
        <v>170</v>
      </c>
      <c r="E143" s="229" t="s">
        <v>1037</v>
      </c>
      <c r="F143" s="230" t="s">
        <v>1038</v>
      </c>
      <c r="G143" s="231" t="s">
        <v>830</v>
      </c>
      <c r="H143" s="232">
        <v>2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38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174</v>
      </c>
      <c r="AT143" s="240" t="s">
        <v>170</v>
      </c>
      <c r="AU143" s="240" t="s">
        <v>82</v>
      </c>
      <c r="AY143" s="17" t="s">
        <v>168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80</v>
      </c>
      <c r="BK143" s="241">
        <f>ROUND(I143*H143,2)</f>
        <v>0</v>
      </c>
      <c r="BL143" s="17" t="s">
        <v>174</v>
      </c>
      <c r="BM143" s="240" t="s">
        <v>1039</v>
      </c>
    </row>
    <row r="144" spans="1:65" s="2" customFormat="1" ht="16.5" customHeight="1">
      <c r="A144" s="38"/>
      <c r="B144" s="39"/>
      <c r="C144" s="228" t="s">
        <v>261</v>
      </c>
      <c r="D144" s="228" t="s">
        <v>170</v>
      </c>
      <c r="E144" s="229" t="s">
        <v>1040</v>
      </c>
      <c r="F144" s="230" t="s">
        <v>1041</v>
      </c>
      <c r="G144" s="231" t="s">
        <v>254</v>
      </c>
      <c r="H144" s="232">
        <v>210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38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174</v>
      </c>
      <c r="AT144" s="240" t="s">
        <v>170</v>
      </c>
      <c r="AU144" s="240" t="s">
        <v>82</v>
      </c>
      <c r="AY144" s="17" t="s">
        <v>168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80</v>
      </c>
      <c r="BK144" s="241">
        <f>ROUND(I144*H144,2)</f>
        <v>0</v>
      </c>
      <c r="BL144" s="17" t="s">
        <v>174</v>
      </c>
      <c r="BM144" s="240" t="s">
        <v>1042</v>
      </c>
    </row>
    <row r="145" spans="1:65" s="2" customFormat="1" ht="16.5" customHeight="1">
      <c r="A145" s="38"/>
      <c r="B145" s="39"/>
      <c r="C145" s="228" t="s">
        <v>7</v>
      </c>
      <c r="D145" s="228" t="s">
        <v>170</v>
      </c>
      <c r="E145" s="229" t="s">
        <v>1043</v>
      </c>
      <c r="F145" s="230" t="s">
        <v>1044</v>
      </c>
      <c r="G145" s="231" t="s">
        <v>254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38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174</v>
      </c>
      <c r="AT145" s="240" t="s">
        <v>170</v>
      </c>
      <c r="AU145" s="240" t="s">
        <v>82</v>
      </c>
      <c r="AY145" s="17" t="s">
        <v>168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80</v>
      </c>
      <c r="BK145" s="241">
        <f>ROUND(I145*H145,2)</f>
        <v>0</v>
      </c>
      <c r="BL145" s="17" t="s">
        <v>174</v>
      </c>
      <c r="BM145" s="240" t="s">
        <v>1045</v>
      </c>
    </row>
    <row r="146" spans="1:65" s="2" customFormat="1" ht="16.5" customHeight="1">
      <c r="A146" s="38"/>
      <c r="B146" s="39"/>
      <c r="C146" s="228" t="s">
        <v>271</v>
      </c>
      <c r="D146" s="228" t="s">
        <v>170</v>
      </c>
      <c r="E146" s="229" t="s">
        <v>1046</v>
      </c>
      <c r="F146" s="230" t="s">
        <v>1047</v>
      </c>
      <c r="G146" s="231" t="s">
        <v>254</v>
      </c>
      <c r="H146" s="232">
        <v>790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38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174</v>
      </c>
      <c r="AT146" s="240" t="s">
        <v>170</v>
      </c>
      <c r="AU146" s="240" t="s">
        <v>82</v>
      </c>
      <c r="AY146" s="17" t="s">
        <v>168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80</v>
      </c>
      <c r="BK146" s="241">
        <f>ROUND(I146*H146,2)</f>
        <v>0</v>
      </c>
      <c r="BL146" s="17" t="s">
        <v>174</v>
      </c>
      <c r="BM146" s="240" t="s">
        <v>1048</v>
      </c>
    </row>
    <row r="147" spans="1:65" s="2" customFormat="1" ht="16.5" customHeight="1">
      <c r="A147" s="38"/>
      <c r="B147" s="39"/>
      <c r="C147" s="228" t="s">
        <v>276</v>
      </c>
      <c r="D147" s="228" t="s">
        <v>170</v>
      </c>
      <c r="E147" s="229" t="s">
        <v>1049</v>
      </c>
      <c r="F147" s="230" t="s">
        <v>1050</v>
      </c>
      <c r="G147" s="231" t="s">
        <v>254</v>
      </c>
      <c r="H147" s="232">
        <v>690</v>
      </c>
      <c r="I147" s="233"/>
      <c r="J147" s="234">
        <f>ROUND(I147*H147,2)</f>
        <v>0</v>
      </c>
      <c r="K147" s="235"/>
      <c r="L147" s="44"/>
      <c r="M147" s="236" t="s">
        <v>1</v>
      </c>
      <c r="N147" s="237" t="s">
        <v>38</v>
      </c>
      <c r="O147" s="91"/>
      <c r="P147" s="238">
        <f>O147*H147</f>
        <v>0</v>
      </c>
      <c r="Q147" s="238">
        <v>0</v>
      </c>
      <c r="R147" s="238">
        <f>Q147*H147</f>
        <v>0</v>
      </c>
      <c r="S147" s="238">
        <v>0</v>
      </c>
      <c r="T147" s="239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174</v>
      </c>
      <c r="AT147" s="240" t="s">
        <v>170</v>
      </c>
      <c r="AU147" s="240" t="s">
        <v>82</v>
      </c>
      <c r="AY147" s="17" t="s">
        <v>168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80</v>
      </c>
      <c r="BK147" s="241">
        <f>ROUND(I147*H147,2)</f>
        <v>0</v>
      </c>
      <c r="BL147" s="17" t="s">
        <v>174</v>
      </c>
      <c r="BM147" s="240" t="s">
        <v>1051</v>
      </c>
    </row>
    <row r="148" spans="1:65" s="2" customFormat="1" ht="16.5" customHeight="1">
      <c r="A148" s="38"/>
      <c r="B148" s="39"/>
      <c r="C148" s="228" t="s">
        <v>281</v>
      </c>
      <c r="D148" s="228" t="s">
        <v>170</v>
      </c>
      <c r="E148" s="229" t="s">
        <v>1052</v>
      </c>
      <c r="F148" s="230" t="s">
        <v>1053</v>
      </c>
      <c r="G148" s="231" t="s">
        <v>254</v>
      </c>
      <c r="H148" s="232">
        <v>30</v>
      </c>
      <c r="I148" s="233"/>
      <c r="J148" s="234">
        <f>ROUND(I148*H148,2)</f>
        <v>0</v>
      </c>
      <c r="K148" s="235"/>
      <c r="L148" s="44"/>
      <c r="M148" s="236" t="s">
        <v>1</v>
      </c>
      <c r="N148" s="237" t="s">
        <v>38</v>
      </c>
      <c r="O148" s="91"/>
      <c r="P148" s="238">
        <f>O148*H148</f>
        <v>0</v>
      </c>
      <c r="Q148" s="238">
        <v>0</v>
      </c>
      <c r="R148" s="238">
        <f>Q148*H148</f>
        <v>0</v>
      </c>
      <c r="S148" s="238">
        <v>0</v>
      </c>
      <c r="T148" s="239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40" t="s">
        <v>174</v>
      </c>
      <c r="AT148" s="240" t="s">
        <v>170</v>
      </c>
      <c r="AU148" s="240" t="s">
        <v>82</v>
      </c>
      <c r="AY148" s="17" t="s">
        <v>168</v>
      </c>
      <c r="BE148" s="241">
        <f>IF(N148="základní",J148,0)</f>
        <v>0</v>
      </c>
      <c r="BF148" s="241">
        <f>IF(N148="snížená",J148,0)</f>
        <v>0</v>
      </c>
      <c r="BG148" s="241">
        <f>IF(N148="zákl. přenesená",J148,0)</f>
        <v>0</v>
      </c>
      <c r="BH148" s="241">
        <f>IF(N148="sníž. přenesená",J148,0)</f>
        <v>0</v>
      </c>
      <c r="BI148" s="241">
        <f>IF(N148="nulová",J148,0)</f>
        <v>0</v>
      </c>
      <c r="BJ148" s="17" t="s">
        <v>80</v>
      </c>
      <c r="BK148" s="241">
        <f>ROUND(I148*H148,2)</f>
        <v>0</v>
      </c>
      <c r="BL148" s="17" t="s">
        <v>174</v>
      </c>
      <c r="BM148" s="240" t="s">
        <v>1054</v>
      </c>
    </row>
    <row r="149" spans="1:65" s="2" customFormat="1" ht="16.5" customHeight="1">
      <c r="A149" s="38"/>
      <c r="B149" s="39"/>
      <c r="C149" s="228" t="s">
        <v>286</v>
      </c>
      <c r="D149" s="228" t="s">
        <v>170</v>
      </c>
      <c r="E149" s="229" t="s">
        <v>1055</v>
      </c>
      <c r="F149" s="230" t="s">
        <v>1056</v>
      </c>
      <c r="G149" s="231" t="s">
        <v>830</v>
      </c>
      <c r="H149" s="232">
        <v>45</v>
      </c>
      <c r="I149" s="233"/>
      <c r="J149" s="234">
        <f>ROUND(I149*H149,2)</f>
        <v>0</v>
      </c>
      <c r="K149" s="235"/>
      <c r="L149" s="44"/>
      <c r="M149" s="236" t="s">
        <v>1</v>
      </c>
      <c r="N149" s="237" t="s">
        <v>38</v>
      </c>
      <c r="O149" s="91"/>
      <c r="P149" s="238">
        <f>O149*H149</f>
        <v>0</v>
      </c>
      <c r="Q149" s="238">
        <v>0</v>
      </c>
      <c r="R149" s="238">
        <f>Q149*H149</f>
        <v>0</v>
      </c>
      <c r="S149" s="238">
        <v>0</v>
      </c>
      <c r="T149" s="239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40" t="s">
        <v>174</v>
      </c>
      <c r="AT149" s="240" t="s">
        <v>170</v>
      </c>
      <c r="AU149" s="240" t="s">
        <v>82</v>
      </c>
      <c r="AY149" s="17" t="s">
        <v>168</v>
      </c>
      <c r="BE149" s="241">
        <f>IF(N149="základní",J149,0)</f>
        <v>0</v>
      </c>
      <c r="BF149" s="241">
        <f>IF(N149="snížená",J149,0)</f>
        <v>0</v>
      </c>
      <c r="BG149" s="241">
        <f>IF(N149="zákl. přenesená",J149,0)</f>
        <v>0</v>
      </c>
      <c r="BH149" s="241">
        <f>IF(N149="sníž. přenesená",J149,0)</f>
        <v>0</v>
      </c>
      <c r="BI149" s="241">
        <f>IF(N149="nulová",J149,0)</f>
        <v>0</v>
      </c>
      <c r="BJ149" s="17" t="s">
        <v>80</v>
      </c>
      <c r="BK149" s="241">
        <f>ROUND(I149*H149,2)</f>
        <v>0</v>
      </c>
      <c r="BL149" s="17" t="s">
        <v>174</v>
      </c>
      <c r="BM149" s="240" t="s">
        <v>1057</v>
      </c>
    </row>
    <row r="150" spans="1:65" s="2" customFormat="1" ht="16.5" customHeight="1">
      <c r="A150" s="38"/>
      <c r="B150" s="39"/>
      <c r="C150" s="228" t="s">
        <v>290</v>
      </c>
      <c r="D150" s="228" t="s">
        <v>170</v>
      </c>
      <c r="E150" s="229" t="s">
        <v>1058</v>
      </c>
      <c r="F150" s="230" t="s">
        <v>1059</v>
      </c>
      <c r="G150" s="231" t="s">
        <v>830</v>
      </c>
      <c r="H150" s="232">
        <v>46</v>
      </c>
      <c r="I150" s="233"/>
      <c r="J150" s="234">
        <f>ROUND(I150*H150,2)</f>
        <v>0</v>
      </c>
      <c r="K150" s="235"/>
      <c r="L150" s="44"/>
      <c r="M150" s="236" t="s">
        <v>1</v>
      </c>
      <c r="N150" s="237" t="s">
        <v>38</v>
      </c>
      <c r="O150" s="91"/>
      <c r="P150" s="238">
        <f>O150*H150</f>
        <v>0</v>
      </c>
      <c r="Q150" s="238">
        <v>0</v>
      </c>
      <c r="R150" s="238">
        <f>Q150*H150</f>
        <v>0</v>
      </c>
      <c r="S150" s="238">
        <v>0</v>
      </c>
      <c r="T150" s="239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40" t="s">
        <v>174</v>
      </c>
      <c r="AT150" s="240" t="s">
        <v>170</v>
      </c>
      <c r="AU150" s="240" t="s">
        <v>82</v>
      </c>
      <c r="AY150" s="17" t="s">
        <v>168</v>
      </c>
      <c r="BE150" s="241">
        <f>IF(N150="základní",J150,0)</f>
        <v>0</v>
      </c>
      <c r="BF150" s="241">
        <f>IF(N150="snížená",J150,0)</f>
        <v>0</v>
      </c>
      <c r="BG150" s="241">
        <f>IF(N150="zákl. přenesená",J150,0)</f>
        <v>0</v>
      </c>
      <c r="BH150" s="241">
        <f>IF(N150="sníž. přenesená",J150,0)</f>
        <v>0</v>
      </c>
      <c r="BI150" s="241">
        <f>IF(N150="nulová",J150,0)</f>
        <v>0</v>
      </c>
      <c r="BJ150" s="17" t="s">
        <v>80</v>
      </c>
      <c r="BK150" s="241">
        <f>ROUND(I150*H150,2)</f>
        <v>0</v>
      </c>
      <c r="BL150" s="17" t="s">
        <v>174</v>
      </c>
      <c r="BM150" s="240" t="s">
        <v>1060</v>
      </c>
    </row>
    <row r="151" spans="1:65" s="2" customFormat="1" ht="16.5" customHeight="1">
      <c r="A151" s="38"/>
      <c r="B151" s="39"/>
      <c r="C151" s="228" t="s">
        <v>296</v>
      </c>
      <c r="D151" s="228" t="s">
        <v>170</v>
      </c>
      <c r="E151" s="229" t="s">
        <v>1061</v>
      </c>
      <c r="F151" s="230" t="s">
        <v>1062</v>
      </c>
      <c r="G151" s="231" t="s">
        <v>830</v>
      </c>
      <c r="H151" s="232">
        <v>42</v>
      </c>
      <c r="I151" s="233"/>
      <c r="J151" s="234">
        <f>ROUND(I151*H151,2)</f>
        <v>0</v>
      </c>
      <c r="K151" s="235"/>
      <c r="L151" s="44"/>
      <c r="M151" s="236" t="s">
        <v>1</v>
      </c>
      <c r="N151" s="237" t="s">
        <v>38</v>
      </c>
      <c r="O151" s="91"/>
      <c r="P151" s="238">
        <f>O151*H151</f>
        <v>0</v>
      </c>
      <c r="Q151" s="238">
        <v>0</v>
      </c>
      <c r="R151" s="238">
        <f>Q151*H151</f>
        <v>0</v>
      </c>
      <c r="S151" s="238">
        <v>0</v>
      </c>
      <c r="T151" s="239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40" t="s">
        <v>174</v>
      </c>
      <c r="AT151" s="240" t="s">
        <v>170</v>
      </c>
      <c r="AU151" s="240" t="s">
        <v>82</v>
      </c>
      <c r="AY151" s="17" t="s">
        <v>168</v>
      </c>
      <c r="BE151" s="241">
        <f>IF(N151="základní",J151,0)</f>
        <v>0</v>
      </c>
      <c r="BF151" s="241">
        <f>IF(N151="snížená",J151,0)</f>
        <v>0</v>
      </c>
      <c r="BG151" s="241">
        <f>IF(N151="zákl. přenesená",J151,0)</f>
        <v>0</v>
      </c>
      <c r="BH151" s="241">
        <f>IF(N151="sníž. přenesená",J151,0)</f>
        <v>0</v>
      </c>
      <c r="BI151" s="241">
        <f>IF(N151="nulová",J151,0)</f>
        <v>0</v>
      </c>
      <c r="BJ151" s="17" t="s">
        <v>80</v>
      </c>
      <c r="BK151" s="241">
        <f>ROUND(I151*H151,2)</f>
        <v>0</v>
      </c>
      <c r="BL151" s="17" t="s">
        <v>174</v>
      </c>
      <c r="BM151" s="240" t="s">
        <v>1063</v>
      </c>
    </row>
    <row r="152" spans="1:65" s="2" customFormat="1" ht="16.5" customHeight="1">
      <c r="A152" s="38"/>
      <c r="B152" s="39"/>
      <c r="C152" s="228" t="s">
        <v>301</v>
      </c>
      <c r="D152" s="228" t="s">
        <v>170</v>
      </c>
      <c r="E152" s="229" t="s">
        <v>1064</v>
      </c>
      <c r="F152" s="230" t="s">
        <v>1065</v>
      </c>
      <c r="G152" s="231" t="s">
        <v>254</v>
      </c>
      <c r="H152" s="232">
        <v>690</v>
      </c>
      <c r="I152" s="233"/>
      <c r="J152" s="234">
        <f>ROUND(I152*H152,2)</f>
        <v>0</v>
      </c>
      <c r="K152" s="235"/>
      <c r="L152" s="44"/>
      <c r="M152" s="236" t="s">
        <v>1</v>
      </c>
      <c r="N152" s="237" t="s">
        <v>38</v>
      </c>
      <c r="O152" s="91"/>
      <c r="P152" s="238">
        <f>O152*H152</f>
        <v>0</v>
      </c>
      <c r="Q152" s="238">
        <v>0</v>
      </c>
      <c r="R152" s="238">
        <f>Q152*H152</f>
        <v>0</v>
      </c>
      <c r="S152" s="238">
        <v>0</v>
      </c>
      <c r="T152" s="239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40" t="s">
        <v>174</v>
      </c>
      <c r="AT152" s="240" t="s">
        <v>170</v>
      </c>
      <c r="AU152" s="240" t="s">
        <v>82</v>
      </c>
      <c r="AY152" s="17" t="s">
        <v>168</v>
      </c>
      <c r="BE152" s="241">
        <f>IF(N152="základní",J152,0)</f>
        <v>0</v>
      </c>
      <c r="BF152" s="241">
        <f>IF(N152="snížená",J152,0)</f>
        <v>0</v>
      </c>
      <c r="BG152" s="241">
        <f>IF(N152="zákl. přenesená",J152,0)</f>
        <v>0</v>
      </c>
      <c r="BH152" s="241">
        <f>IF(N152="sníž. přenesená",J152,0)</f>
        <v>0</v>
      </c>
      <c r="BI152" s="241">
        <f>IF(N152="nulová",J152,0)</f>
        <v>0</v>
      </c>
      <c r="BJ152" s="17" t="s">
        <v>80</v>
      </c>
      <c r="BK152" s="241">
        <f>ROUND(I152*H152,2)</f>
        <v>0</v>
      </c>
      <c r="BL152" s="17" t="s">
        <v>174</v>
      </c>
      <c r="BM152" s="240" t="s">
        <v>1066</v>
      </c>
    </row>
    <row r="153" spans="1:65" s="2" customFormat="1" ht="16.5" customHeight="1">
      <c r="A153" s="38"/>
      <c r="B153" s="39"/>
      <c r="C153" s="228" t="s">
        <v>306</v>
      </c>
      <c r="D153" s="228" t="s">
        <v>170</v>
      </c>
      <c r="E153" s="229" t="s">
        <v>1067</v>
      </c>
      <c r="F153" s="230" t="s">
        <v>1068</v>
      </c>
      <c r="G153" s="231" t="s">
        <v>254</v>
      </c>
      <c r="H153" s="232">
        <v>30</v>
      </c>
      <c r="I153" s="233"/>
      <c r="J153" s="234">
        <f>ROUND(I153*H153,2)</f>
        <v>0</v>
      </c>
      <c r="K153" s="235"/>
      <c r="L153" s="44"/>
      <c r="M153" s="236" t="s">
        <v>1</v>
      </c>
      <c r="N153" s="237" t="s">
        <v>38</v>
      </c>
      <c r="O153" s="91"/>
      <c r="P153" s="238">
        <f>O153*H153</f>
        <v>0</v>
      </c>
      <c r="Q153" s="238">
        <v>0</v>
      </c>
      <c r="R153" s="238">
        <f>Q153*H153</f>
        <v>0</v>
      </c>
      <c r="S153" s="238">
        <v>0</v>
      </c>
      <c r="T153" s="239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40" t="s">
        <v>174</v>
      </c>
      <c r="AT153" s="240" t="s">
        <v>170</v>
      </c>
      <c r="AU153" s="240" t="s">
        <v>82</v>
      </c>
      <c r="AY153" s="17" t="s">
        <v>168</v>
      </c>
      <c r="BE153" s="241">
        <f>IF(N153="základní",J153,0)</f>
        <v>0</v>
      </c>
      <c r="BF153" s="241">
        <f>IF(N153="snížená",J153,0)</f>
        <v>0</v>
      </c>
      <c r="BG153" s="241">
        <f>IF(N153="zákl. přenesená",J153,0)</f>
        <v>0</v>
      </c>
      <c r="BH153" s="241">
        <f>IF(N153="sníž. přenesená",J153,0)</f>
        <v>0</v>
      </c>
      <c r="BI153" s="241">
        <f>IF(N153="nulová",J153,0)</f>
        <v>0</v>
      </c>
      <c r="BJ153" s="17" t="s">
        <v>80</v>
      </c>
      <c r="BK153" s="241">
        <f>ROUND(I153*H153,2)</f>
        <v>0</v>
      </c>
      <c r="BL153" s="17" t="s">
        <v>174</v>
      </c>
      <c r="BM153" s="240" t="s">
        <v>1069</v>
      </c>
    </row>
    <row r="154" spans="1:65" s="2" customFormat="1" ht="16.5" customHeight="1">
      <c r="A154" s="38"/>
      <c r="B154" s="39"/>
      <c r="C154" s="228" t="s">
        <v>312</v>
      </c>
      <c r="D154" s="228" t="s">
        <v>170</v>
      </c>
      <c r="E154" s="229" t="s">
        <v>1070</v>
      </c>
      <c r="F154" s="230" t="s">
        <v>1071</v>
      </c>
      <c r="G154" s="231" t="s">
        <v>254</v>
      </c>
      <c r="H154" s="232">
        <v>30</v>
      </c>
      <c r="I154" s="233"/>
      <c r="J154" s="234">
        <f>ROUND(I154*H154,2)</f>
        <v>0</v>
      </c>
      <c r="K154" s="235"/>
      <c r="L154" s="44"/>
      <c r="M154" s="236" t="s">
        <v>1</v>
      </c>
      <c r="N154" s="237" t="s">
        <v>38</v>
      </c>
      <c r="O154" s="91"/>
      <c r="P154" s="238">
        <f>O154*H154</f>
        <v>0</v>
      </c>
      <c r="Q154" s="238">
        <v>0</v>
      </c>
      <c r="R154" s="238">
        <f>Q154*H154</f>
        <v>0</v>
      </c>
      <c r="S154" s="238">
        <v>0</v>
      </c>
      <c r="T154" s="239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40" t="s">
        <v>174</v>
      </c>
      <c r="AT154" s="240" t="s">
        <v>170</v>
      </c>
      <c r="AU154" s="240" t="s">
        <v>82</v>
      </c>
      <c r="AY154" s="17" t="s">
        <v>168</v>
      </c>
      <c r="BE154" s="241">
        <f>IF(N154="základní",J154,0)</f>
        <v>0</v>
      </c>
      <c r="BF154" s="241">
        <f>IF(N154="snížená",J154,0)</f>
        <v>0</v>
      </c>
      <c r="BG154" s="241">
        <f>IF(N154="zákl. přenesená",J154,0)</f>
        <v>0</v>
      </c>
      <c r="BH154" s="241">
        <f>IF(N154="sníž. přenesená",J154,0)</f>
        <v>0</v>
      </c>
      <c r="BI154" s="241">
        <f>IF(N154="nulová",J154,0)</f>
        <v>0</v>
      </c>
      <c r="BJ154" s="17" t="s">
        <v>80</v>
      </c>
      <c r="BK154" s="241">
        <f>ROUND(I154*H154,2)</f>
        <v>0</v>
      </c>
      <c r="BL154" s="17" t="s">
        <v>174</v>
      </c>
      <c r="BM154" s="240" t="s">
        <v>1072</v>
      </c>
    </row>
    <row r="155" spans="1:65" s="2" customFormat="1" ht="24.15" customHeight="1">
      <c r="A155" s="38"/>
      <c r="B155" s="39"/>
      <c r="C155" s="228" t="s">
        <v>319</v>
      </c>
      <c r="D155" s="228" t="s">
        <v>170</v>
      </c>
      <c r="E155" s="229" t="s">
        <v>1073</v>
      </c>
      <c r="F155" s="230" t="s">
        <v>1074</v>
      </c>
      <c r="G155" s="231" t="s">
        <v>830</v>
      </c>
      <c r="H155" s="232">
        <v>16</v>
      </c>
      <c r="I155" s="233"/>
      <c r="J155" s="234">
        <f>ROUND(I155*H155,2)</f>
        <v>0</v>
      </c>
      <c r="K155" s="235"/>
      <c r="L155" s="44"/>
      <c r="M155" s="236" t="s">
        <v>1</v>
      </c>
      <c r="N155" s="237" t="s">
        <v>38</v>
      </c>
      <c r="O155" s="91"/>
      <c r="P155" s="238">
        <f>O155*H155</f>
        <v>0</v>
      </c>
      <c r="Q155" s="238">
        <v>0</v>
      </c>
      <c r="R155" s="238">
        <f>Q155*H155</f>
        <v>0</v>
      </c>
      <c r="S155" s="238">
        <v>0</v>
      </c>
      <c r="T155" s="239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40" t="s">
        <v>174</v>
      </c>
      <c r="AT155" s="240" t="s">
        <v>170</v>
      </c>
      <c r="AU155" s="240" t="s">
        <v>82</v>
      </c>
      <c r="AY155" s="17" t="s">
        <v>168</v>
      </c>
      <c r="BE155" s="241">
        <f>IF(N155="základní",J155,0)</f>
        <v>0</v>
      </c>
      <c r="BF155" s="241">
        <f>IF(N155="snížená",J155,0)</f>
        <v>0</v>
      </c>
      <c r="BG155" s="241">
        <f>IF(N155="zákl. přenesená",J155,0)</f>
        <v>0</v>
      </c>
      <c r="BH155" s="241">
        <f>IF(N155="sníž. přenesená",J155,0)</f>
        <v>0</v>
      </c>
      <c r="BI155" s="241">
        <f>IF(N155="nulová",J155,0)</f>
        <v>0</v>
      </c>
      <c r="BJ155" s="17" t="s">
        <v>80</v>
      </c>
      <c r="BK155" s="241">
        <f>ROUND(I155*H155,2)</f>
        <v>0</v>
      </c>
      <c r="BL155" s="17" t="s">
        <v>174</v>
      </c>
      <c r="BM155" s="240" t="s">
        <v>1075</v>
      </c>
    </row>
    <row r="156" spans="1:65" s="2" customFormat="1" ht="16.5" customHeight="1">
      <c r="A156" s="38"/>
      <c r="B156" s="39"/>
      <c r="C156" s="228" t="s">
        <v>324</v>
      </c>
      <c r="D156" s="228" t="s">
        <v>170</v>
      </c>
      <c r="E156" s="229" t="s">
        <v>1076</v>
      </c>
      <c r="F156" s="230" t="s">
        <v>1077</v>
      </c>
      <c r="G156" s="231" t="s">
        <v>1078</v>
      </c>
      <c r="H156" s="232">
        <v>1</v>
      </c>
      <c r="I156" s="233"/>
      <c r="J156" s="234">
        <f>ROUND(I156*H156,2)</f>
        <v>0</v>
      </c>
      <c r="K156" s="235"/>
      <c r="L156" s="44"/>
      <c r="M156" s="236" t="s">
        <v>1</v>
      </c>
      <c r="N156" s="237" t="s">
        <v>38</v>
      </c>
      <c r="O156" s="91"/>
      <c r="P156" s="238">
        <f>O156*H156</f>
        <v>0</v>
      </c>
      <c r="Q156" s="238">
        <v>0</v>
      </c>
      <c r="R156" s="238">
        <f>Q156*H156</f>
        <v>0</v>
      </c>
      <c r="S156" s="238">
        <v>0</v>
      </c>
      <c r="T156" s="239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40" t="s">
        <v>174</v>
      </c>
      <c r="AT156" s="240" t="s">
        <v>170</v>
      </c>
      <c r="AU156" s="240" t="s">
        <v>82</v>
      </c>
      <c r="AY156" s="17" t="s">
        <v>168</v>
      </c>
      <c r="BE156" s="241">
        <f>IF(N156="základní",J156,0)</f>
        <v>0</v>
      </c>
      <c r="BF156" s="241">
        <f>IF(N156="snížená",J156,0)</f>
        <v>0</v>
      </c>
      <c r="BG156" s="241">
        <f>IF(N156="zákl. přenesená",J156,0)</f>
        <v>0</v>
      </c>
      <c r="BH156" s="241">
        <f>IF(N156="sníž. přenesená",J156,0)</f>
        <v>0</v>
      </c>
      <c r="BI156" s="241">
        <f>IF(N156="nulová",J156,0)</f>
        <v>0</v>
      </c>
      <c r="BJ156" s="17" t="s">
        <v>80</v>
      </c>
      <c r="BK156" s="241">
        <f>ROUND(I156*H156,2)</f>
        <v>0</v>
      </c>
      <c r="BL156" s="17" t="s">
        <v>174</v>
      </c>
      <c r="BM156" s="240" t="s">
        <v>1079</v>
      </c>
    </row>
    <row r="157" spans="1:65" s="2" customFormat="1" ht="16.5" customHeight="1">
      <c r="A157" s="38"/>
      <c r="B157" s="39"/>
      <c r="C157" s="228" t="s">
        <v>326</v>
      </c>
      <c r="D157" s="228" t="s">
        <v>170</v>
      </c>
      <c r="E157" s="229" t="s">
        <v>1080</v>
      </c>
      <c r="F157" s="230" t="s">
        <v>1081</v>
      </c>
      <c r="G157" s="231" t="s">
        <v>1082</v>
      </c>
      <c r="H157" s="232">
        <v>10</v>
      </c>
      <c r="I157" s="233"/>
      <c r="J157" s="234">
        <f>ROUND(I157*H157,2)</f>
        <v>0</v>
      </c>
      <c r="K157" s="235"/>
      <c r="L157" s="44"/>
      <c r="M157" s="236" t="s">
        <v>1</v>
      </c>
      <c r="N157" s="237" t="s">
        <v>38</v>
      </c>
      <c r="O157" s="91"/>
      <c r="P157" s="238">
        <f>O157*H157</f>
        <v>0</v>
      </c>
      <c r="Q157" s="238">
        <v>0</v>
      </c>
      <c r="R157" s="238">
        <f>Q157*H157</f>
        <v>0</v>
      </c>
      <c r="S157" s="238">
        <v>0</v>
      </c>
      <c r="T157" s="239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40" t="s">
        <v>174</v>
      </c>
      <c r="AT157" s="240" t="s">
        <v>170</v>
      </c>
      <c r="AU157" s="240" t="s">
        <v>82</v>
      </c>
      <c r="AY157" s="17" t="s">
        <v>168</v>
      </c>
      <c r="BE157" s="241">
        <f>IF(N157="základní",J157,0)</f>
        <v>0</v>
      </c>
      <c r="BF157" s="241">
        <f>IF(N157="snížená",J157,0)</f>
        <v>0</v>
      </c>
      <c r="BG157" s="241">
        <f>IF(N157="zákl. přenesená",J157,0)</f>
        <v>0</v>
      </c>
      <c r="BH157" s="241">
        <f>IF(N157="sníž. přenesená",J157,0)</f>
        <v>0</v>
      </c>
      <c r="BI157" s="241">
        <f>IF(N157="nulová",J157,0)</f>
        <v>0</v>
      </c>
      <c r="BJ157" s="17" t="s">
        <v>80</v>
      </c>
      <c r="BK157" s="241">
        <f>ROUND(I157*H157,2)</f>
        <v>0</v>
      </c>
      <c r="BL157" s="17" t="s">
        <v>174</v>
      </c>
      <c r="BM157" s="240" t="s">
        <v>1083</v>
      </c>
    </row>
    <row r="158" spans="1:65" s="2" customFormat="1" ht="16.5" customHeight="1">
      <c r="A158" s="38"/>
      <c r="B158" s="39"/>
      <c r="C158" s="228" t="s">
        <v>328</v>
      </c>
      <c r="D158" s="228" t="s">
        <v>170</v>
      </c>
      <c r="E158" s="229" t="s">
        <v>1084</v>
      </c>
      <c r="F158" s="230" t="s">
        <v>1085</v>
      </c>
      <c r="G158" s="231" t="s">
        <v>1082</v>
      </c>
      <c r="H158" s="232">
        <v>5</v>
      </c>
      <c r="I158" s="233"/>
      <c r="J158" s="234">
        <f>ROUND(I158*H158,2)</f>
        <v>0</v>
      </c>
      <c r="K158" s="235"/>
      <c r="L158" s="44"/>
      <c r="M158" s="236" t="s">
        <v>1</v>
      </c>
      <c r="N158" s="237" t="s">
        <v>38</v>
      </c>
      <c r="O158" s="91"/>
      <c r="P158" s="238">
        <f>O158*H158</f>
        <v>0</v>
      </c>
      <c r="Q158" s="238">
        <v>0</v>
      </c>
      <c r="R158" s="238">
        <f>Q158*H158</f>
        <v>0</v>
      </c>
      <c r="S158" s="238">
        <v>0</v>
      </c>
      <c r="T158" s="239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40" t="s">
        <v>174</v>
      </c>
      <c r="AT158" s="240" t="s">
        <v>170</v>
      </c>
      <c r="AU158" s="240" t="s">
        <v>82</v>
      </c>
      <c r="AY158" s="17" t="s">
        <v>168</v>
      </c>
      <c r="BE158" s="241">
        <f>IF(N158="základní",J158,0)</f>
        <v>0</v>
      </c>
      <c r="BF158" s="241">
        <f>IF(N158="snížená",J158,0)</f>
        <v>0</v>
      </c>
      <c r="BG158" s="241">
        <f>IF(N158="zákl. přenesená",J158,0)</f>
        <v>0</v>
      </c>
      <c r="BH158" s="241">
        <f>IF(N158="sníž. přenesená",J158,0)</f>
        <v>0</v>
      </c>
      <c r="BI158" s="241">
        <f>IF(N158="nulová",J158,0)</f>
        <v>0</v>
      </c>
      <c r="BJ158" s="17" t="s">
        <v>80</v>
      </c>
      <c r="BK158" s="241">
        <f>ROUND(I158*H158,2)</f>
        <v>0</v>
      </c>
      <c r="BL158" s="17" t="s">
        <v>174</v>
      </c>
      <c r="BM158" s="240" t="s">
        <v>1086</v>
      </c>
    </row>
    <row r="159" spans="1:65" s="2" customFormat="1" ht="16.5" customHeight="1">
      <c r="A159" s="38"/>
      <c r="B159" s="39"/>
      <c r="C159" s="228" t="s">
        <v>331</v>
      </c>
      <c r="D159" s="228" t="s">
        <v>170</v>
      </c>
      <c r="E159" s="229" t="s">
        <v>1087</v>
      </c>
      <c r="F159" s="230" t="s">
        <v>1088</v>
      </c>
      <c r="G159" s="231" t="s">
        <v>1082</v>
      </c>
      <c r="H159" s="232">
        <v>8</v>
      </c>
      <c r="I159" s="233"/>
      <c r="J159" s="234">
        <f>ROUND(I159*H159,2)</f>
        <v>0</v>
      </c>
      <c r="K159" s="235"/>
      <c r="L159" s="44"/>
      <c r="M159" s="236" t="s">
        <v>1</v>
      </c>
      <c r="N159" s="237" t="s">
        <v>38</v>
      </c>
      <c r="O159" s="91"/>
      <c r="P159" s="238">
        <f>O159*H159</f>
        <v>0</v>
      </c>
      <c r="Q159" s="238">
        <v>0</v>
      </c>
      <c r="R159" s="238">
        <f>Q159*H159</f>
        <v>0</v>
      </c>
      <c r="S159" s="238">
        <v>0</v>
      </c>
      <c r="T159" s="239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40" t="s">
        <v>174</v>
      </c>
      <c r="AT159" s="240" t="s">
        <v>170</v>
      </c>
      <c r="AU159" s="240" t="s">
        <v>82</v>
      </c>
      <c r="AY159" s="17" t="s">
        <v>168</v>
      </c>
      <c r="BE159" s="241">
        <f>IF(N159="základní",J159,0)</f>
        <v>0</v>
      </c>
      <c r="BF159" s="241">
        <f>IF(N159="snížená",J159,0)</f>
        <v>0</v>
      </c>
      <c r="BG159" s="241">
        <f>IF(N159="zákl. přenesená",J159,0)</f>
        <v>0</v>
      </c>
      <c r="BH159" s="241">
        <f>IF(N159="sníž. přenesená",J159,0)</f>
        <v>0</v>
      </c>
      <c r="BI159" s="241">
        <f>IF(N159="nulová",J159,0)</f>
        <v>0</v>
      </c>
      <c r="BJ159" s="17" t="s">
        <v>80</v>
      </c>
      <c r="BK159" s="241">
        <f>ROUND(I159*H159,2)</f>
        <v>0</v>
      </c>
      <c r="BL159" s="17" t="s">
        <v>174</v>
      </c>
      <c r="BM159" s="240" t="s">
        <v>1089</v>
      </c>
    </row>
    <row r="160" spans="1:65" s="2" customFormat="1" ht="16.5" customHeight="1">
      <c r="A160" s="38"/>
      <c r="B160" s="39"/>
      <c r="C160" s="228" t="s">
        <v>334</v>
      </c>
      <c r="D160" s="228" t="s">
        <v>170</v>
      </c>
      <c r="E160" s="229" t="s">
        <v>1090</v>
      </c>
      <c r="F160" s="230" t="s">
        <v>1091</v>
      </c>
      <c r="G160" s="231" t="s">
        <v>1082</v>
      </c>
      <c r="H160" s="232">
        <v>5</v>
      </c>
      <c r="I160" s="233"/>
      <c r="J160" s="234">
        <f>ROUND(I160*H160,2)</f>
        <v>0</v>
      </c>
      <c r="K160" s="235"/>
      <c r="L160" s="44"/>
      <c r="M160" s="236" t="s">
        <v>1</v>
      </c>
      <c r="N160" s="237" t="s">
        <v>38</v>
      </c>
      <c r="O160" s="91"/>
      <c r="P160" s="238">
        <f>O160*H160</f>
        <v>0</v>
      </c>
      <c r="Q160" s="238">
        <v>0</v>
      </c>
      <c r="R160" s="238">
        <f>Q160*H160</f>
        <v>0</v>
      </c>
      <c r="S160" s="238">
        <v>0</v>
      </c>
      <c r="T160" s="239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40" t="s">
        <v>174</v>
      </c>
      <c r="AT160" s="240" t="s">
        <v>170</v>
      </c>
      <c r="AU160" s="240" t="s">
        <v>82</v>
      </c>
      <c r="AY160" s="17" t="s">
        <v>168</v>
      </c>
      <c r="BE160" s="241">
        <f>IF(N160="základní",J160,0)</f>
        <v>0</v>
      </c>
      <c r="BF160" s="241">
        <f>IF(N160="snížená",J160,0)</f>
        <v>0</v>
      </c>
      <c r="BG160" s="241">
        <f>IF(N160="zákl. přenesená",J160,0)</f>
        <v>0</v>
      </c>
      <c r="BH160" s="241">
        <f>IF(N160="sníž. přenesená",J160,0)</f>
        <v>0</v>
      </c>
      <c r="BI160" s="241">
        <f>IF(N160="nulová",J160,0)</f>
        <v>0</v>
      </c>
      <c r="BJ160" s="17" t="s">
        <v>80</v>
      </c>
      <c r="BK160" s="241">
        <f>ROUND(I160*H160,2)</f>
        <v>0</v>
      </c>
      <c r="BL160" s="17" t="s">
        <v>174</v>
      </c>
      <c r="BM160" s="240" t="s">
        <v>1092</v>
      </c>
    </row>
    <row r="161" spans="1:65" s="2" customFormat="1" ht="16.5" customHeight="1">
      <c r="A161" s="38"/>
      <c r="B161" s="39"/>
      <c r="C161" s="228" t="s">
        <v>338</v>
      </c>
      <c r="D161" s="228" t="s">
        <v>170</v>
      </c>
      <c r="E161" s="229" t="s">
        <v>1093</v>
      </c>
      <c r="F161" s="230" t="s">
        <v>1094</v>
      </c>
      <c r="G161" s="231" t="s">
        <v>1082</v>
      </c>
      <c r="H161" s="232">
        <v>20</v>
      </c>
      <c r="I161" s="233"/>
      <c r="J161" s="234">
        <f>ROUND(I161*H161,2)</f>
        <v>0</v>
      </c>
      <c r="K161" s="235"/>
      <c r="L161" s="44"/>
      <c r="M161" s="236" t="s">
        <v>1</v>
      </c>
      <c r="N161" s="237" t="s">
        <v>38</v>
      </c>
      <c r="O161" s="91"/>
      <c r="P161" s="238">
        <f>O161*H161</f>
        <v>0</v>
      </c>
      <c r="Q161" s="238">
        <v>0</v>
      </c>
      <c r="R161" s="238">
        <f>Q161*H161</f>
        <v>0</v>
      </c>
      <c r="S161" s="238">
        <v>0</v>
      </c>
      <c r="T161" s="239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40" t="s">
        <v>174</v>
      </c>
      <c r="AT161" s="240" t="s">
        <v>170</v>
      </c>
      <c r="AU161" s="240" t="s">
        <v>82</v>
      </c>
      <c r="AY161" s="17" t="s">
        <v>168</v>
      </c>
      <c r="BE161" s="241">
        <f>IF(N161="základní",J161,0)</f>
        <v>0</v>
      </c>
      <c r="BF161" s="241">
        <f>IF(N161="snížená",J161,0)</f>
        <v>0</v>
      </c>
      <c r="BG161" s="241">
        <f>IF(N161="zákl. přenesená",J161,0)</f>
        <v>0</v>
      </c>
      <c r="BH161" s="241">
        <f>IF(N161="sníž. přenesená",J161,0)</f>
        <v>0</v>
      </c>
      <c r="BI161" s="241">
        <f>IF(N161="nulová",J161,0)</f>
        <v>0</v>
      </c>
      <c r="BJ161" s="17" t="s">
        <v>80</v>
      </c>
      <c r="BK161" s="241">
        <f>ROUND(I161*H161,2)</f>
        <v>0</v>
      </c>
      <c r="BL161" s="17" t="s">
        <v>174</v>
      </c>
      <c r="BM161" s="240" t="s">
        <v>1095</v>
      </c>
    </row>
    <row r="162" spans="1:65" s="2" customFormat="1" ht="16.5" customHeight="1">
      <c r="A162" s="38"/>
      <c r="B162" s="39"/>
      <c r="C162" s="228" t="s">
        <v>342</v>
      </c>
      <c r="D162" s="228" t="s">
        <v>170</v>
      </c>
      <c r="E162" s="229" t="s">
        <v>1096</v>
      </c>
      <c r="F162" s="230" t="s">
        <v>1097</v>
      </c>
      <c r="G162" s="231" t="s">
        <v>830</v>
      </c>
      <c r="H162" s="232">
        <v>1</v>
      </c>
      <c r="I162" s="233"/>
      <c r="J162" s="234">
        <f>ROUND(I162*H162,2)</f>
        <v>0</v>
      </c>
      <c r="K162" s="235"/>
      <c r="L162" s="44"/>
      <c r="M162" s="236" t="s">
        <v>1</v>
      </c>
      <c r="N162" s="237" t="s">
        <v>38</v>
      </c>
      <c r="O162" s="91"/>
      <c r="P162" s="238">
        <f>O162*H162</f>
        <v>0</v>
      </c>
      <c r="Q162" s="238">
        <v>0</v>
      </c>
      <c r="R162" s="238">
        <f>Q162*H162</f>
        <v>0</v>
      </c>
      <c r="S162" s="238">
        <v>0</v>
      </c>
      <c r="T162" s="239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40" t="s">
        <v>174</v>
      </c>
      <c r="AT162" s="240" t="s">
        <v>170</v>
      </c>
      <c r="AU162" s="240" t="s">
        <v>82</v>
      </c>
      <c r="AY162" s="17" t="s">
        <v>168</v>
      </c>
      <c r="BE162" s="241">
        <f>IF(N162="základní",J162,0)</f>
        <v>0</v>
      </c>
      <c r="BF162" s="241">
        <f>IF(N162="snížená",J162,0)</f>
        <v>0</v>
      </c>
      <c r="BG162" s="241">
        <f>IF(N162="zákl. přenesená",J162,0)</f>
        <v>0</v>
      </c>
      <c r="BH162" s="241">
        <f>IF(N162="sníž. přenesená",J162,0)</f>
        <v>0</v>
      </c>
      <c r="BI162" s="241">
        <f>IF(N162="nulová",J162,0)</f>
        <v>0</v>
      </c>
      <c r="BJ162" s="17" t="s">
        <v>80</v>
      </c>
      <c r="BK162" s="241">
        <f>ROUND(I162*H162,2)</f>
        <v>0</v>
      </c>
      <c r="BL162" s="17" t="s">
        <v>174</v>
      </c>
      <c r="BM162" s="240" t="s">
        <v>1098</v>
      </c>
    </row>
    <row r="163" spans="1:65" s="2" customFormat="1" ht="16.5" customHeight="1">
      <c r="A163" s="38"/>
      <c r="B163" s="39"/>
      <c r="C163" s="228" t="s">
        <v>350</v>
      </c>
      <c r="D163" s="228" t="s">
        <v>170</v>
      </c>
      <c r="E163" s="229" t="s">
        <v>1099</v>
      </c>
      <c r="F163" s="230" t="s">
        <v>1100</v>
      </c>
      <c r="G163" s="231" t="s">
        <v>268</v>
      </c>
      <c r="H163" s="232">
        <v>7.5</v>
      </c>
      <c r="I163" s="233"/>
      <c r="J163" s="234">
        <f>ROUND(I163*H163,2)</f>
        <v>0</v>
      </c>
      <c r="K163" s="235"/>
      <c r="L163" s="44"/>
      <c r="M163" s="236" t="s">
        <v>1</v>
      </c>
      <c r="N163" s="237" t="s">
        <v>38</v>
      </c>
      <c r="O163" s="91"/>
      <c r="P163" s="238">
        <f>O163*H163</f>
        <v>0</v>
      </c>
      <c r="Q163" s="238">
        <v>0</v>
      </c>
      <c r="R163" s="238">
        <f>Q163*H163</f>
        <v>0</v>
      </c>
      <c r="S163" s="238">
        <v>0</v>
      </c>
      <c r="T163" s="239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40" t="s">
        <v>174</v>
      </c>
      <c r="AT163" s="240" t="s">
        <v>170</v>
      </c>
      <c r="AU163" s="240" t="s">
        <v>82</v>
      </c>
      <c r="AY163" s="17" t="s">
        <v>168</v>
      </c>
      <c r="BE163" s="241">
        <f>IF(N163="základní",J163,0)</f>
        <v>0</v>
      </c>
      <c r="BF163" s="241">
        <f>IF(N163="snížená",J163,0)</f>
        <v>0</v>
      </c>
      <c r="BG163" s="241">
        <f>IF(N163="zákl. přenesená",J163,0)</f>
        <v>0</v>
      </c>
      <c r="BH163" s="241">
        <f>IF(N163="sníž. přenesená",J163,0)</f>
        <v>0</v>
      </c>
      <c r="BI163" s="241">
        <f>IF(N163="nulová",J163,0)</f>
        <v>0</v>
      </c>
      <c r="BJ163" s="17" t="s">
        <v>80</v>
      </c>
      <c r="BK163" s="241">
        <f>ROUND(I163*H163,2)</f>
        <v>0</v>
      </c>
      <c r="BL163" s="17" t="s">
        <v>174</v>
      </c>
      <c r="BM163" s="240" t="s">
        <v>1101</v>
      </c>
    </row>
    <row r="164" spans="1:65" s="2" customFormat="1" ht="16.5" customHeight="1">
      <c r="A164" s="38"/>
      <c r="B164" s="39"/>
      <c r="C164" s="228" t="s">
        <v>355</v>
      </c>
      <c r="D164" s="228" t="s">
        <v>170</v>
      </c>
      <c r="E164" s="229" t="s">
        <v>1102</v>
      </c>
      <c r="F164" s="230" t="s">
        <v>1103</v>
      </c>
      <c r="G164" s="231" t="s">
        <v>268</v>
      </c>
      <c r="H164" s="232">
        <v>9.5</v>
      </c>
      <c r="I164" s="233"/>
      <c r="J164" s="234">
        <f>ROUND(I164*H164,2)</f>
        <v>0</v>
      </c>
      <c r="K164" s="235"/>
      <c r="L164" s="44"/>
      <c r="M164" s="236" t="s">
        <v>1</v>
      </c>
      <c r="N164" s="237" t="s">
        <v>38</v>
      </c>
      <c r="O164" s="91"/>
      <c r="P164" s="238">
        <f>O164*H164</f>
        <v>0</v>
      </c>
      <c r="Q164" s="238">
        <v>0</v>
      </c>
      <c r="R164" s="238">
        <f>Q164*H164</f>
        <v>0</v>
      </c>
      <c r="S164" s="238">
        <v>0</v>
      </c>
      <c r="T164" s="239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40" t="s">
        <v>174</v>
      </c>
      <c r="AT164" s="240" t="s">
        <v>170</v>
      </c>
      <c r="AU164" s="240" t="s">
        <v>82</v>
      </c>
      <c r="AY164" s="17" t="s">
        <v>168</v>
      </c>
      <c r="BE164" s="241">
        <f>IF(N164="základní",J164,0)</f>
        <v>0</v>
      </c>
      <c r="BF164" s="241">
        <f>IF(N164="snížená",J164,0)</f>
        <v>0</v>
      </c>
      <c r="BG164" s="241">
        <f>IF(N164="zákl. přenesená",J164,0)</f>
        <v>0</v>
      </c>
      <c r="BH164" s="241">
        <f>IF(N164="sníž. přenesená",J164,0)</f>
        <v>0</v>
      </c>
      <c r="BI164" s="241">
        <f>IF(N164="nulová",J164,0)</f>
        <v>0</v>
      </c>
      <c r="BJ164" s="17" t="s">
        <v>80</v>
      </c>
      <c r="BK164" s="241">
        <f>ROUND(I164*H164,2)</f>
        <v>0</v>
      </c>
      <c r="BL164" s="17" t="s">
        <v>174</v>
      </c>
      <c r="BM164" s="240" t="s">
        <v>1104</v>
      </c>
    </row>
    <row r="165" spans="1:65" s="2" customFormat="1" ht="24.15" customHeight="1">
      <c r="A165" s="38"/>
      <c r="B165" s="39"/>
      <c r="C165" s="228" t="s">
        <v>360</v>
      </c>
      <c r="D165" s="228" t="s">
        <v>170</v>
      </c>
      <c r="E165" s="229" t="s">
        <v>1105</v>
      </c>
      <c r="F165" s="230" t="s">
        <v>1106</v>
      </c>
      <c r="G165" s="231" t="s">
        <v>254</v>
      </c>
      <c r="H165" s="232">
        <v>630</v>
      </c>
      <c r="I165" s="233"/>
      <c r="J165" s="234">
        <f>ROUND(I165*H165,2)</f>
        <v>0</v>
      </c>
      <c r="K165" s="235"/>
      <c r="L165" s="44"/>
      <c r="M165" s="236" t="s">
        <v>1</v>
      </c>
      <c r="N165" s="237" t="s">
        <v>38</v>
      </c>
      <c r="O165" s="91"/>
      <c r="P165" s="238">
        <f>O165*H165</f>
        <v>0</v>
      </c>
      <c r="Q165" s="238">
        <v>0</v>
      </c>
      <c r="R165" s="238">
        <f>Q165*H165</f>
        <v>0</v>
      </c>
      <c r="S165" s="238">
        <v>0</v>
      </c>
      <c r="T165" s="239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40" t="s">
        <v>174</v>
      </c>
      <c r="AT165" s="240" t="s">
        <v>170</v>
      </c>
      <c r="AU165" s="240" t="s">
        <v>82</v>
      </c>
      <c r="AY165" s="17" t="s">
        <v>168</v>
      </c>
      <c r="BE165" s="241">
        <f>IF(N165="základní",J165,0)</f>
        <v>0</v>
      </c>
      <c r="BF165" s="241">
        <f>IF(N165="snížená",J165,0)</f>
        <v>0</v>
      </c>
      <c r="BG165" s="241">
        <f>IF(N165="zákl. přenesená",J165,0)</f>
        <v>0</v>
      </c>
      <c r="BH165" s="241">
        <f>IF(N165="sníž. přenesená",J165,0)</f>
        <v>0</v>
      </c>
      <c r="BI165" s="241">
        <f>IF(N165="nulová",J165,0)</f>
        <v>0</v>
      </c>
      <c r="BJ165" s="17" t="s">
        <v>80</v>
      </c>
      <c r="BK165" s="241">
        <f>ROUND(I165*H165,2)</f>
        <v>0</v>
      </c>
      <c r="BL165" s="17" t="s">
        <v>174</v>
      </c>
      <c r="BM165" s="240" t="s">
        <v>1107</v>
      </c>
    </row>
    <row r="166" spans="1:65" s="2" customFormat="1" ht="24.15" customHeight="1">
      <c r="A166" s="38"/>
      <c r="B166" s="39"/>
      <c r="C166" s="228" t="s">
        <v>364</v>
      </c>
      <c r="D166" s="228" t="s">
        <v>170</v>
      </c>
      <c r="E166" s="229" t="s">
        <v>1108</v>
      </c>
      <c r="F166" s="230" t="s">
        <v>1109</v>
      </c>
      <c r="G166" s="231" t="s">
        <v>254</v>
      </c>
      <c r="H166" s="232">
        <v>630</v>
      </c>
      <c r="I166" s="233"/>
      <c r="J166" s="234">
        <f>ROUND(I166*H166,2)</f>
        <v>0</v>
      </c>
      <c r="K166" s="235"/>
      <c r="L166" s="44"/>
      <c r="M166" s="236" t="s">
        <v>1</v>
      </c>
      <c r="N166" s="237" t="s">
        <v>38</v>
      </c>
      <c r="O166" s="91"/>
      <c r="P166" s="238">
        <f>O166*H166</f>
        <v>0</v>
      </c>
      <c r="Q166" s="238">
        <v>0</v>
      </c>
      <c r="R166" s="238">
        <f>Q166*H166</f>
        <v>0</v>
      </c>
      <c r="S166" s="238">
        <v>0</v>
      </c>
      <c r="T166" s="239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40" t="s">
        <v>174</v>
      </c>
      <c r="AT166" s="240" t="s">
        <v>170</v>
      </c>
      <c r="AU166" s="240" t="s">
        <v>82</v>
      </c>
      <c r="AY166" s="17" t="s">
        <v>168</v>
      </c>
      <c r="BE166" s="241">
        <f>IF(N166="základní",J166,0)</f>
        <v>0</v>
      </c>
      <c r="BF166" s="241">
        <f>IF(N166="snížená",J166,0)</f>
        <v>0</v>
      </c>
      <c r="BG166" s="241">
        <f>IF(N166="zákl. přenesená",J166,0)</f>
        <v>0</v>
      </c>
      <c r="BH166" s="241">
        <f>IF(N166="sníž. přenesená",J166,0)</f>
        <v>0</v>
      </c>
      <c r="BI166" s="241">
        <f>IF(N166="nulová",J166,0)</f>
        <v>0</v>
      </c>
      <c r="BJ166" s="17" t="s">
        <v>80</v>
      </c>
      <c r="BK166" s="241">
        <f>ROUND(I166*H166,2)</f>
        <v>0</v>
      </c>
      <c r="BL166" s="17" t="s">
        <v>174</v>
      </c>
      <c r="BM166" s="240" t="s">
        <v>1110</v>
      </c>
    </row>
    <row r="167" spans="1:65" s="2" customFormat="1" ht="24.15" customHeight="1">
      <c r="A167" s="38"/>
      <c r="B167" s="39"/>
      <c r="C167" s="228" t="s">
        <v>369</v>
      </c>
      <c r="D167" s="228" t="s">
        <v>170</v>
      </c>
      <c r="E167" s="229" t="s">
        <v>1111</v>
      </c>
      <c r="F167" s="230" t="s">
        <v>1112</v>
      </c>
      <c r="G167" s="231" t="s">
        <v>254</v>
      </c>
      <c r="H167" s="232">
        <v>30</v>
      </c>
      <c r="I167" s="233"/>
      <c r="J167" s="234">
        <f>ROUND(I167*H167,2)</f>
        <v>0</v>
      </c>
      <c r="K167" s="235"/>
      <c r="L167" s="44"/>
      <c r="M167" s="236" t="s">
        <v>1</v>
      </c>
      <c r="N167" s="237" t="s">
        <v>38</v>
      </c>
      <c r="O167" s="91"/>
      <c r="P167" s="238">
        <f>O167*H167</f>
        <v>0</v>
      </c>
      <c r="Q167" s="238">
        <v>0</v>
      </c>
      <c r="R167" s="238">
        <f>Q167*H167</f>
        <v>0</v>
      </c>
      <c r="S167" s="238">
        <v>0</v>
      </c>
      <c r="T167" s="239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40" t="s">
        <v>174</v>
      </c>
      <c r="AT167" s="240" t="s">
        <v>170</v>
      </c>
      <c r="AU167" s="240" t="s">
        <v>82</v>
      </c>
      <c r="AY167" s="17" t="s">
        <v>168</v>
      </c>
      <c r="BE167" s="241">
        <f>IF(N167="základní",J167,0)</f>
        <v>0</v>
      </c>
      <c r="BF167" s="241">
        <f>IF(N167="snížená",J167,0)</f>
        <v>0</v>
      </c>
      <c r="BG167" s="241">
        <f>IF(N167="zákl. přenesená",J167,0)</f>
        <v>0</v>
      </c>
      <c r="BH167" s="241">
        <f>IF(N167="sníž. přenesená",J167,0)</f>
        <v>0</v>
      </c>
      <c r="BI167" s="241">
        <f>IF(N167="nulová",J167,0)</f>
        <v>0</v>
      </c>
      <c r="BJ167" s="17" t="s">
        <v>80</v>
      </c>
      <c r="BK167" s="241">
        <f>ROUND(I167*H167,2)</f>
        <v>0</v>
      </c>
      <c r="BL167" s="17" t="s">
        <v>174</v>
      </c>
      <c r="BM167" s="240" t="s">
        <v>1113</v>
      </c>
    </row>
    <row r="168" spans="1:65" s="2" customFormat="1" ht="24.15" customHeight="1">
      <c r="A168" s="38"/>
      <c r="B168" s="39"/>
      <c r="C168" s="228" t="s">
        <v>373</v>
      </c>
      <c r="D168" s="228" t="s">
        <v>170</v>
      </c>
      <c r="E168" s="229" t="s">
        <v>1114</v>
      </c>
      <c r="F168" s="230" t="s">
        <v>1115</v>
      </c>
      <c r="G168" s="231" t="s">
        <v>254</v>
      </c>
      <c r="H168" s="232">
        <v>30</v>
      </c>
      <c r="I168" s="233"/>
      <c r="J168" s="234">
        <f>ROUND(I168*H168,2)</f>
        <v>0</v>
      </c>
      <c r="K168" s="235"/>
      <c r="L168" s="44"/>
      <c r="M168" s="236" t="s">
        <v>1</v>
      </c>
      <c r="N168" s="237" t="s">
        <v>38</v>
      </c>
      <c r="O168" s="91"/>
      <c r="P168" s="238">
        <f>O168*H168</f>
        <v>0</v>
      </c>
      <c r="Q168" s="238">
        <v>0</v>
      </c>
      <c r="R168" s="238">
        <f>Q168*H168</f>
        <v>0</v>
      </c>
      <c r="S168" s="238">
        <v>0</v>
      </c>
      <c r="T168" s="239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40" t="s">
        <v>174</v>
      </c>
      <c r="AT168" s="240" t="s">
        <v>170</v>
      </c>
      <c r="AU168" s="240" t="s">
        <v>82</v>
      </c>
      <c r="AY168" s="17" t="s">
        <v>168</v>
      </c>
      <c r="BE168" s="241">
        <f>IF(N168="základní",J168,0)</f>
        <v>0</v>
      </c>
      <c r="BF168" s="241">
        <f>IF(N168="snížená",J168,0)</f>
        <v>0</v>
      </c>
      <c r="BG168" s="241">
        <f>IF(N168="zákl. přenesená",J168,0)</f>
        <v>0</v>
      </c>
      <c r="BH168" s="241">
        <f>IF(N168="sníž. přenesená",J168,0)</f>
        <v>0</v>
      </c>
      <c r="BI168" s="241">
        <f>IF(N168="nulová",J168,0)</f>
        <v>0</v>
      </c>
      <c r="BJ168" s="17" t="s">
        <v>80</v>
      </c>
      <c r="BK168" s="241">
        <f>ROUND(I168*H168,2)</f>
        <v>0</v>
      </c>
      <c r="BL168" s="17" t="s">
        <v>174</v>
      </c>
      <c r="BM168" s="240" t="s">
        <v>1116</v>
      </c>
    </row>
    <row r="169" spans="1:65" s="2" customFormat="1" ht="24.15" customHeight="1">
      <c r="A169" s="38"/>
      <c r="B169" s="39"/>
      <c r="C169" s="228" t="s">
        <v>377</v>
      </c>
      <c r="D169" s="228" t="s">
        <v>170</v>
      </c>
      <c r="E169" s="229" t="s">
        <v>1117</v>
      </c>
      <c r="F169" s="230" t="s">
        <v>1118</v>
      </c>
      <c r="G169" s="231" t="s">
        <v>254</v>
      </c>
      <c r="H169" s="232">
        <v>60</v>
      </c>
      <c r="I169" s="233"/>
      <c r="J169" s="234">
        <f>ROUND(I169*H169,2)</f>
        <v>0</v>
      </c>
      <c r="K169" s="235"/>
      <c r="L169" s="44"/>
      <c r="M169" s="236" t="s">
        <v>1</v>
      </c>
      <c r="N169" s="237" t="s">
        <v>38</v>
      </c>
      <c r="O169" s="91"/>
      <c r="P169" s="238">
        <f>O169*H169</f>
        <v>0</v>
      </c>
      <c r="Q169" s="238">
        <v>0</v>
      </c>
      <c r="R169" s="238">
        <f>Q169*H169</f>
        <v>0</v>
      </c>
      <c r="S169" s="238">
        <v>0</v>
      </c>
      <c r="T169" s="239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40" t="s">
        <v>174</v>
      </c>
      <c r="AT169" s="240" t="s">
        <v>170</v>
      </c>
      <c r="AU169" s="240" t="s">
        <v>82</v>
      </c>
      <c r="AY169" s="17" t="s">
        <v>168</v>
      </c>
      <c r="BE169" s="241">
        <f>IF(N169="základní",J169,0)</f>
        <v>0</v>
      </c>
      <c r="BF169" s="241">
        <f>IF(N169="snížená",J169,0)</f>
        <v>0</v>
      </c>
      <c r="BG169" s="241">
        <f>IF(N169="zákl. přenesená",J169,0)</f>
        <v>0</v>
      </c>
      <c r="BH169" s="241">
        <f>IF(N169="sníž. přenesená",J169,0)</f>
        <v>0</v>
      </c>
      <c r="BI169" s="241">
        <f>IF(N169="nulová",J169,0)</f>
        <v>0</v>
      </c>
      <c r="BJ169" s="17" t="s">
        <v>80</v>
      </c>
      <c r="BK169" s="241">
        <f>ROUND(I169*H169,2)</f>
        <v>0</v>
      </c>
      <c r="BL169" s="17" t="s">
        <v>174</v>
      </c>
      <c r="BM169" s="240" t="s">
        <v>1119</v>
      </c>
    </row>
    <row r="170" spans="1:65" s="2" customFormat="1" ht="24.15" customHeight="1">
      <c r="A170" s="38"/>
      <c r="B170" s="39"/>
      <c r="C170" s="228" t="s">
        <v>382</v>
      </c>
      <c r="D170" s="228" t="s">
        <v>170</v>
      </c>
      <c r="E170" s="229" t="s">
        <v>1120</v>
      </c>
      <c r="F170" s="230" t="s">
        <v>1121</v>
      </c>
      <c r="G170" s="231" t="s">
        <v>254</v>
      </c>
      <c r="H170" s="232">
        <v>60</v>
      </c>
      <c r="I170" s="233"/>
      <c r="J170" s="234">
        <f>ROUND(I170*H170,2)</f>
        <v>0</v>
      </c>
      <c r="K170" s="235"/>
      <c r="L170" s="44"/>
      <c r="M170" s="236" t="s">
        <v>1</v>
      </c>
      <c r="N170" s="237" t="s">
        <v>38</v>
      </c>
      <c r="O170" s="91"/>
      <c r="P170" s="238">
        <f>O170*H170</f>
        <v>0</v>
      </c>
      <c r="Q170" s="238">
        <v>0</v>
      </c>
      <c r="R170" s="238">
        <f>Q170*H170</f>
        <v>0</v>
      </c>
      <c r="S170" s="238">
        <v>0</v>
      </c>
      <c r="T170" s="239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40" t="s">
        <v>174</v>
      </c>
      <c r="AT170" s="240" t="s">
        <v>170</v>
      </c>
      <c r="AU170" s="240" t="s">
        <v>82</v>
      </c>
      <c r="AY170" s="17" t="s">
        <v>168</v>
      </c>
      <c r="BE170" s="241">
        <f>IF(N170="základní",J170,0)</f>
        <v>0</v>
      </c>
      <c r="BF170" s="241">
        <f>IF(N170="snížená",J170,0)</f>
        <v>0</v>
      </c>
      <c r="BG170" s="241">
        <f>IF(N170="zákl. přenesená",J170,0)</f>
        <v>0</v>
      </c>
      <c r="BH170" s="241">
        <f>IF(N170="sníž. přenesená",J170,0)</f>
        <v>0</v>
      </c>
      <c r="BI170" s="241">
        <f>IF(N170="nulová",J170,0)</f>
        <v>0</v>
      </c>
      <c r="BJ170" s="17" t="s">
        <v>80</v>
      </c>
      <c r="BK170" s="241">
        <f>ROUND(I170*H170,2)</f>
        <v>0</v>
      </c>
      <c r="BL170" s="17" t="s">
        <v>174</v>
      </c>
      <c r="BM170" s="240" t="s">
        <v>1122</v>
      </c>
    </row>
    <row r="171" spans="1:65" s="2" customFormat="1" ht="24.15" customHeight="1">
      <c r="A171" s="38"/>
      <c r="B171" s="39"/>
      <c r="C171" s="228" t="s">
        <v>386</v>
      </c>
      <c r="D171" s="228" t="s">
        <v>170</v>
      </c>
      <c r="E171" s="229" t="s">
        <v>1123</v>
      </c>
      <c r="F171" s="230" t="s">
        <v>1124</v>
      </c>
      <c r="G171" s="231" t="s">
        <v>173</v>
      </c>
      <c r="H171" s="232">
        <v>60</v>
      </c>
      <c r="I171" s="233"/>
      <c r="J171" s="234">
        <f>ROUND(I171*H171,2)</f>
        <v>0</v>
      </c>
      <c r="K171" s="235"/>
      <c r="L171" s="44"/>
      <c r="M171" s="236" t="s">
        <v>1</v>
      </c>
      <c r="N171" s="237" t="s">
        <v>38</v>
      </c>
      <c r="O171" s="91"/>
      <c r="P171" s="238">
        <f>O171*H171</f>
        <v>0</v>
      </c>
      <c r="Q171" s="238">
        <v>0</v>
      </c>
      <c r="R171" s="238">
        <f>Q171*H171</f>
        <v>0</v>
      </c>
      <c r="S171" s="238">
        <v>0</v>
      </c>
      <c r="T171" s="239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40" t="s">
        <v>174</v>
      </c>
      <c r="AT171" s="240" t="s">
        <v>170</v>
      </c>
      <c r="AU171" s="240" t="s">
        <v>82</v>
      </c>
      <c r="AY171" s="17" t="s">
        <v>168</v>
      </c>
      <c r="BE171" s="241">
        <f>IF(N171="základní",J171,0)</f>
        <v>0</v>
      </c>
      <c r="BF171" s="241">
        <f>IF(N171="snížená",J171,0)</f>
        <v>0</v>
      </c>
      <c r="BG171" s="241">
        <f>IF(N171="zákl. přenesená",J171,0)</f>
        <v>0</v>
      </c>
      <c r="BH171" s="241">
        <f>IF(N171="sníž. přenesená",J171,0)</f>
        <v>0</v>
      </c>
      <c r="BI171" s="241">
        <f>IF(N171="nulová",J171,0)</f>
        <v>0</v>
      </c>
      <c r="BJ171" s="17" t="s">
        <v>80</v>
      </c>
      <c r="BK171" s="241">
        <f>ROUND(I171*H171,2)</f>
        <v>0</v>
      </c>
      <c r="BL171" s="17" t="s">
        <v>174</v>
      </c>
      <c r="BM171" s="240" t="s">
        <v>1125</v>
      </c>
    </row>
    <row r="172" spans="1:65" s="2" customFormat="1" ht="16.5" customHeight="1">
      <c r="A172" s="38"/>
      <c r="B172" s="39"/>
      <c r="C172" s="228" t="s">
        <v>390</v>
      </c>
      <c r="D172" s="228" t="s">
        <v>170</v>
      </c>
      <c r="E172" s="229" t="s">
        <v>1126</v>
      </c>
      <c r="F172" s="230" t="s">
        <v>1127</v>
      </c>
      <c r="G172" s="231" t="s">
        <v>1078</v>
      </c>
      <c r="H172" s="232">
        <v>1</v>
      </c>
      <c r="I172" s="233"/>
      <c r="J172" s="234">
        <f>ROUND(I172*H172,2)</f>
        <v>0</v>
      </c>
      <c r="K172" s="235"/>
      <c r="L172" s="44"/>
      <c r="M172" s="236" t="s">
        <v>1</v>
      </c>
      <c r="N172" s="237" t="s">
        <v>38</v>
      </c>
      <c r="O172" s="91"/>
      <c r="P172" s="238">
        <f>O172*H172</f>
        <v>0</v>
      </c>
      <c r="Q172" s="238">
        <v>0</v>
      </c>
      <c r="R172" s="238">
        <f>Q172*H172</f>
        <v>0</v>
      </c>
      <c r="S172" s="238">
        <v>0</v>
      </c>
      <c r="T172" s="239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40" t="s">
        <v>174</v>
      </c>
      <c r="AT172" s="240" t="s">
        <v>170</v>
      </c>
      <c r="AU172" s="240" t="s">
        <v>82</v>
      </c>
      <c r="AY172" s="17" t="s">
        <v>168</v>
      </c>
      <c r="BE172" s="241">
        <f>IF(N172="základní",J172,0)</f>
        <v>0</v>
      </c>
      <c r="BF172" s="241">
        <f>IF(N172="snížená",J172,0)</f>
        <v>0</v>
      </c>
      <c r="BG172" s="241">
        <f>IF(N172="zákl. přenesená",J172,0)</f>
        <v>0</v>
      </c>
      <c r="BH172" s="241">
        <f>IF(N172="sníž. přenesená",J172,0)</f>
        <v>0</v>
      </c>
      <c r="BI172" s="241">
        <f>IF(N172="nulová",J172,0)</f>
        <v>0</v>
      </c>
      <c r="BJ172" s="17" t="s">
        <v>80</v>
      </c>
      <c r="BK172" s="241">
        <f>ROUND(I172*H172,2)</f>
        <v>0</v>
      </c>
      <c r="BL172" s="17" t="s">
        <v>174</v>
      </c>
      <c r="BM172" s="240" t="s">
        <v>1128</v>
      </c>
    </row>
    <row r="173" spans="1:65" s="2" customFormat="1" ht="16.5" customHeight="1">
      <c r="A173" s="38"/>
      <c r="B173" s="39"/>
      <c r="C173" s="228" t="s">
        <v>395</v>
      </c>
      <c r="D173" s="228" t="s">
        <v>170</v>
      </c>
      <c r="E173" s="229" t="s">
        <v>1129</v>
      </c>
      <c r="F173" s="230" t="s">
        <v>1130</v>
      </c>
      <c r="G173" s="231" t="s">
        <v>1078</v>
      </c>
      <c r="H173" s="232">
        <v>1</v>
      </c>
      <c r="I173" s="233"/>
      <c r="J173" s="234">
        <f>ROUND(I173*H173,2)</f>
        <v>0</v>
      </c>
      <c r="K173" s="235"/>
      <c r="L173" s="44"/>
      <c r="M173" s="236" t="s">
        <v>1</v>
      </c>
      <c r="N173" s="237" t="s">
        <v>38</v>
      </c>
      <c r="O173" s="91"/>
      <c r="P173" s="238">
        <f>O173*H173</f>
        <v>0</v>
      </c>
      <c r="Q173" s="238">
        <v>0</v>
      </c>
      <c r="R173" s="238">
        <f>Q173*H173</f>
        <v>0</v>
      </c>
      <c r="S173" s="238">
        <v>0</v>
      </c>
      <c r="T173" s="239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40" t="s">
        <v>174</v>
      </c>
      <c r="AT173" s="240" t="s">
        <v>170</v>
      </c>
      <c r="AU173" s="240" t="s">
        <v>82</v>
      </c>
      <c r="AY173" s="17" t="s">
        <v>168</v>
      </c>
      <c r="BE173" s="241">
        <f>IF(N173="základní",J173,0)</f>
        <v>0</v>
      </c>
      <c r="BF173" s="241">
        <f>IF(N173="snížená",J173,0)</f>
        <v>0</v>
      </c>
      <c r="BG173" s="241">
        <f>IF(N173="zákl. přenesená",J173,0)</f>
        <v>0</v>
      </c>
      <c r="BH173" s="241">
        <f>IF(N173="sníž. přenesená",J173,0)</f>
        <v>0</v>
      </c>
      <c r="BI173" s="241">
        <f>IF(N173="nulová",J173,0)</f>
        <v>0</v>
      </c>
      <c r="BJ173" s="17" t="s">
        <v>80</v>
      </c>
      <c r="BK173" s="241">
        <f>ROUND(I173*H173,2)</f>
        <v>0</v>
      </c>
      <c r="BL173" s="17" t="s">
        <v>174</v>
      </c>
      <c r="BM173" s="240" t="s">
        <v>1131</v>
      </c>
    </row>
    <row r="174" spans="1:65" s="2" customFormat="1" ht="16.5" customHeight="1">
      <c r="A174" s="38"/>
      <c r="B174" s="39"/>
      <c r="C174" s="228" t="s">
        <v>400</v>
      </c>
      <c r="D174" s="228" t="s">
        <v>170</v>
      </c>
      <c r="E174" s="229" t="s">
        <v>1132</v>
      </c>
      <c r="F174" s="230" t="s">
        <v>1133</v>
      </c>
      <c r="G174" s="231" t="s">
        <v>1078</v>
      </c>
      <c r="H174" s="232">
        <v>1</v>
      </c>
      <c r="I174" s="233"/>
      <c r="J174" s="234">
        <f>ROUND(I174*H174,2)</f>
        <v>0</v>
      </c>
      <c r="K174" s="235"/>
      <c r="L174" s="44"/>
      <c r="M174" s="236" t="s">
        <v>1</v>
      </c>
      <c r="N174" s="237" t="s">
        <v>38</v>
      </c>
      <c r="O174" s="91"/>
      <c r="P174" s="238">
        <f>O174*H174</f>
        <v>0</v>
      </c>
      <c r="Q174" s="238">
        <v>0</v>
      </c>
      <c r="R174" s="238">
        <f>Q174*H174</f>
        <v>0</v>
      </c>
      <c r="S174" s="238">
        <v>0</v>
      </c>
      <c r="T174" s="239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40" t="s">
        <v>174</v>
      </c>
      <c r="AT174" s="240" t="s">
        <v>170</v>
      </c>
      <c r="AU174" s="240" t="s">
        <v>82</v>
      </c>
      <c r="AY174" s="17" t="s">
        <v>168</v>
      </c>
      <c r="BE174" s="241">
        <f>IF(N174="základní",J174,0)</f>
        <v>0</v>
      </c>
      <c r="BF174" s="241">
        <f>IF(N174="snížená",J174,0)</f>
        <v>0</v>
      </c>
      <c r="BG174" s="241">
        <f>IF(N174="zákl. přenesená",J174,0)</f>
        <v>0</v>
      </c>
      <c r="BH174" s="241">
        <f>IF(N174="sníž. přenesená",J174,0)</f>
        <v>0</v>
      </c>
      <c r="BI174" s="241">
        <f>IF(N174="nulová",J174,0)</f>
        <v>0</v>
      </c>
      <c r="BJ174" s="17" t="s">
        <v>80</v>
      </c>
      <c r="BK174" s="241">
        <f>ROUND(I174*H174,2)</f>
        <v>0</v>
      </c>
      <c r="BL174" s="17" t="s">
        <v>174</v>
      </c>
      <c r="BM174" s="240" t="s">
        <v>1134</v>
      </c>
    </row>
    <row r="175" spans="1:65" s="2" customFormat="1" ht="16.5" customHeight="1">
      <c r="A175" s="38"/>
      <c r="B175" s="39"/>
      <c r="C175" s="228" t="s">
        <v>405</v>
      </c>
      <c r="D175" s="228" t="s">
        <v>170</v>
      </c>
      <c r="E175" s="229" t="s">
        <v>1135</v>
      </c>
      <c r="F175" s="230" t="s">
        <v>1136</v>
      </c>
      <c r="G175" s="231" t="s">
        <v>1078</v>
      </c>
      <c r="H175" s="232">
        <v>1</v>
      </c>
      <c r="I175" s="233"/>
      <c r="J175" s="234">
        <f>ROUND(I175*H175,2)</f>
        <v>0</v>
      </c>
      <c r="K175" s="235"/>
      <c r="L175" s="44"/>
      <c r="M175" s="236" t="s">
        <v>1</v>
      </c>
      <c r="N175" s="237" t="s">
        <v>38</v>
      </c>
      <c r="O175" s="91"/>
      <c r="P175" s="238">
        <f>O175*H175</f>
        <v>0</v>
      </c>
      <c r="Q175" s="238">
        <v>0</v>
      </c>
      <c r="R175" s="238">
        <f>Q175*H175</f>
        <v>0</v>
      </c>
      <c r="S175" s="238">
        <v>0</v>
      </c>
      <c r="T175" s="239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40" t="s">
        <v>174</v>
      </c>
      <c r="AT175" s="240" t="s">
        <v>170</v>
      </c>
      <c r="AU175" s="240" t="s">
        <v>82</v>
      </c>
      <c r="AY175" s="17" t="s">
        <v>168</v>
      </c>
      <c r="BE175" s="241">
        <f>IF(N175="základní",J175,0)</f>
        <v>0</v>
      </c>
      <c r="BF175" s="241">
        <f>IF(N175="snížená",J175,0)</f>
        <v>0</v>
      </c>
      <c r="BG175" s="241">
        <f>IF(N175="zákl. přenesená",J175,0)</f>
        <v>0</v>
      </c>
      <c r="BH175" s="241">
        <f>IF(N175="sníž. přenesená",J175,0)</f>
        <v>0</v>
      </c>
      <c r="BI175" s="241">
        <f>IF(N175="nulová",J175,0)</f>
        <v>0</v>
      </c>
      <c r="BJ175" s="17" t="s">
        <v>80</v>
      </c>
      <c r="BK175" s="241">
        <f>ROUND(I175*H175,2)</f>
        <v>0</v>
      </c>
      <c r="BL175" s="17" t="s">
        <v>174</v>
      </c>
      <c r="BM175" s="240" t="s">
        <v>1137</v>
      </c>
    </row>
    <row r="176" spans="1:65" s="2" customFormat="1" ht="16.5" customHeight="1">
      <c r="A176" s="38"/>
      <c r="B176" s="39"/>
      <c r="C176" s="228" t="s">
        <v>409</v>
      </c>
      <c r="D176" s="228" t="s">
        <v>170</v>
      </c>
      <c r="E176" s="229" t="s">
        <v>1138</v>
      </c>
      <c r="F176" s="230" t="s">
        <v>1139</v>
      </c>
      <c r="G176" s="231" t="s">
        <v>1078</v>
      </c>
      <c r="H176" s="232">
        <v>1</v>
      </c>
      <c r="I176" s="233"/>
      <c r="J176" s="234">
        <f>ROUND(I176*H176,2)</f>
        <v>0</v>
      </c>
      <c r="K176" s="235"/>
      <c r="L176" s="44"/>
      <c r="M176" s="286" t="s">
        <v>1</v>
      </c>
      <c r="N176" s="287" t="s">
        <v>38</v>
      </c>
      <c r="O176" s="288"/>
      <c r="P176" s="289">
        <f>O176*H176</f>
        <v>0</v>
      </c>
      <c r="Q176" s="289">
        <v>0</v>
      </c>
      <c r="R176" s="289">
        <f>Q176*H176</f>
        <v>0</v>
      </c>
      <c r="S176" s="289">
        <v>0</v>
      </c>
      <c r="T176" s="290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40" t="s">
        <v>174</v>
      </c>
      <c r="AT176" s="240" t="s">
        <v>170</v>
      </c>
      <c r="AU176" s="240" t="s">
        <v>82</v>
      </c>
      <c r="AY176" s="17" t="s">
        <v>168</v>
      </c>
      <c r="BE176" s="241">
        <f>IF(N176="základní",J176,0)</f>
        <v>0</v>
      </c>
      <c r="BF176" s="241">
        <f>IF(N176="snížená",J176,0)</f>
        <v>0</v>
      </c>
      <c r="BG176" s="241">
        <f>IF(N176="zákl. přenesená",J176,0)</f>
        <v>0</v>
      </c>
      <c r="BH176" s="241">
        <f>IF(N176="sníž. přenesená",J176,0)</f>
        <v>0</v>
      </c>
      <c r="BI176" s="241">
        <f>IF(N176="nulová",J176,0)</f>
        <v>0</v>
      </c>
      <c r="BJ176" s="17" t="s">
        <v>80</v>
      </c>
      <c r="BK176" s="241">
        <f>ROUND(I176*H176,2)</f>
        <v>0</v>
      </c>
      <c r="BL176" s="17" t="s">
        <v>174</v>
      </c>
      <c r="BM176" s="240" t="s">
        <v>1140</v>
      </c>
    </row>
    <row r="177" spans="1:31" s="2" customFormat="1" ht="6.95" customHeight="1">
      <c r="A177" s="38"/>
      <c r="B177" s="66"/>
      <c r="C177" s="67"/>
      <c r="D177" s="67"/>
      <c r="E177" s="67"/>
      <c r="F177" s="67"/>
      <c r="G177" s="67"/>
      <c r="H177" s="67"/>
      <c r="I177" s="67"/>
      <c r="J177" s="67"/>
      <c r="K177" s="67"/>
      <c r="L177" s="44"/>
      <c r="M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</row>
  </sheetData>
  <sheetProtection password="CFC9" sheet="1" objects="1" scenarios="1" formatColumns="0" formatRows="0" autoFilter="0"/>
  <autoFilter ref="C121:K17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0:H110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92</v>
      </c>
    </row>
    <row r="3" spans="2:46" s="1" customFormat="1" ht="6.95" customHeight="1" hidden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20"/>
      <c r="AT3" s="17" t="s">
        <v>82</v>
      </c>
    </row>
    <row r="4" spans="2:46" s="1" customFormat="1" ht="24.95" customHeight="1" hidden="1">
      <c r="B4" s="20"/>
      <c r="D4" s="149" t="s">
        <v>99</v>
      </c>
      <c r="L4" s="20"/>
      <c r="M4" s="150" t="s">
        <v>10</v>
      </c>
      <c r="AT4" s="17" t="s">
        <v>4</v>
      </c>
    </row>
    <row r="5" spans="2:12" s="1" customFormat="1" ht="6.95" customHeight="1" hidden="1">
      <c r="B5" s="20"/>
      <c r="L5" s="20"/>
    </row>
    <row r="6" spans="2:12" s="1" customFormat="1" ht="12" customHeight="1" hidden="1">
      <c r="B6" s="20"/>
      <c r="D6" s="151" t="s">
        <v>16</v>
      </c>
      <c r="L6" s="20"/>
    </row>
    <row r="7" spans="2:12" s="1" customFormat="1" ht="16.5" customHeight="1" hidden="1">
      <c r="B7" s="20"/>
      <c r="E7" s="152" t="str">
        <f>'Rekapitulace stavby'!K6</f>
        <v>NYMBURK - REGENERACE PANELOVÉHO SÍDLIŠTĚ JANKOVICE</v>
      </c>
      <c r="F7" s="151"/>
      <c r="G7" s="151"/>
      <c r="H7" s="151"/>
      <c r="L7" s="20"/>
    </row>
    <row r="8" spans="2:12" s="1" customFormat="1" ht="12" customHeight="1" hidden="1">
      <c r="B8" s="20"/>
      <c r="D8" s="151" t="s">
        <v>112</v>
      </c>
      <c r="L8" s="20"/>
    </row>
    <row r="9" spans="1:31" s="2" customFormat="1" ht="16.5" customHeight="1" hidden="1">
      <c r="A9" s="38"/>
      <c r="B9" s="44"/>
      <c r="C9" s="38"/>
      <c r="D9" s="38"/>
      <c r="E9" s="152" t="s">
        <v>116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 hidden="1">
      <c r="A10" s="38"/>
      <c r="B10" s="44"/>
      <c r="C10" s="38"/>
      <c r="D10" s="151" t="s">
        <v>120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6.5" customHeight="1" hidden="1">
      <c r="A11" s="38"/>
      <c r="B11" s="44"/>
      <c r="C11" s="38"/>
      <c r="D11" s="38"/>
      <c r="E11" s="153" t="s">
        <v>1141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hidden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2" customHeight="1" hidden="1">
      <c r="A13" s="38"/>
      <c r="B13" s="44"/>
      <c r="C13" s="38"/>
      <c r="D13" s="151" t="s">
        <v>18</v>
      </c>
      <c r="E13" s="38"/>
      <c r="F13" s="141" t="s">
        <v>1</v>
      </c>
      <c r="G13" s="38"/>
      <c r="H13" s="38"/>
      <c r="I13" s="151" t="s">
        <v>19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 hidden="1">
      <c r="A14" s="38"/>
      <c r="B14" s="44"/>
      <c r="C14" s="38"/>
      <c r="D14" s="151" t="s">
        <v>20</v>
      </c>
      <c r="E14" s="38"/>
      <c r="F14" s="141" t="s">
        <v>21</v>
      </c>
      <c r="G14" s="38"/>
      <c r="H14" s="38"/>
      <c r="I14" s="151" t="s">
        <v>22</v>
      </c>
      <c r="J14" s="154" t="str">
        <f>'Rekapitulace stavby'!AN8</f>
        <v>1. 10. 2019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0.8" customHeight="1" hidden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2" customHeight="1" hidden="1">
      <c r="A16" s="38"/>
      <c r="B16" s="44"/>
      <c r="C16" s="38"/>
      <c r="D16" s="151" t="s">
        <v>24</v>
      </c>
      <c r="E16" s="38"/>
      <c r="F16" s="38"/>
      <c r="G16" s="38"/>
      <c r="H16" s="38"/>
      <c r="I16" s="151" t="s">
        <v>25</v>
      </c>
      <c r="J16" s="141" t="str">
        <f>IF('Rekapitulace stavby'!AN10="","",'Rekapitulace stavby'!AN10)</f>
        <v/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8" customHeight="1" hidden="1">
      <c r="A17" s="38"/>
      <c r="B17" s="44"/>
      <c r="C17" s="38"/>
      <c r="D17" s="38"/>
      <c r="E17" s="141" t="str">
        <f>IF('Rekapitulace stavby'!E11="","",'Rekapitulace stavby'!E11)</f>
        <v xml:space="preserve"> </v>
      </c>
      <c r="F17" s="38"/>
      <c r="G17" s="38"/>
      <c r="H17" s="38"/>
      <c r="I17" s="151" t="s">
        <v>26</v>
      </c>
      <c r="J17" s="141" t="str">
        <f>IF('Rekapitulace stavby'!AN11="","",'Rekapitulace stavby'!AN11)</f>
        <v/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6.95" customHeight="1" hidden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2" customHeight="1" hidden="1">
      <c r="A19" s="38"/>
      <c r="B19" s="44"/>
      <c r="C19" s="38"/>
      <c r="D19" s="151" t="s">
        <v>27</v>
      </c>
      <c r="E19" s="38"/>
      <c r="F19" s="38"/>
      <c r="G19" s="38"/>
      <c r="H19" s="38"/>
      <c r="I19" s="151" t="s">
        <v>25</v>
      </c>
      <c r="J19" s="33" t="str">
        <f>'Rekapitulace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8" customHeight="1" hidden="1">
      <c r="A20" s="38"/>
      <c r="B20" s="44"/>
      <c r="C20" s="38"/>
      <c r="D20" s="38"/>
      <c r="E20" s="33" t="str">
        <f>'Rekapitulace stavby'!E14</f>
        <v>Vyplň údaj</v>
      </c>
      <c r="F20" s="141"/>
      <c r="G20" s="141"/>
      <c r="H20" s="141"/>
      <c r="I20" s="151" t="s">
        <v>26</v>
      </c>
      <c r="J20" s="33" t="str">
        <f>'Rekapitulace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6.95" customHeight="1" hidden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2" customHeight="1" hidden="1">
      <c r="A22" s="38"/>
      <c r="B22" s="44"/>
      <c r="C22" s="38"/>
      <c r="D22" s="151" t="s">
        <v>29</v>
      </c>
      <c r="E22" s="38"/>
      <c r="F22" s="38"/>
      <c r="G22" s="38"/>
      <c r="H22" s="38"/>
      <c r="I22" s="151" t="s">
        <v>25</v>
      </c>
      <c r="J22" s="141" t="str">
        <f>IF('Rekapitulace stavby'!AN16="","",'Rekapitulace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8" customHeight="1" hidden="1">
      <c r="A23" s="38"/>
      <c r="B23" s="44"/>
      <c r="C23" s="38"/>
      <c r="D23" s="38"/>
      <c r="E23" s="141" t="str">
        <f>IF('Rekapitulace stavby'!E17="","",'Rekapitulace stavby'!E17)</f>
        <v xml:space="preserve"> </v>
      </c>
      <c r="F23" s="38"/>
      <c r="G23" s="38"/>
      <c r="H23" s="38"/>
      <c r="I23" s="151" t="s">
        <v>26</v>
      </c>
      <c r="J23" s="141" t="str">
        <f>IF('Rekapitulace stavby'!AN17="","",'Rekapitulace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6.95" customHeight="1" hidden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12" customHeight="1" hidden="1">
      <c r="A25" s="38"/>
      <c r="B25" s="44"/>
      <c r="C25" s="38"/>
      <c r="D25" s="151" t="s">
        <v>31</v>
      </c>
      <c r="E25" s="38"/>
      <c r="F25" s="38"/>
      <c r="G25" s="38"/>
      <c r="H25" s="38"/>
      <c r="I25" s="151" t="s">
        <v>25</v>
      </c>
      <c r="J25" s="141" t="str">
        <f>IF('Rekapitulace stavby'!AN19="","",'Rekapitulace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8" customHeight="1" hidden="1">
      <c r="A26" s="38"/>
      <c r="B26" s="44"/>
      <c r="C26" s="38"/>
      <c r="D26" s="38"/>
      <c r="E26" s="141" t="str">
        <f>IF('Rekapitulace stavby'!E20="","",'Rekapitulace stavby'!E20)</f>
        <v xml:space="preserve"> </v>
      </c>
      <c r="F26" s="38"/>
      <c r="G26" s="38"/>
      <c r="H26" s="38"/>
      <c r="I26" s="151" t="s">
        <v>26</v>
      </c>
      <c r="J26" s="141" t="str">
        <f>IF('Rekapitulace stavby'!AN20="","",'Rekapitulace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 hidden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12" customHeight="1" hidden="1">
      <c r="A28" s="38"/>
      <c r="B28" s="44"/>
      <c r="C28" s="38"/>
      <c r="D28" s="151" t="s">
        <v>32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8" customFormat="1" ht="16.5" customHeight="1" hidden="1">
      <c r="A29" s="155"/>
      <c r="B29" s="156"/>
      <c r="C29" s="155"/>
      <c r="D29" s="155"/>
      <c r="E29" s="157" t="s">
        <v>1</v>
      </c>
      <c r="F29" s="157"/>
      <c r="G29" s="157"/>
      <c r="H29" s="157"/>
      <c r="I29" s="155"/>
      <c r="J29" s="155"/>
      <c r="K29" s="155"/>
      <c r="L29" s="158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</row>
    <row r="30" spans="1:31" s="2" customFormat="1" ht="6.95" customHeight="1" hidden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 hidden="1">
      <c r="A31" s="38"/>
      <c r="B31" s="44"/>
      <c r="C31" s="38"/>
      <c r="D31" s="159"/>
      <c r="E31" s="159"/>
      <c r="F31" s="159"/>
      <c r="G31" s="159"/>
      <c r="H31" s="159"/>
      <c r="I31" s="159"/>
      <c r="J31" s="159"/>
      <c r="K31" s="15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25.4" customHeight="1" hidden="1">
      <c r="A32" s="38"/>
      <c r="B32" s="44"/>
      <c r="C32" s="38"/>
      <c r="D32" s="160" t="s">
        <v>33</v>
      </c>
      <c r="E32" s="38"/>
      <c r="F32" s="38"/>
      <c r="G32" s="38"/>
      <c r="H32" s="38"/>
      <c r="I32" s="38"/>
      <c r="J32" s="161">
        <f>ROUND(J126,2)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6.95" customHeight="1" hidden="1">
      <c r="A33" s="38"/>
      <c r="B33" s="44"/>
      <c r="C33" s="38"/>
      <c r="D33" s="159"/>
      <c r="E33" s="159"/>
      <c r="F33" s="159"/>
      <c r="G33" s="159"/>
      <c r="H33" s="159"/>
      <c r="I33" s="159"/>
      <c r="J33" s="159"/>
      <c r="K33" s="159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38"/>
      <c r="F34" s="162" t="s">
        <v>35</v>
      </c>
      <c r="G34" s="38"/>
      <c r="H34" s="38"/>
      <c r="I34" s="162" t="s">
        <v>34</v>
      </c>
      <c r="J34" s="162" t="s">
        <v>36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163" t="s">
        <v>37</v>
      </c>
      <c r="E35" s="151" t="s">
        <v>38</v>
      </c>
      <c r="F35" s="164">
        <f>ROUND((SUM(BE126:BE147)),2)</f>
        <v>0</v>
      </c>
      <c r="G35" s="38"/>
      <c r="H35" s="38"/>
      <c r="I35" s="165">
        <v>0.21</v>
      </c>
      <c r="J35" s="164">
        <f>ROUND(((SUM(BE126:BE147))*I35),2)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51" t="s">
        <v>39</v>
      </c>
      <c r="F36" s="164">
        <f>ROUND((SUM(BF126:BF147)),2)</f>
        <v>0</v>
      </c>
      <c r="G36" s="38"/>
      <c r="H36" s="38"/>
      <c r="I36" s="165">
        <v>0.15</v>
      </c>
      <c r="J36" s="164">
        <f>ROUND(((SUM(BF126:BF147))*I36),2)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51" t="s">
        <v>40</v>
      </c>
      <c r="F37" s="164">
        <f>ROUND((SUM(BG126:BG147)),2)</f>
        <v>0</v>
      </c>
      <c r="G37" s="38"/>
      <c r="H37" s="38"/>
      <c r="I37" s="165">
        <v>0.21</v>
      </c>
      <c r="J37" s="16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 hidden="1">
      <c r="A38" s="38"/>
      <c r="B38" s="44"/>
      <c r="C38" s="38"/>
      <c r="D38" s="38"/>
      <c r="E38" s="151" t="s">
        <v>41</v>
      </c>
      <c r="F38" s="164">
        <f>ROUND((SUM(BH126:BH147)),2)</f>
        <v>0</v>
      </c>
      <c r="G38" s="38"/>
      <c r="H38" s="38"/>
      <c r="I38" s="165">
        <v>0.15</v>
      </c>
      <c r="J38" s="164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14.4" customHeight="1" hidden="1">
      <c r="A39" s="38"/>
      <c r="B39" s="44"/>
      <c r="C39" s="38"/>
      <c r="D39" s="38"/>
      <c r="E39" s="151" t="s">
        <v>42</v>
      </c>
      <c r="F39" s="164">
        <f>ROUND((SUM(BI126:BI147)),2)</f>
        <v>0</v>
      </c>
      <c r="G39" s="38"/>
      <c r="H39" s="38"/>
      <c r="I39" s="165">
        <v>0</v>
      </c>
      <c r="J39" s="164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6.95" customHeight="1" hidden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1:31" s="2" customFormat="1" ht="25.4" customHeight="1" hidden="1">
      <c r="A41" s="38"/>
      <c r="B41" s="44"/>
      <c r="C41" s="166"/>
      <c r="D41" s="167" t="s">
        <v>43</v>
      </c>
      <c r="E41" s="168"/>
      <c r="F41" s="168"/>
      <c r="G41" s="169" t="s">
        <v>44</v>
      </c>
      <c r="H41" s="170" t="s">
        <v>45</v>
      </c>
      <c r="I41" s="168"/>
      <c r="J41" s="171">
        <f>SUM(J32:J39)</f>
        <v>0</v>
      </c>
      <c r="K41" s="172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pans="1:31" s="2" customFormat="1" ht="14.4" customHeight="1" hidden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2:12" s="1" customFormat="1" ht="14.4" customHeight="1" hidden="1">
      <c r="B43" s="20"/>
      <c r="L43" s="20"/>
    </row>
    <row r="44" spans="2:12" s="1" customFormat="1" ht="14.4" customHeight="1" hidden="1">
      <c r="B44" s="20"/>
      <c r="L44" s="20"/>
    </row>
    <row r="45" spans="2:12" s="1" customFormat="1" ht="14.4" customHeight="1" hidden="1">
      <c r="B45" s="20"/>
      <c r="L45" s="20"/>
    </row>
    <row r="46" spans="2:12" s="1" customFormat="1" ht="14.4" customHeight="1" hidden="1">
      <c r="B46" s="20"/>
      <c r="L46" s="20"/>
    </row>
    <row r="47" spans="2:12" s="1" customFormat="1" ht="14.4" customHeight="1" hidden="1">
      <c r="B47" s="20"/>
      <c r="L47" s="20"/>
    </row>
    <row r="48" spans="2:12" s="1" customFormat="1" ht="14.4" customHeight="1" hidden="1">
      <c r="B48" s="20"/>
      <c r="L48" s="20"/>
    </row>
    <row r="49" spans="2:12" s="1" customFormat="1" ht="14.4" customHeight="1" hidden="1">
      <c r="B49" s="20"/>
      <c r="L49" s="20"/>
    </row>
    <row r="50" spans="2:12" s="2" customFormat="1" ht="14.4" customHeight="1" hidden="1">
      <c r="B50" s="63"/>
      <c r="D50" s="173" t="s">
        <v>46</v>
      </c>
      <c r="E50" s="174"/>
      <c r="F50" s="174"/>
      <c r="G50" s="173" t="s">
        <v>47</v>
      </c>
      <c r="H50" s="174"/>
      <c r="I50" s="174"/>
      <c r="J50" s="174"/>
      <c r="K50" s="174"/>
      <c r="L50" s="63"/>
    </row>
    <row r="51" spans="2:12" ht="12" hidden="1">
      <c r="B51" s="20"/>
      <c r="L51" s="20"/>
    </row>
    <row r="52" spans="2:12" ht="12" hidden="1">
      <c r="B52" s="20"/>
      <c r="L52" s="20"/>
    </row>
    <row r="53" spans="2:12" ht="12" hidden="1">
      <c r="B53" s="20"/>
      <c r="L53" s="20"/>
    </row>
    <row r="54" spans="2:12" ht="12" hidden="1">
      <c r="B54" s="20"/>
      <c r="L54" s="20"/>
    </row>
    <row r="55" spans="2:12" ht="12" hidden="1">
      <c r="B55" s="20"/>
      <c r="L55" s="20"/>
    </row>
    <row r="56" spans="2:12" ht="12" hidden="1">
      <c r="B56" s="20"/>
      <c r="L56" s="20"/>
    </row>
    <row r="57" spans="2:12" ht="12" hidden="1">
      <c r="B57" s="20"/>
      <c r="L57" s="20"/>
    </row>
    <row r="58" spans="2:12" ht="12" hidden="1">
      <c r="B58" s="20"/>
      <c r="L58" s="20"/>
    </row>
    <row r="59" spans="2:12" ht="12" hidden="1">
      <c r="B59" s="20"/>
      <c r="L59" s="20"/>
    </row>
    <row r="60" spans="2:12" ht="12" hidden="1">
      <c r="B60" s="20"/>
      <c r="L60" s="20"/>
    </row>
    <row r="61" spans="1:31" s="2" customFormat="1" ht="12" hidden="1">
      <c r="A61" s="38"/>
      <c r="B61" s="44"/>
      <c r="C61" s="38"/>
      <c r="D61" s="175" t="s">
        <v>48</v>
      </c>
      <c r="E61" s="176"/>
      <c r="F61" s="177" t="s">
        <v>49</v>
      </c>
      <c r="G61" s="175" t="s">
        <v>48</v>
      </c>
      <c r="H61" s="176"/>
      <c r="I61" s="176"/>
      <c r="J61" s="178" t="s">
        <v>49</v>
      </c>
      <c r="K61" s="17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 hidden="1">
      <c r="B62" s="20"/>
      <c r="L62" s="20"/>
    </row>
    <row r="63" spans="2:12" ht="12" hidden="1">
      <c r="B63" s="20"/>
      <c r="L63" s="20"/>
    </row>
    <row r="64" spans="2:12" ht="12" hidden="1">
      <c r="B64" s="20"/>
      <c r="L64" s="20"/>
    </row>
    <row r="65" spans="1:31" s="2" customFormat="1" ht="12" hidden="1">
      <c r="A65" s="38"/>
      <c r="B65" s="44"/>
      <c r="C65" s="38"/>
      <c r="D65" s="173" t="s">
        <v>50</v>
      </c>
      <c r="E65" s="179"/>
      <c r="F65" s="179"/>
      <c r="G65" s="173" t="s">
        <v>51</v>
      </c>
      <c r="H65" s="179"/>
      <c r="I65" s="179"/>
      <c r="J65" s="179"/>
      <c r="K65" s="17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 hidden="1">
      <c r="B66" s="20"/>
      <c r="L66" s="20"/>
    </row>
    <row r="67" spans="2:12" ht="12" hidden="1">
      <c r="B67" s="20"/>
      <c r="L67" s="20"/>
    </row>
    <row r="68" spans="2:12" ht="12" hidden="1">
      <c r="B68" s="20"/>
      <c r="L68" s="20"/>
    </row>
    <row r="69" spans="2:12" ht="12" hidden="1">
      <c r="B69" s="20"/>
      <c r="L69" s="20"/>
    </row>
    <row r="70" spans="2:12" ht="12" hidden="1">
      <c r="B70" s="20"/>
      <c r="L70" s="20"/>
    </row>
    <row r="71" spans="2:12" ht="12" hidden="1">
      <c r="B71" s="20"/>
      <c r="L71" s="20"/>
    </row>
    <row r="72" spans="2:12" ht="12" hidden="1">
      <c r="B72" s="20"/>
      <c r="L72" s="20"/>
    </row>
    <row r="73" spans="2:12" ht="12" hidden="1">
      <c r="B73" s="20"/>
      <c r="L73" s="20"/>
    </row>
    <row r="74" spans="2:12" ht="12" hidden="1">
      <c r="B74" s="20"/>
      <c r="L74" s="20"/>
    </row>
    <row r="75" spans="2:12" ht="12" hidden="1">
      <c r="B75" s="20"/>
      <c r="L75" s="20"/>
    </row>
    <row r="76" spans="1:31" s="2" customFormat="1" ht="12" hidden="1">
      <c r="A76" s="38"/>
      <c r="B76" s="44"/>
      <c r="C76" s="38"/>
      <c r="D76" s="175" t="s">
        <v>48</v>
      </c>
      <c r="E76" s="176"/>
      <c r="F76" s="177" t="s">
        <v>49</v>
      </c>
      <c r="G76" s="175" t="s">
        <v>48</v>
      </c>
      <c r="H76" s="176"/>
      <c r="I76" s="176"/>
      <c r="J76" s="178" t="s">
        <v>49</v>
      </c>
      <c r="K76" s="17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 hidden="1">
      <c r="A77" s="38"/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ht="12" hidden="1"/>
    <row r="79" ht="12" hidden="1"/>
    <row r="80" ht="12" hidden="1"/>
    <row r="81" spans="1:31" s="2" customFormat="1" ht="6.95" customHeight="1">
      <c r="A81" s="38"/>
      <c r="B81" s="182"/>
      <c r="C81" s="183"/>
      <c r="D81" s="183"/>
      <c r="E81" s="183"/>
      <c r="F81" s="183"/>
      <c r="G81" s="183"/>
      <c r="H81" s="183"/>
      <c r="I81" s="183"/>
      <c r="J81" s="183"/>
      <c r="K81" s="18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128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84" t="str">
        <f>E7</f>
        <v>NYMBURK - REGENERACE PANELOVÉHO SÍDLIŠTĚ JANKOVICE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2:12" s="1" customFormat="1" ht="12" customHeight="1">
      <c r="B86" s="21"/>
      <c r="C86" s="32" t="s">
        <v>112</v>
      </c>
      <c r="D86" s="22"/>
      <c r="E86" s="22"/>
      <c r="F86" s="22"/>
      <c r="G86" s="22"/>
      <c r="H86" s="22"/>
      <c r="I86" s="22"/>
      <c r="J86" s="22"/>
      <c r="K86" s="22"/>
      <c r="L86" s="20"/>
    </row>
    <row r="87" spans="1:31" s="2" customFormat="1" ht="16.5" customHeight="1">
      <c r="A87" s="38"/>
      <c r="B87" s="39"/>
      <c r="C87" s="40"/>
      <c r="D87" s="40"/>
      <c r="E87" s="184" t="s">
        <v>116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12" customHeight="1">
      <c r="A88" s="38"/>
      <c r="B88" s="39"/>
      <c r="C88" s="32" t="s">
        <v>120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6.5" customHeight="1">
      <c r="A89" s="38"/>
      <c r="B89" s="39"/>
      <c r="C89" s="40"/>
      <c r="D89" s="40"/>
      <c r="E89" s="76" t="str">
        <f>E11</f>
        <v>V.etapa-VRN - Vedlejší rozpočtové náklady - V.etapa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2" customHeight="1">
      <c r="A91" s="38"/>
      <c r="B91" s="39"/>
      <c r="C91" s="32" t="s">
        <v>20</v>
      </c>
      <c r="D91" s="40"/>
      <c r="E91" s="40"/>
      <c r="F91" s="27" t="str">
        <f>F14</f>
        <v xml:space="preserve"> </v>
      </c>
      <c r="G91" s="40"/>
      <c r="H91" s="40"/>
      <c r="I91" s="32" t="s">
        <v>22</v>
      </c>
      <c r="J91" s="79" t="str">
        <f>IF(J14="","",J14)</f>
        <v>1. 10. 2019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6.95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5.15" customHeight="1">
      <c r="A93" s="38"/>
      <c r="B93" s="39"/>
      <c r="C93" s="32" t="s">
        <v>24</v>
      </c>
      <c r="D93" s="40"/>
      <c r="E93" s="40"/>
      <c r="F93" s="27" t="str">
        <f>E17</f>
        <v xml:space="preserve"> </v>
      </c>
      <c r="G93" s="40"/>
      <c r="H93" s="40"/>
      <c r="I93" s="32" t="s">
        <v>29</v>
      </c>
      <c r="J93" s="36" t="str">
        <f>E23</f>
        <v xml:space="preserve"> 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15.15" customHeight="1">
      <c r="A94" s="38"/>
      <c r="B94" s="39"/>
      <c r="C94" s="32" t="s">
        <v>27</v>
      </c>
      <c r="D94" s="40"/>
      <c r="E94" s="40"/>
      <c r="F94" s="27" t="str">
        <f>IF(E20="","",E20)</f>
        <v>Vyplň údaj</v>
      </c>
      <c r="G94" s="40"/>
      <c r="H94" s="40"/>
      <c r="I94" s="32" t="s">
        <v>31</v>
      </c>
      <c r="J94" s="36" t="str">
        <f>E26</f>
        <v xml:space="preserve"> 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31" s="2" customFormat="1" ht="29.25" customHeight="1">
      <c r="A96" s="38"/>
      <c r="B96" s="39"/>
      <c r="C96" s="185" t="s">
        <v>129</v>
      </c>
      <c r="D96" s="186"/>
      <c r="E96" s="186"/>
      <c r="F96" s="186"/>
      <c r="G96" s="186"/>
      <c r="H96" s="186"/>
      <c r="I96" s="186"/>
      <c r="J96" s="187" t="s">
        <v>130</v>
      </c>
      <c r="K96" s="186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pans="1:31" s="2" customFormat="1" ht="10.3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pans="1:47" s="2" customFormat="1" ht="22.8" customHeight="1">
      <c r="A98" s="38"/>
      <c r="B98" s="39"/>
      <c r="C98" s="188" t="s">
        <v>131</v>
      </c>
      <c r="D98" s="40"/>
      <c r="E98" s="40"/>
      <c r="F98" s="40"/>
      <c r="G98" s="40"/>
      <c r="H98" s="40"/>
      <c r="I98" s="40"/>
      <c r="J98" s="110">
        <f>J126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132</v>
      </c>
    </row>
    <row r="99" spans="1:31" s="9" customFormat="1" ht="24.95" customHeight="1">
      <c r="A99" s="9"/>
      <c r="B99" s="189"/>
      <c r="C99" s="190"/>
      <c r="D99" s="191" t="s">
        <v>1142</v>
      </c>
      <c r="E99" s="192"/>
      <c r="F99" s="192"/>
      <c r="G99" s="192"/>
      <c r="H99" s="192"/>
      <c r="I99" s="192"/>
      <c r="J99" s="193">
        <f>J127</f>
        <v>0</v>
      </c>
      <c r="K99" s="190"/>
      <c r="L99" s="194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10" customFormat="1" ht="19.9" customHeight="1">
      <c r="A100" s="10"/>
      <c r="B100" s="195"/>
      <c r="C100" s="133"/>
      <c r="D100" s="196" t="s">
        <v>1143</v>
      </c>
      <c r="E100" s="197"/>
      <c r="F100" s="197"/>
      <c r="G100" s="197"/>
      <c r="H100" s="197"/>
      <c r="I100" s="197"/>
      <c r="J100" s="198">
        <f>J128</f>
        <v>0</v>
      </c>
      <c r="K100" s="133"/>
      <c r="L100" s="19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95"/>
      <c r="C101" s="133"/>
      <c r="D101" s="196" t="s">
        <v>1144</v>
      </c>
      <c r="E101" s="197"/>
      <c r="F101" s="197"/>
      <c r="G101" s="197"/>
      <c r="H101" s="197"/>
      <c r="I101" s="197"/>
      <c r="J101" s="198">
        <f>J132</f>
        <v>0</v>
      </c>
      <c r="K101" s="133"/>
      <c r="L101" s="19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95"/>
      <c r="C102" s="133"/>
      <c r="D102" s="196" t="s">
        <v>1145</v>
      </c>
      <c r="E102" s="197"/>
      <c r="F102" s="197"/>
      <c r="G102" s="197"/>
      <c r="H102" s="197"/>
      <c r="I102" s="197"/>
      <c r="J102" s="198">
        <f>J135</f>
        <v>0</v>
      </c>
      <c r="K102" s="133"/>
      <c r="L102" s="19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95"/>
      <c r="C103" s="133"/>
      <c r="D103" s="196" t="s">
        <v>1146</v>
      </c>
      <c r="E103" s="197"/>
      <c r="F103" s="197"/>
      <c r="G103" s="197"/>
      <c r="H103" s="197"/>
      <c r="I103" s="197"/>
      <c r="J103" s="198">
        <f>J138</f>
        <v>0</v>
      </c>
      <c r="K103" s="133"/>
      <c r="L103" s="19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95"/>
      <c r="C104" s="133"/>
      <c r="D104" s="196" t="s">
        <v>1147</v>
      </c>
      <c r="E104" s="197"/>
      <c r="F104" s="197"/>
      <c r="G104" s="197"/>
      <c r="H104" s="197"/>
      <c r="I104" s="197"/>
      <c r="J104" s="198">
        <f>J141</f>
        <v>0</v>
      </c>
      <c r="K104" s="133"/>
      <c r="L104" s="19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2" customFormat="1" ht="21.8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10" spans="1:31" s="2" customFormat="1" ht="6.95" customHeight="1">
      <c r="A110" s="38"/>
      <c r="B110" s="68"/>
      <c r="C110" s="69"/>
      <c r="D110" s="69"/>
      <c r="E110" s="69"/>
      <c r="F110" s="69"/>
      <c r="G110" s="69"/>
      <c r="H110" s="69"/>
      <c r="I110" s="69"/>
      <c r="J110" s="69"/>
      <c r="K110" s="69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24.95" customHeight="1">
      <c r="A111" s="38"/>
      <c r="B111" s="39"/>
      <c r="C111" s="23" t="s">
        <v>153</v>
      </c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2" customHeight="1">
      <c r="A113" s="38"/>
      <c r="B113" s="39"/>
      <c r="C113" s="32" t="s">
        <v>16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6.5" customHeight="1">
      <c r="A114" s="38"/>
      <c r="B114" s="39"/>
      <c r="C114" s="40"/>
      <c r="D114" s="40"/>
      <c r="E114" s="184" t="str">
        <f>E7</f>
        <v>NYMBURK - REGENERACE PANELOVÉHO SÍDLIŠTĚ JANKOVICE</v>
      </c>
      <c r="F114" s="32"/>
      <c r="G114" s="32"/>
      <c r="H114" s="32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2:12" s="1" customFormat="1" ht="12" customHeight="1">
      <c r="B115" s="21"/>
      <c r="C115" s="32" t="s">
        <v>112</v>
      </c>
      <c r="D115" s="22"/>
      <c r="E115" s="22"/>
      <c r="F115" s="22"/>
      <c r="G115" s="22"/>
      <c r="H115" s="22"/>
      <c r="I115" s="22"/>
      <c r="J115" s="22"/>
      <c r="K115" s="22"/>
      <c r="L115" s="20"/>
    </row>
    <row r="116" spans="1:31" s="2" customFormat="1" ht="16.5" customHeight="1">
      <c r="A116" s="38"/>
      <c r="B116" s="39"/>
      <c r="C116" s="40"/>
      <c r="D116" s="40"/>
      <c r="E116" s="184" t="s">
        <v>116</v>
      </c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120</v>
      </c>
      <c r="D117" s="40"/>
      <c r="E117" s="40"/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16.5" customHeight="1">
      <c r="A118" s="38"/>
      <c r="B118" s="39"/>
      <c r="C118" s="40"/>
      <c r="D118" s="40"/>
      <c r="E118" s="76" t="str">
        <f>E11</f>
        <v>V.etapa-VRN - Vedlejší rozpočtové náklady - V.etapa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6.95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12" customHeight="1">
      <c r="A120" s="38"/>
      <c r="B120" s="39"/>
      <c r="C120" s="32" t="s">
        <v>20</v>
      </c>
      <c r="D120" s="40"/>
      <c r="E120" s="40"/>
      <c r="F120" s="27" t="str">
        <f>F14</f>
        <v xml:space="preserve"> </v>
      </c>
      <c r="G120" s="40"/>
      <c r="H120" s="40"/>
      <c r="I120" s="32" t="s">
        <v>22</v>
      </c>
      <c r="J120" s="79" t="str">
        <f>IF(J14="","",J14)</f>
        <v>1. 10. 2019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6.95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2" customFormat="1" ht="15.15" customHeight="1">
      <c r="A122" s="38"/>
      <c r="B122" s="39"/>
      <c r="C122" s="32" t="s">
        <v>24</v>
      </c>
      <c r="D122" s="40"/>
      <c r="E122" s="40"/>
      <c r="F122" s="27" t="str">
        <f>E17</f>
        <v xml:space="preserve"> </v>
      </c>
      <c r="G122" s="40"/>
      <c r="H122" s="40"/>
      <c r="I122" s="32" t="s">
        <v>29</v>
      </c>
      <c r="J122" s="36" t="str">
        <f>E23</f>
        <v xml:space="preserve"> 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pans="1:31" s="2" customFormat="1" ht="15.15" customHeight="1">
      <c r="A123" s="38"/>
      <c r="B123" s="39"/>
      <c r="C123" s="32" t="s">
        <v>27</v>
      </c>
      <c r="D123" s="40"/>
      <c r="E123" s="40"/>
      <c r="F123" s="27" t="str">
        <f>IF(E20="","",E20)</f>
        <v>Vyplň údaj</v>
      </c>
      <c r="G123" s="40"/>
      <c r="H123" s="40"/>
      <c r="I123" s="32" t="s">
        <v>31</v>
      </c>
      <c r="J123" s="36" t="str">
        <f>E26</f>
        <v xml:space="preserve"> </v>
      </c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pans="1:31" s="2" customFormat="1" ht="10.3" customHeight="1">
      <c r="A124" s="38"/>
      <c r="B124" s="39"/>
      <c r="C124" s="40"/>
      <c r="D124" s="40"/>
      <c r="E124" s="40"/>
      <c r="F124" s="40"/>
      <c r="G124" s="40"/>
      <c r="H124" s="40"/>
      <c r="I124" s="40"/>
      <c r="J124" s="40"/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pans="1:31" s="11" customFormat="1" ht="29.25" customHeight="1">
      <c r="A125" s="200"/>
      <c r="B125" s="201"/>
      <c r="C125" s="202" t="s">
        <v>154</v>
      </c>
      <c r="D125" s="203" t="s">
        <v>58</v>
      </c>
      <c r="E125" s="203" t="s">
        <v>54</v>
      </c>
      <c r="F125" s="203" t="s">
        <v>55</v>
      </c>
      <c r="G125" s="203" t="s">
        <v>155</v>
      </c>
      <c r="H125" s="203" t="s">
        <v>156</v>
      </c>
      <c r="I125" s="203" t="s">
        <v>157</v>
      </c>
      <c r="J125" s="204" t="s">
        <v>130</v>
      </c>
      <c r="K125" s="205" t="s">
        <v>158</v>
      </c>
      <c r="L125" s="206"/>
      <c r="M125" s="100" t="s">
        <v>1</v>
      </c>
      <c r="N125" s="101" t="s">
        <v>37</v>
      </c>
      <c r="O125" s="101" t="s">
        <v>159</v>
      </c>
      <c r="P125" s="101" t="s">
        <v>160</v>
      </c>
      <c r="Q125" s="101" t="s">
        <v>161</v>
      </c>
      <c r="R125" s="101" t="s">
        <v>162</v>
      </c>
      <c r="S125" s="101" t="s">
        <v>163</v>
      </c>
      <c r="T125" s="102" t="s">
        <v>164</v>
      </c>
      <c r="U125" s="200"/>
      <c r="V125" s="200"/>
      <c r="W125" s="200"/>
      <c r="X125" s="200"/>
      <c r="Y125" s="200"/>
      <c r="Z125" s="200"/>
      <c r="AA125" s="200"/>
      <c r="AB125" s="200"/>
      <c r="AC125" s="200"/>
      <c r="AD125" s="200"/>
      <c r="AE125" s="200"/>
    </row>
    <row r="126" spans="1:63" s="2" customFormat="1" ht="22.8" customHeight="1">
      <c r="A126" s="38"/>
      <c r="B126" s="39"/>
      <c r="C126" s="107" t="s">
        <v>165</v>
      </c>
      <c r="D126" s="40"/>
      <c r="E126" s="40"/>
      <c r="F126" s="40"/>
      <c r="G126" s="40"/>
      <c r="H126" s="40"/>
      <c r="I126" s="40"/>
      <c r="J126" s="207">
        <f>BK126</f>
        <v>0</v>
      </c>
      <c r="K126" s="40"/>
      <c r="L126" s="44"/>
      <c r="M126" s="103"/>
      <c r="N126" s="208"/>
      <c r="O126" s="104"/>
      <c r="P126" s="209">
        <f>P127</f>
        <v>0</v>
      </c>
      <c r="Q126" s="104"/>
      <c r="R126" s="209">
        <f>R127</f>
        <v>0</v>
      </c>
      <c r="S126" s="104"/>
      <c r="T126" s="210">
        <f>T127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72</v>
      </c>
      <c r="AU126" s="17" t="s">
        <v>132</v>
      </c>
      <c r="BK126" s="211">
        <f>BK127</f>
        <v>0</v>
      </c>
    </row>
    <row r="127" spans="1:63" s="12" customFormat="1" ht="25.9" customHeight="1">
      <c r="A127" s="12"/>
      <c r="B127" s="212"/>
      <c r="C127" s="213"/>
      <c r="D127" s="214" t="s">
        <v>72</v>
      </c>
      <c r="E127" s="215" t="s">
        <v>1148</v>
      </c>
      <c r="F127" s="215" t="s">
        <v>1149</v>
      </c>
      <c r="G127" s="213"/>
      <c r="H127" s="213"/>
      <c r="I127" s="216"/>
      <c r="J127" s="217">
        <f>BK127</f>
        <v>0</v>
      </c>
      <c r="K127" s="213"/>
      <c r="L127" s="218"/>
      <c r="M127" s="219"/>
      <c r="N127" s="220"/>
      <c r="O127" s="220"/>
      <c r="P127" s="221">
        <f>P128+P132+P135+P138+P141</f>
        <v>0</v>
      </c>
      <c r="Q127" s="220"/>
      <c r="R127" s="221">
        <f>R128+R132+R135+R138+R141</f>
        <v>0</v>
      </c>
      <c r="S127" s="220"/>
      <c r="T127" s="222">
        <f>T128+T132+T135+T138+T141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3" t="s">
        <v>190</v>
      </c>
      <c r="AT127" s="224" t="s">
        <v>72</v>
      </c>
      <c r="AU127" s="224" t="s">
        <v>73</v>
      </c>
      <c r="AY127" s="223" t="s">
        <v>168</v>
      </c>
      <c r="BK127" s="225">
        <f>BK128+BK132+BK135+BK138+BK141</f>
        <v>0</v>
      </c>
    </row>
    <row r="128" spans="1:63" s="12" customFormat="1" ht="22.8" customHeight="1">
      <c r="A128" s="12"/>
      <c r="B128" s="212"/>
      <c r="C128" s="213"/>
      <c r="D128" s="214" t="s">
        <v>72</v>
      </c>
      <c r="E128" s="226" t="s">
        <v>1150</v>
      </c>
      <c r="F128" s="226" t="s">
        <v>1151</v>
      </c>
      <c r="G128" s="213"/>
      <c r="H128" s="213"/>
      <c r="I128" s="216"/>
      <c r="J128" s="227">
        <f>BK128</f>
        <v>0</v>
      </c>
      <c r="K128" s="213"/>
      <c r="L128" s="218"/>
      <c r="M128" s="219"/>
      <c r="N128" s="220"/>
      <c r="O128" s="220"/>
      <c r="P128" s="221">
        <f>SUM(P129:P131)</f>
        <v>0</v>
      </c>
      <c r="Q128" s="220"/>
      <c r="R128" s="221">
        <f>SUM(R129:R131)</f>
        <v>0</v>
      </c>
      <c r="S128" s="220"/>
      <c r="T128" s="222">
        <f>SUM(T129:T131)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23" t="s">
        <v>190</v>
      </c>
      <c r="AT128" s="224" t="s">
        <v>72</v>
      </c>
      <c r="AU128" s="224" t="s">
        <v>80</v>
      </c>
      <c r="AY128" s="223" t="s">
        <v>168</v>
      </c>
      <c r="BK128" s="225">
        <f>SUM(BK129:BK131)</f>
        <v>0</v>
      </c>
    </row>
    <row r="129" spans="1:65" s="2" customFormat="1" ht="16.5" customHeight="1">
      <c r="A129" s="38"/>
      <c r="B129" s="39"/>
      <c r="C129" s="228" t="s">
        <v>80</v>
      </c>
      <c r="D129" s="228" t="s">
        <v>170</v>
      </c>
      <c r="E129" s="229" t="s">
        <v>1152</v>
      </c>
      <c r="F129" s="230" t="s">
        <v>1153</v>
      </c>
      <c r="G129" s="231" t="s">
        <v>1154</v>
      </c>
      <c r="H129" s="232">
        <v>1</v>
      </c>
      <c r="I129" s="233"/>
      <c r="J129" s="234">
        <f>ROUND(I129*H129,2)</f>
        <v>0</v>
      </c>
      <c r="K129" s="235"/>
      <c r="L129" s="44"/>
      <c r="M129" s="236" t="s">
        <v>1</v>
      </c>
      <c r="N129" s="237" t="s">
        <v>38</v>
      </c>
      <c r="O129" s="91"/>
      <c r="P129" s="238">
        <f>O129*H129</f>
        <v>0</v>
      </c>
      <c r="Q129" s="238">
        <v>0</v>
      </c>
      <c r="R129" s="238">
        <f>Q129*H129</f>
        <v>0</v>
      </c>
      <c r="S129" s="238">
        <v>0</v>
      </c>
      <c r="T129" s="239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40" t="s">
        <v>1155</v>
      </c>
      <c r="AT129" s="240" t="s">
        <v>170</v>
      </c>
      <c r="AU129" s="240" t="s">
        <v>82</v>
      </c>
      <c r="AY129" s="17" t="s">
        <v>168</v>
      </c>
      <c r="BE129" s="241">
        <f>IF(N129="základní",J129,0)</f>
        <v>0</v>
      </c>
      <c r="BF129" s="241">
        <f>IF(N129="snížená",J129,0)</f>
        <v>0</v>
      </c>
      <c r="BG129" s="241">
        <f>IF(N129="zákl. přenesená",J129,0)</f>
        <v>0</v>
      </c>
      <c r="BH129" s="241">
        <f>IF(N129="sníž. přenesená",J129,0)</f>
        <v>0</v>
      </c>
      <c r="BI129" s="241">
        <f>IF(N129="nulová",J129,0)</f>
        <v>0</v>
      </c>
      <c r="BJ129" s="17" t="s">
        <v>80</v>
      </c>
      <c r="BK129" s="241">
        <f>ROUND(I129*H129,2)</f>
        <v>0</v>
      </c>
      <c r="BL129" s="17" t="s">
        <v>1155</v>
      </c>
      <c r="BM129" s="240" t="s">
        <v>1156</v>
      </c>
    </row>
    <row r="130" spans="1:65" s="2" customFormat="1" ht="24.15" customHeight="1">
      <c r="A130" s="38"/>
      <c r="B130" s="39"/>
      <c r="C130" s="228" t="s">
        <v>82</v>
      </c>
      <c r="D130" s="228" t="s">
        <v>170</v>
      </c>
      <c r="E130" s="229" t="s">
        <v>1157</v>
      </c>
      <c r="F130" s="230" t="s">
        <v>1158</v>
      </c>
      <c r="G130" s="231" t="s">
        <v>1154</v>
      </c>
      <c r="H130" s="232">
        <v>1</v>
      </c>
      <c r="I130" s="233"/>
      <c r="J130" s="234">
        <f>ROUND(I130*H130,2)</f>
        <v>0</v>
      </c>
      <c r="K130" s="235"/>
      <c r="L130" s="44"/>
      <c r="M130" s="236" t="s">
        <v>1</v>
      </c>
      <c r="N130" s="237" t="s">
        <v>38</v>
      </c>
      <c r="O130" s="91"/>
      <c r="P130" s="238">
        <f>O130*H130</f>
        <v>0</v>
      </c>
      <c r="Q130" s="238">
        <v>0</v>
      </c>
      <c r="R130" s="238">
        <f>Q130*H130</f>
        <v>0</v>
      </c>
      <c r="S130" s="238">
        <v>0</v>
      </c>
      <c r="T130" s="239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40" t="s">
        <v>1155</v>
      </c>
      <c r="AT130" s="240" t="s">
        <v>170</v>
      </c>
      <c r="AU130" s="240" t="s">
        <v>82</v>
      </c>
      <c r="AY130" s="17" t="s">
        <v>168</v>
      </c>
      <c r="BE130" s="241">
        <f>IF(N130="základní",J130,0)</f>
        <v>0</v>
      </c>
      <c r="BF130" s="241">
        <f>IF(N130="snížená",J130,0)</f>
        <v>0</v>
      </c>
      <c r="BG130" s="241">
        <f>IF(N130="zákl. přenesená",J130,0)</f>
        <v>0</v>
      </c>
      <c r="BH130" s="241">
        <f>IF(N130="sníž. přenesená",J130,0)</f>
        <v>0</v>
      </c>
      <c r="BI130" s="241">
        <f>IF(N130="nulová",J130,0)</f>
        <v>0</v>
      </c>
      <c r="BJ130" s="17" t="s">
        <v>80</v>
      </c>
      <c r="BK130" s="241">
        <f>ROUND(I130*H130,2)</f>
        <v>0</v>
      </c>
      <c r="BL130" s="17" t="s">
        <v>1155</v>
      </c>
      <c r="BM130" s="240" t="s">
        <v>1159</v>
      </c>
    </row>
    <row r="131" spans="1:65" s="2" customFormat="1" ht="24.15" customHeight="1">
      <c r="A131" s="38"/>
      <c r="B131" s="39"/>
      <c r="C131" s="228" t="s">
        <v>182</v>
      </c>
      <c r="D131" s="228" t="s">
        <v>170</v>
      </c>
      <c r="E131" s="229" t="s">
        <v>1160</v>
      </c>
      <c r="F131" s="230" t="s">
        <v>1161</v>
      </c>
      <c r="G131" s="231" t="s">
        <v>1154</v>
      </c>
      <c r="H131" s="232">
        <v>1</v>
      </c>
      <c r="I131" s="233"/>
      <c r="J131" s="234">
        <f>ROUND(I131*H131,2)</f>
        <v>0</v>
      </c>
      <c r="K131" s="235"/>
      <c r="L131" s="44"/>
      <c r="M131" s="236" t="s">
        <v>1</v>
      </c>
      <c r="N131" s="237" t="s">
        <v>38</v>
      </c>
      <c r="O131" s="91"/>
      <c r="P131" s="238">
        <f>O131*H131</f>
        <v>0</v>
      </c>
      <c r="Q131" s="238">
        <v>0</v>
      </c>
      <c r="R131" s="238">
        <f>Q131*H131</f>
        <v>0</v>
      </c>
      <c r="S131" s="238">
        <v>0</v>
      </c>
      <c r="T131" s="239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40" t="s">
        <v>1155</v>
      </c>
      <c r="AT131" s="240" t="s">
        <v>170</v>
      </c>
      <c r="AU131" s="240" t="s">
        <v>82</v>
      </c>
      <c r="AY131" s="17" t="s">
        <v>168</v>
      </c>
      <c r="BE131" s="241">
        <f>IF(N131="základní",J131,0)</f>
        <v>0</v>
      </c>
      <c r="BF131" s="241">
        <f>IF(N131="snížená",J131,0)</f>
        <v>0</v>
      </c>
      <c r="BG131" s="241">
        <f>IF(N131="zákl. přenesená",J131,0)</f>
        <v>0</v>
      </c>
      <c r="BH131" s="241">
        <f>IF(N131="sníž. přenesená",J131,0)</f>
        <v>0</v>
      </c>
      <c r="BI131" s="241">
        <f>IF(N131="nulová",J131,0)</f>
        <v>0</v>
      </c>
      <c r="BJ131" s="17" t="s">
        <v>80</v>
      </c>
      <c r="BK131" s="241">
        <f>ROUND(I131*H131,2)</f>
        <v>0</v>
      </c>
      <c r="BL131" s="17" t="s">
        <v>1155</v>
      </c>
      <c r="BM131" s="240" t="s">
        <v>1162</v>
      </c>
    </row>
    <row r="132" spans="1:63" s="12" customFormat="1" ht="22.8" customHeight="1">
      <c r="A132" s="12"/>
      <c r="B132" s="212"/>
      <c r="C132" s="213"/>
      <c r="D132" s="214" t="s">
        <v>72</v>
      </c>
      <c r="E132" s="226" t="s">
        <v>1163</v>
      </c>
      <c r="F132" s="226" t="s">
        <v>1164</v>
      </c>
      <c r="G132" s="213"/>
      <c r="H132" s="213"/>
      <c r="I132" s="216"/>
      <c r="J132" s="227">
        <f>BK132</f>
        <v>0</v>
      </c>
      <c r="K132" s="213"/>
      <c r="L132" s="218"/>
      <c r="M132" s="219"/>
      <c r="N132" s="220"/>
      <c r="O132" s="220"/>
      <c r="P132" s="221">
        <f>SUM(P133:P134)</f>
        <v>0</v>
      </c>
      <c r="Q132" s="220"/>
      <c r="R132" s="221">
        <f>SUM(R133:R134)</f>
        <v>0</v>
      </c>
      <c r="S132" s="220"/>
      <c r="T132" s="222">
        <f>SUM(T133:T134)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3" t="s">
        <v>190</v>
      </c>
      <c r="AT132" s="224" t="s">
        <v>72</v>
      </c>
      <c r="AU132" s="224" t="s">
        <v>80</v>
      </c>
      <c r="AY132" s="223" t="s">
        <v>168</v>
      </c>
      <c r="BK132" s="225">
        <f>SUM(BK133:BK134)</f>
        <v>0</v>
      </c>
    </row>
    <row r="133" spans="1:65" s="2" customFormat="1" ht="16.5" customHeight="1">
      <c r="A133" s="38"/>
      <c r="B133" s="39"/>
      <c r="C133" s="228" t="s">
        <v>174</v>
      </c>
      <c r="D133" s="228" t="s">
        <v>170</v>
      </c>
      <c r="E133" s="229" t="s">
        <v>1165</v>
      </c>
      <c r="F133" s="230" t="s">
        <v>1164</v>
      </c>
      <c r="G133" s="231" t="s">
        <v>1154</v>
      </c>
      <c r="H133" s="232">
        <v>1</v>
      </c>
      <c r="I133" s="233"/>
      <c r="J133" s="234">
        <f>ROUND(I133*H133,2)</f>
        <v>0</v>
      </c>
      <c r="K133" s="235"/>
      <c r="L133" s="44"/>
      <c r="M133" s="236" t="s">
        <v>1</v>
      </c>
      <c r="N133" s="237" t="s">
        <v>38</v>
      </c>
      <c r="O133" s="91"/>
      <c r="P133" s="238">
        <f>O133*H133</f>
        <v>0</v>
      </c>
      <c r="Q133" s="238">
        <v>0</v>
      </c>
      <c r="R133" s="238">
        <f>Q133*H133</f>
        <v>0</v>
      </c>
      <c r="S133" s="238">
        <v>0</v>
      </c>
      <c r="T133" s="239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40" t="s">
        <v>1155</v>
      </c>
      <c r="AT133" s="240" t="s">
        <v>170</v>
      </c>
      <c r="AU133" s="240" t="s">
        <v>82</v>
      </c>
      <c r="AY133" s="17" t="s">
        <v>168</v>
      </c>
      <c r="BE133" s="241">
        <f>IF(N133="základní",J133,0)</f>
        <v>0</v>
      </c>
      <c r="BF133" s="241">
        <f>IF(N133="snížená",J133,0)</f>
        <v>0</v>
      </c>
      <c r="BG133" s="241">
        <f>IF(N133="zákl. přenesená",J133,0)</f>
        <v>0</v>
      </c>
      <c r="BH133" s="241">
        <f>IF(N133="sníž. přenesená",J133,0)</f>
        <v>0</v>
      </c>
      <c r="BI133" s="241">
        <f>IF(N133="nulová",J133,0)</f>
        <v>0</v>
      </c>
      <c r="BJ133" s="17" t="s">
        <v>80</v>
      </c>
      <c r="BK133" s="241">
        <f>ROUND(I133*H133,2)</f>
        <v>0</v>
      </c>
      <c r="BL133" s="17" t="s">
        <v>1155</v>
      </c>
      <c r="BM133" s="240" t="s">
        <v>1166</v>
      </c>
    </row>
    <row r="134" spans="1:65" s="2" customFormat="1" ht="24.15" customHeight="1">
      <c r="A134" s="38"/>
      <c r="B134" s="39"/>
      <c r="C134" s="228" t="s">
        <v>190</v>
      </c>
      <c r="D134" s="228" t="s">
        <v>170</v>
      </c>
      <c r="E134" s="229" t="s">
        <v>1167</v>
      </c>
      <c r="F134" s="230" t="s">
        <v>1168</v>
      </c>
      <c r="G134" s="231" t="s">
        <v>1154</v>
      </c>
      <c r="H134" s="232">
        <v>1</v>
      </c>
      <c r="I134" s="233"/>
      <c r="J134" s="234">
        <f>ROUND(I134*H134,2)</f>
        <v>0</v>
      </c>
      <c r="K134" s="235"/>
      <c r="L134" s="44"/>
      <c r="M134" s="236" t="s">
        <v>1</v>
      </c>
      <c r="N134" s="237" t="s">
        <v>38</v>
      </c>
      <c r="O134" s="91"/>
      <c r="P134" s="238">
        <f>O134*H134</f>
        <v>0</v>
      </c>
      <c r="Q134" s="238">
        <v>0</v>
      </c>
      <c r="R134" s="238">
        <f>Q134*H134</f>
        <v>0</v>
      </c>
      <c r="S134" s="238">
        <v>0</v>
      </c>
      <c r="T134" s="239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40" t="s">
        <v>1155</v>
      </c>
      <c r="AT134" s="240" t="s">
        <v>170</v>
      </c>
      <c r="AU134" s="240" t="s">
        <v>82</v>
      </c>
      <c r="AY134" s="17" t="s">
        <v>168</v>
      </c>
      <c r="BE134" s="241">
        <f>IF(N134="základní",J134,0)</f>
        <v>0</v>
      </c>
      <c r="BF134" s="241">
        <f>IF(N134="snížená",J134,0)</f>
        <v>0</v>
      </c>
      <c r="BG134" s="241">
        <f>IF(N134="zákl. přenesená",J134,0)</f>
        <v>0</v>
      </c>
      <c r="BH134" s="241">
        <f>IF(N134="sníž. přenesená",J134,0)</f>
        <v>0</v>
      </c>
      <c r="BI134" s="241">
        <f>IF(N134="nulová",J134,0)</f>
        <v>0</v>
      </c>
      <c r="BJ134" s="17" t="s">
        <v>80</v>
      </c>
      <c r="BK134" s="241">
        <f>ROUND(I134*H134,2)</f>
        <v>0</v>
      </c>
      <c r="BL134" s="17" t="s">
        <v>1155</v>
      </c>
      <c r="BM134" s="240" t="s">
        <v>1169</v>
      </c>
    </row>
    <row r="135" spans="1:63" s="12" customFormat="1" ht="22.8" customHeight="1">
      <c r="A135" s="12"/>
      <c r="B135" s="212"/>
      <c r="C135" s="213"/>
      <c r="D135" s="214" t="s">
        <v>72</v>
      </c>
      <c r="E135" s="226" t="s">
        <v>1170</v>
      </c>
      <c r="F135" s="226" t="s">
        <v>1171</v>
      </c>
      <c r="G135" s="213"/>
      <c r="H135" s="213"/>
      <c r="I135" s="216"/>
      <c r="J135" s="227">
        <f>BK135</f>
        <v>0</v>
      </c>
      <c r="K135" s="213"/>
      <c r="L135" s="218"/>
      <c r="M135" s="219"/>
      <c r="N135" s="220"/>
      <c r="O135" s="220"/>
      <c r="P135" s="221">
        <f>SUM(P136:P137)</f>
        <v>0</v>
      </c>
      <c r="Q135" s="220"/>
      <c r="R135" s="221">
        <f>SUM(R136:R137)</f>
        <v>0</v>
      </c>
      <c r="S135" s="220"/>
      <c r="T135" s="222">
        <f>SUM(T136:T137)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23" t="s">
        <v>190</v>
      </c>
      <c r="AT135" s="224" t="s">
        <v>72</v>
      </c>
      <c r="AU135" s="224" t="s">
        <v>80</v>
      </c>
      <c r="AY135" s="223" t="s">
        <v>168</v>
      </c>
      <c r="BK135" s="225">
        <f>SUM(BK136:BK137)</f>
        <v>0</v>
      </c>
    </row>
    <row r="136" spans="1:65" s="2" customFormat="1" ht="37.8" customHeight="1">
      <c r="A136" s="38"/>
      <c r="B136" s="39"/>
      <c r="C136" s="228" t="s">
        <v>195</v>
      </c>
      <c r="D136" s="228" t="s">
        <v>170</v>
      </c>
      <c r="E136" s="229" t="s">
        <v>1172</v>
      </c>
      <c r="F136" s="230" t="s">
        <v>1173</v>
      </c>
      <c r="G136" s="231" t="s">
        <v>1154</v>
      </c>
      <c r="H136" s="232">
        <v>1</v>
      </c>
      <c r="I136" s="233"/>
      <c r="J136" s="234">
        <f>ROUND(I136*H136,2)</f>
        <v>0</v>
      </c>
      <c r="K136" s="235"/>
      <c r="L136" s="44"/>
      <c r="M136" s="236" t="s">
        <v>1</v>
      </c>
      <c r="N136" s="237" t="s">
        <v>38</v>
      </c>
      <c r="O136" s="91"/>
      <c r="P136" s="238">
        <f>O136*H136</f>
        <v>0</v>
      </c>
      <c r="Q136" s="238">
        <v>0</v>
      </c>
      <c r="R136" s="238">
        <f>Q136*H136</f>
        <v>0</v>
      </c>
      <c r="S136" s="238">
        <v>0</v>
      </c>
      <c r="T136" s="239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40" t="s">
        <v>1155</v>
      </c>
      <c r="AT136" s="240" t="s">
        <v>170</v>
      </c>
      <c r="AU136" s="240" t="s">
        <v>82</v>
      </c>
      <c r="AY136" s="17" t="s">
        <v>168</v>
      </c>
      <c r="BE136" s="241">
        <f>IF(N136="základní",J136,0)</f>
        <v>0</v>
      </c>
      <c r="BF136" s="241">
        <f>IF(N136="snížená",J136,0)</f>
        <v>0</v>
      </c>
      <c r="BG136" s="241">
        <f>IF(N136="zákl. přenesená",J136,0)</f>
        <v>0</v>
      </c>
      <c r="BH136" s="241">
        <f>IF(N136="sníž. přenesená",J136,0)</f>
        <v>0</v>
      </c>
      <c r="BI136" s="241">
        <f>IF(N136="nulová",J136,0)</f>
        <v>0</v>
      </c>
      <c r="BJ136" s="17" t="s">
        <v>80</v>
      </c>
      <c r="BK136" s="241">
        <f>ROUND(I136*H136,2)</f>
        <v>0</v>
      </c>
      <c r="BL136" s="17" t="s">
        <v>1155</v>
      </c>
      <c r="BM136" s="240" t="s">
        <v>1174</v>
      </c>
    </row>
    <row r="137" spans="1:65" s="2" customFormat="1" ht="21.75" customHeight="1">
      <c r="A137" s="38"/>
      <c r="B137" s="39"/>
      <c r="C137" s="228" t="s">
        <v>200</v>
      </c>
      <c r="D137" s="228" t="s">
        <v>170</v>
      </c>
      <c r="E137" s="229" t="s">
        <v>1175</v>
      </c>
      <c r="F137" s="230" t="s">
        <v>1176</v>
      </c>
      <c r="G137" s="231" t="s">
        <v>1154</v>
      </c>
      <c r="H137" s="232">
        <v>1</v>
      </c>
      <c r="I137" s="233"/>
      <c r="J137" s="234">
        <f>ROUND(I137*H137,2)</f>
        <v>0</v>
      </c>
      <c r="K137" s="235"/>
      <c r="L137" s="44"/>
      <c r="M137" s="236" t="s">
        <v>1</v>
      </c>
      <c r="N137" s="237" t="s">
        <v>38</v>
      </c>
      <c r="O137" s="91"/>
      <c r="P137" s="238">
        <f>O137*H137</f>
        <v>0</v>
      </c>
      <c r="Q137" s="238">
        <v>0</v>
      </c>
      <c r="R137" s="238">
        <f>Q137*H137</f>
        <v>0</v>
      </c>
      <c r="S137" s="238">
        <v>0</v>
      </c>
      <c r="T137" s="239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40" t="s">
        <v>1155</v>
      </c>
      <c r="AT137" s="240" t="s">
        <v>170</v>
      </c>
      <c r="AU137" s="240" t="s">
        <v>82</v>
      </c>
      <c r="AY137" s="17" t="s">
        <v>168</v>
      </c>
      <c r="BE137" s="241">
        <f>IF(N137="základní",J137,0)</f>
        <v>0</v>
      </c>
      <c r="BF137" s="241">
        <f>IF(N137="snížená",J137,0)</f>
        <v>0</v>
      </c>
      <c r="BG137" s="241">
        <f>IF(N137="zákl. přenesená",J137,0)</f>
        <v>0</v>
      </c>
      <c r="BH137" s="241">
        <f>IF(N137="sníž. přenesená",J137,0)</f>
        <v>0</v>
      </c>
      <c r="BI137" s="241">
        <f>IF(N137="nulová",J137,0)</f>
        <v>0</v>
      </c>
      <c r="BJ137" s="17" t="s">
        <v>80</v>
      </c>
      <c r="BK137" s="241">
        <f>ROUND(I137*H137,2)</f>
        <v>0</v>
      </c>
      <c r="BL137" s="17" t="s">
        <v>1155</v>
      </c>
      <c r="BM137" s="240" t="s">
        <v>1177</v>
      </c>
    </row>
    <row r="138" spans="1:63" s="12" customFormat="1" ht="22.8" customHeight="1">
      <c r="A138" s="12"/>
      <c r="B138" s="212"/>
      <c r="C138" s="213"/>
      <c r="D138" s="214" t="s">
        <v>72</v>
      </c>
      <c r="E138" s="226" t="s">
        <v>1178</v>
      </c>
      <c r="F138" s="226" t="s">
        <v>1139</v>
      </c>
      <c r="G138" s="213"/>
      <c r="H138" s="213"/>
      <c r="I138" s="216"/>
      <c r="J138" s="227">
        <f>BK138</f>
        <v>0</v>
      </c>
      <c r="K138" s="213"/>
      <c r="L138" s="218"/>
      <c r="M138" s="219"/>
      <c r="N138" s="220"/>
      <c r="O138" s="220"/>
      <c r="P138" s="221">
        <f>SUM(P139:P140)</f>
        <v>0</v>
      </c>
      <c r="Q138" s="220"/>
      <c r="R138" s="221">
        <f>SUM(R139:R140)</f>
        <v>0</v>
      </c>
      <c r="S138" s="220"/>
      <c r="T138" s="222">
        <f>SUM(T139:T140)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3" t="s">
        <v>190</v>
      </c>
      <c r="AT138" s="224" t="s">
        <v>72</v>
      </c>
      <c r="AU138" s="224" t="s">
        <v>80</v>
      </c>
      <c r="AY138" s="223" t="s">
        <v>168</v>
      </c>
      <c r="BK138" s="225">
        <f>SUM(BK139:BK140)</f>
        <v>0</v>
      </c>
    </row>
    <row r="139" spans="1:65" s="2" customFormat="1" ht="16.5" customHeight="1">
      <c r="A139" s="38"/>
      <c r="B139" s="39"/>
      <c r="C139" s="228" t="s">
        <v>204</v>
      </c>
      <c r="D139" s="228" t="s">
        <v>170</v>
      </c>
      <c r="E139" s="229" t="s">
        <v>1179</v>
      </c>
      <c r="F139" s="230" t="s">
        <v>1180</v>
      </c>
      <c r="G139" s="231" t="s">
        <v>1154</v>
      </c>
      <c r="H139" s="232">
        <v>1</v>
      </c>
      <c r="I139" s="233"/>
      <c r="J139" s="234">
        <f>ROUND(I139*H139,2)</f>
        <v>0</v>
      </c>
      <c r="K139" s="235"/>
      <c r="L139" s="44"/>
      <c r="M139" s="236" t="s">
        <v>1</v>
      </c>
      <c r="N139" s="237" t="s">
        <v>38</v>
      </c>
      <c r="O139" s="91"/>
      <c r="P139" s="238">
        <f>O139*H139</f>
        <v>0</v>
      </c>
      <c r="Q139" s="238">
        <v>0</v>
      </c>
      <c r="R139" s="238">
        <f>Q139*H139</f>
        <v>0</v>
      </c>
      <c r="S139" s="238">
        <v>0</v>
      </c>
      <c r="T139" s="239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40" t="s">
        <v>1155</v>
      </c>
      <c r="AT139" s="240" t="s">
        <v>170</v>
      </c>
      <c r="AU139" s="240" t="s">
        <v>82</v>
      </c>
      <c r="AY139" s="17" t="s">
        <v>168</v>
      </c>
      <c r="BE139" s="241">
        <f>IF(N139="základní",J139,0)</f>
        <v>0</v>
      </c>
      <c r="BF139" s="241">
        <f>IF(N139="snížená",J139,0)</f>
        <v>0</v>
      </c>
      <c r="BG139" s="241">
        <f>IF(N139="zákl. přenesená",J139,0)</f>
        <v>0</v>
      </c>
      <c r="BH139" s="241">
        <f>IF(N139="sníž. přenesená",J139,0)</f>
        <v>0</v>
      </c>
      <c r="BI139" s="241">
        <f>IF(N139="nulová",J139,0)</f>
        <v>0</v>
      </c>
      <c r="BJ139" s="17" t="s">
        <v>80</v>
      </c>
      <c r="BK139" s="241">
        <f>ROUND(I139*H139,2)</f>
        <v>0</v>
      </c>
      <c r="BL139" s="17" t="s">
        <v>1155</v>
      </c>
      <c r="BM139" s="240" t="s">
        <v>1181</v>
      </c>
    </row>
    <row r="140" spans="1:65" s="2" customFormat="1" ht="21.75" customHeight="1">
      <c r="A140" s="38"/>
      <c r="B140" s="39"/>
      <c r="C140" s="228" t="s">
        <v>209</v>
      </c>
      <c r="D140" s="228" t="s">
        <v>170</v>
      </c>
      <c r="E140" s="229" t="s">
        <v>1182</v>
      </c>
      <c r="F140" s="230" t="s">
        <v>1183</v>
      </c>
      <c r="G140" s="231" t="s">
        <v>830</v>
      </c>
      <c r="H140" s="232">
        <v>40</v>
      </c>
      <c r="I140" s="233"/>
      <c r="J140" s="234">
        <f>ROUND(I140*H140,2)</f>
        <v>0</v>
      </c>
      <c r="K140" s="235"/>
      <c r="L140" s="44"/>
      <c r="M140" s="236" t="s">
        <v>1</v>
      </c>
      <c r="N140" s="237" t="s">
        <v>38</v>
      </c>
      <c r="O140" s="91"/>
      <c r="P140" s="238">
        <f>O140*H140</f>
        <v>0</v>
      </c>
      <c r="Q140" s="238">
        <v>0</v>
      </c>
      <c r="R140" s="238">
        <f>Q140*H140</f>
        <v>0</v>
      </c>
      <c r="S140" s="238">
        <v>0</v>
      </c>
      <c r="T140" s="239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40" t="s">
        <v>1155</v>
      </c>
      <c r="AT140" s="240" t="s">
        <v>170</v>
      </c>
      <c r="AU140" s="240" t="s">
        <v>82</v>
      </c>
      <c r="AY140" s="17" t="s">
        <v>168</v>
      </c>
      <c r="BE140" s="241">
        <f>IF(N140="základní",J140,0)</f>
        <v>0</v>
      </c>
      <c r="BF140" s="241">
        <f>IF(N140="snížená",J140,0)</f>
        <v>0</v>
      </c>
      <c r="BG140" s="241">
        <f>IF(N140="zákl. přenesená",J140,0)</f>
        <v>0</v>
      </c>
      <c r="BH140" s="241">
        <f>IF(N140="sníž. přenesená",J140,0)</f>
        <v>0</v>
      </c>
      <c r="BI140" s="241">
        <f>IF(N140="nulová",J140,0)</f>
        <v>0</v>
      </c>
      <c r="BJ140" s="17" t="s">
        <v>80</v>
      </c>
      <c r="BK140" s="241">
        <f>ROUND(I140*H140,2)</f>
        <v>0</v>
      </c>
      <c r="BL140" s="17" t="s">
        <v>1155</v>
      </c>
      <c r="BM140" s="240" t="s">
        <v>1184</v>
      </c>
    </row>
    <row r="141" spans="1:63" s="12" customFormat="1" ht="22.8" customHeight="1">
      <c r="A141" s="12"/>
      <c r="B141" s="212"/>
      <c r="C141" s="213"/>
      <c r="D141" s="214" t="s">
        <v>72</v>
      </c>
      <c r="E141" s="226" t="s">
        <v>1185</v>
      </c>
      <c r="F141" s="226" t="s">
        <v>1186</v>
      </c>
      <c r="G141" s="213"/>
      <c r="H141" s="213"/>
      <c r="I141" s="216"/>
      <c r="J141" s="227">
        <f>BK141</f>
        <v>0</v>
      </c>
      <c r="K141" s="213"/>
      <c r="L141" s="218"/>
      <c r="M141" s="219"/>
      <c r="N141" s="220"/>
      <c r="O141" s="220"/>
      <c r="P141" s="221">
        <f>SUM(P142:P147)</f>
        <v>0</v>
      </c>
      <c r="Q141" s="220"/>
      <c r="R141" s="221">
        <f>SUM(R142:R147)</f>
        <v>0</v>
      </c>
      <c r="S141" s="220"/>
      <c r="T141" s="222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3" t="s">
        <v>190</v>
      </c>
      <c r="AT141" s="224" t="s">
        <v>72</v>
      </c>
      <c r="AU141" s="224" t="s">
        <v>80</v>
      </c>
      <c r="AY141" s="223" t="s">
        <v>168</v>
      </c>
      <c r="BK141" s="225">
        <f>SUM(BK142:BK147)</f>
        <v>0</v>
      </c>
    </row>
    <row r="142" spans="1:65" s="2" customFormat="1" ht="24.15" customHeight="1">
      <c r="A142" s="38"/>
      <c r="B142" s="39"/>
      <c r="C142" s="228" t="s">
        <v>213</v>
      </c>
      <c r="D142" s="228" t="s">
        <v>170</v>
      </c>
      <c r="E142" s="229" t="s">
        <v>1187</v>
      </c>
      <c r="F142" s="230" t="s">
        <v>1188</v>
      </c>
      <c r="G142" s="231" t="s">
        <v>1154</v>
      </c>
      <c r="H142" s="232">
        <v>1</v>
      </c>
      <c r="I142" s="233"/>
      <c r="J142" s="234">
        <f>ROUND(I142*H142,2)</f>
        <v>0</v>
      </c>
      <c r="K142" s="235"/>
      <c r="L142" s="44"/>
      <c r="M142" s="236" t="s">
        <v>1</v>
      </c>
      <c r="N142" s="237" t="s">
        <v>38</v>
      </c>
      <c r="O142" s="91"/>
      <c r="P142" s="238">
        <f>O142*H142</f>
        <v>0</v>
      </c>
      <c r="Q142" s="238">
        <v>0</v>
      </c>
      <c r="R142" s="238">
        <f>Q142*H142</f>
        <v>0</v>
      </c>
      <c r="S142" s="238">
        <v>0</v>
      </c>
      <c r="T142" s="239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40" t="s">
        <v>1155</v>
      </c>
      <c r="AT142" s="240" t="s">
        <v>170</v>
      </c>
      <c r="AU142" s="240" t="s">
        <v>82</v>
      </c>
      <c r="AY142" s="17" t="s">
        <v>168</v>
      </c>
      <c r="BE142" s="241">
        <f>IF(N142="základní",J142,0)</f>
        <v>0</v>
      </c>
      <c r="BF142" s="241">
        <f>IF(N142="snížená",J142,0)</f>
        <v>0</v>
      </c>
      <c r="BG142" s="241">
        <f>IF(N142="zákl. přenesená",J142,0)</f>
        <v>0</v>
      </c>
      <c r="BH142" s="241">
        <f>IF(N142="sníž. přenesená",J142,0)</f>
        <v>0</v>
      </c>
      <c r="BI142" s="241">
        <f>IF(N142="nulová",J142,0)</f>
        <v>0</v>
      </c>
      <c r="BJ142" s="17" t="s">
        <v>80</v>
      </c>
      <c r="BK142" s="241">
        <f>ROUND(I142*H142,2)</f>
        <v>0</v>
      </c>
      <c r="BL142" s="17" t="s">
        <v>1155</v>
      </c>
      <c r="BM142" s="240" t="s">
        <v>1189</v>
      </c>
    </row>
    <row r="143" spans="1:65" s="2" customFormat="1" ht="37.8" customHeight="1">
      <c r="A143" s="38"/>
      <c r="B143" s="39"/>
      <c r="C143" s="228" t="s">
        <v>217</v>
      </c>
      <c r="D143" s="228" t="s">
        <v>170</v>
      </c>
      <c r="E143" s="229" t="s">
        <v>1190</v>
      </c>
      <c r="F143" s="230" t="s">
        <v>1191</v>
      </c>
      <c r="G143" s="231" t="s">
        <v>367</v>
      </c>
      <c r="H143" s="232">
        <v>1</v>
      </c>
      <c r="I143" s="233"/>
      <c r="J143" s="234">
        <f>ROUND(I143*H143,2)</f>
        <v>0</v>
      </c>
      <c r="K143" s="235"/>
      <c r="L143" s="44"/>
      <c r="M143" s="236" t="s">
        <v>1</v>
      </c>
      <c r="N143" s="237" t="s">
        <v>38</v>
      </c>
      <c r="O143" s="91"/>
      <c r="P143" s="238">
        <f>O143*H143</f>
        <v>0</v>
      </c>
      <c r="Q143" s="238">
        <v>0</v>
      </c>
      <c r="R143" s="238">
        <f>Q143*H143</f>
        <v>0</v>
      </c>
      <c r="S143" s="238">
        <v>0</v>
      </c>
      <c r="T143" s="239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40" t="s">
        <v>1155</v>
      </c>
      <c r="AT143" s="240" t="s">
        <v>170</v>
      </c>
      <c r="AU143" s="240" t="s">
        <v>82</v>
      </c>
      <c r="AY143" s="17" t="s">
        <v>168</v>
      </c>
      <c r="BE143" s="241">
        <f>IF(N143="základní",J143,0)</f>
        <v>0</v>
      </c>
      <c r="BF143" s="241">
        <f>IF(N143="snížená",J143,0)</f>
        <v>0</v>
      </c>
      <c r="BG143" s="241">
        <f>IF(N143="zákl. přenesená",J143,0)</f>
        <v>0</v>
      </c>
      <c r="BH143" s="241">
        <f>IF(N143="sníž. přenesená",J143,0)</f>
        <v>0</v>
      </c>
      <c r="BI143" s="241">
        <f>IF(N143="nulová",J143,0)</f>
        <v>0</v>
      </c>
      <c r="BJ143" s="17" t="s">
        <v>80</v>
      </c>
      <c r="BK143" s="241">
        <f>ROUND(I143*H143,2)</f>
        <v>0</v>
      </c>
      <c r="BL143" s="17" t="s">
        <v>1155</v>
      </c>
      <c r="BM143" s="240" t="s">
        <v>1192</v>
      </c>
    </row>
    <row r="144" spans="1:65" s="2" customFormat="1" ht="37.8" customHeight="1">
      <c r="A144" s="38"/>
      <c r="B144" s="39"/>
      <c r="C144" s="228" t="s">
        <v>222</v>
      </c>
      <c r="D144" s="228" t="s">
        <v>170</v>
      </c>
      <c r="E144" s="229" t="s">
        <v>1193</v>
      </c>
      <c r="F144" s="230" t="s">
        <v>1194</v>
      </c>
      <c r="G144" s="231" t="s">
        <v>367</v>
      </c>
      <c r="H144" s="232">
        <v>1</v>
      </c>
      <c r="I144" s="233"/>
      <c r="J144" s="234">
        <f>ROUND(I144*H144,2)</f>
        <v>0</v>
      </c>
      <c r="K144" s="235"/>
      <c r="L144" s="44"/>
      <c r="M144" s="236" t="s">
        <v>1</v>
      </c>
      <c r="N144" s="237" t="s">
        <v>38</v>
      </c>
      <c r="O144" s="91"/>
      <c r="P144" s="238">
        <f>O144*H144</f>
        <v>0</v>
      </c>
      <c r="Q144" s="238">
        <v>0</v>
      </c>
      <c r="R144" s="238">
        <f>Q144*H144</f>
        <v>0</v>
      </c>
      <c r="S144" s="238">
        <v>0</v>
      </c>
      <c r="T144" s="239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40" t="s">
        <v>1155</v>
      </c>
      <c r="AT144" s="240" t="s">
        <v>170</v>
      </c>
      <c r="AU144" s="240" t="s">
        <v>82</v>
      </c>
      <c r="AY144" s="17" t="s">
        <v>168</v>
      </c>
      <c r="BE144" s="241">
        <f>IF(N144="základní",J144,0)</f>
        <v>0</v>
      </c>
      <c r="BF144" s="241">
        <f>IF(N144="snížená",J144,0)</f>
        <v>0</v>
      </c>
      <c r="BG144" s="241">
        <f>IF(N144="zákl. přenesená",J144,0)</f>
        <v>0</v>
      </c>
      <c r="BH144" s="241">
        <f>IF(N144="sníž. přenesená",J144,0)</f>
        <v>0</v>
      </c>
      <c r="BI144" s="241">
        <f>IF(N144="nulová",J144,0)</f>
        <v>0</v>
      </c>
      <c r="BJ144" s="17" t="s">
        <v>80</v>
      </c>
      <c r="BK144" s="241">
        <f>ROUND(I144*H144,2)</f>
        <v>0</v>
      </c>
      <c r="BL144" s="17" t="s">
        <v>1155</v>
      </c>
      <c r="BM144" s="240" t="s">
        <v>1195</v>
      </c>
    </row>
    <row r="145" spans="1:65" s="2" customFormat="1" ht="21.75" customHeight="1">
      <c r="A145" s="38"/>
      <c r="B145" s="39"/>
      <c r="C145" s="228" t="s">
        <v>226</v>
      </c>
      <c r="D145" s="228" t="s">
        <v>170</v>
      </c>
      <c r="E145" s="229" t="s">
        <v>1196</v>
      </c>
      <c r="F145" s="230" t="s">
        <v>1197</v>
      </c>
      <c r="G145" s="231" t="s">
        <v>1154</v>
      </c>
      <c r="H145" s="232">
        <v>1</v>
      </c>
      <c r="I145" s="233"/>
      <c r="J145" s="234">
        <f>ROUND(I145*H145,2)</f>
        <v>0</v>
      </c>
      <c r="K145" s="235"/>
      <c r="L145" s="44"/>
      <c r="M145" s="236" t="s">
        <v>1</v>
      </c>
      <c r="N145" s="237" t="s">
        <v>38</v>
      </c>
      <c r="O145" s="91"/>
      <c r="P145" s="238">
        <f>O145*H145</f>
        <v>0</v>
      </c>
      <c r="Q145" s="238">
        <v>0</v>
      </c>
      <c r="R145" s="238">
        <f>Q145*H145</f>
        <v>0</v>
      </c>
      <c r="S145" s="238">
        <v>0</v>
      </c>
      <c r="T145" s="239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40" t="s">
        <v>1155</v>
      </c>
      <c r="AT145" s="240" t="s">
        <v>170</v>
      </c>
      <c r="AU145" s="240" t="s">
        <v>82</v>
      </c>
      <c r="AY145" s="17" t="s">
        <v>168</v>
      </c>
      <c r="BE145" s="241">
        <f>IF(N145="základní",J145,0)</f>
        <v>0</v>
      </c>
      <c r="BF145" s="241">
        <f>IF(N145="snížená",J145,0)</f>
        <v>0</v>
      </c>
      <c r="BG145" s="241">
        <f>IF(N145="zákl. přenesená",J145,0)</f>
        <v>0</v>
      </c>
      <c r="BH145" s="241">
        <f>IF(N145="sníž. přenesená",J145,0)</f>
        <v>0</v>
      </c>
      <c r="BI145" s="241">
        <f>IF(N145="nulová",J145,0)</f>
        <v>0</v>
      </c>
      <c r="BJ145" s="17" t="s">
        <v>80</v>
      </c>
      <c r="BK145" s="241">
        <f>ROUND(I145*H145,2)</f>
        <v>0</v>
      </c>
      <c r="BL145" s="17" t="s">
        <v>1155</v>
      </c>
      <c r="BM145" s="240" t="s">
        <v>1198</v>
      </c>
    </row>
    <row r="146" spans="1:65" s="2" customFormat="1" ht="16.5" customHeight="1">
      <c r="A146" s="38"/>
      <c r="B146" s="39"/>
      <c r="C146" s="228" t="s">
        <v>231</v>
      </c>
      <c r="D146" s="228" t="s">
        <v>170</v>
      </c>
      <c r="E146" s="229" t="s">
        <v>1199</v>
      </c>
      <c r="F146" s="230" t="s">
        <v>1200</v>
      </c>
      <c r="G146" s="231" t="s">
        <v>1154</v>
      </c>
      <c r="H146" s="232">
        <v>1</v>
      </c>
      <c r="I146" s="233"/>
      <c r="J146" s="234">
        <f>ROUND(I146*H146,2)</f>
        <v>0</v>
      </c>
      <c r="K146" s="235"/>
      <c r="L146" s="44"/>
      <c r="M146" s="236" t="s">
        <v>1</v>
      </c>
      <c r="N146" s="237" t="s">
        <v>38</v>
      </c>
      <c r="O146" s="91"/>
      <c r="P146" s="238">
        <f>O146*H146</f>
        <v>0</v>
      </c>
      <c r="Q146" s="238">
        <v>0</v>
      </c>
      <c r="R146" s="238">
        <f>Q146*H146</f>
        <v>0</v>
      </c>
      <c r="S146" s="238">
        <v>0</v>
      </c>
      <c r="T146" s="239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40" t="s">
        <v>1155</v>
      </c>
      <c r="AT146" s="240" t="s">
        <v>170</v>
      </c>
      <c r="AU146" s="240" t="s">
        <v>82</v>
      </c>
      <c r="AY146" s="17" t="s">
        <v>168</v>
      </c>
      <c r="BE146" s="241">
        <f>IF(N146="základní",J146,0)</f>
        <v>0</v>
      </c>
      <c r="BF146" s="241">
        <f>IF(N146="snížená",J146,0)</f>
        <v>0</v>
      </c>
      <c r="BG146" s="241">
        <f>IF(N146="zákl. přenesená",J146,0)</f>
        <v>0</v>
      </c>
      <c r="BH146" s="241">
        <f>IF(N146="sníž. přenesená",J146,0)</f>
        <v>0</v>
      </c>
      <c r="BI146" s="241">
        <f>IF(N146="nulová",J146,0)</f>
        <v>0</v>
      </c>
      <c r="BJ146" s="17" t="s">
        <v>80</v>
      </c>
      <c r="BK146" s="241">
        <f>ROUND(I146*H146,2)</f>
        <v>0</v>
      </c>
      <c r="BL146" s="17" t="s">
        <v>1155</v>
      </c>
      <c r="BM146" s="240" t="s">
        <v>1201</v>
      </c>
    </row>
    <row r="147" spans="1:65" s="2" customFormat="1" ht="16.5" customHeight="1">
      <c r="A147" s="38"/>
      <c r="B147" s="39"/>
      <c r="C147" s="228" t="s">
        <v>8</v>
      </c>
      <c r="D147" s="228" t="s">
        <v>170</v>
      </c>
      <c r="E147" s="229" t="s">
        <v>1202</v>
      </c>
      <c r="F147" s="230" t="s">
        <v>1203</v>
      </c>
      <c r="G147" s="231" t="s">
        <v>1154</v>
      </c>
      <c r="H147" s="232">
        <v>1</v>
      </c>
      <c r="I147" s="233"/>
      <c r="J147" s="234">
        <f>ROUND(I147*H147,2)</f>
        <v>0</v>
      </c>
      <c r="K147" s="235"/>
      <c r="L147" s="44"/>
      <c r="M147" s="286" t="s">
        <v>1</v>
      </c>
      <c r="N147" s="287" t="s">
        <v>38</v>
      </c>
      <c r="O147" s="288"/>
      <c r="P147" s="289">
        <f>O147*H147</f>
        <v>0</v>
      </c>
      <c r="Q147" s="289">
        <v>0</v>
      </c>
      <c r="R147" s="289">
        <f>Q147*H147</f>
        <v>0</v>
      </c>
      <c r="S147" s="289">
        <v>0</v>
      </c>
      <c r="T147" s="290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40" t="s">
        <v>1155</v>
      </c>
      <c r="AT147" s="240" t="s">
        <v>170</v>
      </c>
      <c r="AU147" s="240" t="s">
        <v>82</v>
      </c>
      <c r="AY147" s="17" t="s">
        <v>168</v>
      </c>
      <c r="BE147" s="241">
        <f>IF(N147="základní",J147,0)</f>
        <v>0</v>
      </c>
      <c r="BF147" s="241">
        <f>IF(N147="snížená",J147,0)</f>
        <v>0</v>
      </c>
      <c r="BG147" s="241">
        <f>IF(N147="zákl. přenesená",J147,0)</f>
        <v>0</v>
      </c>
      <c r="BH147" s="241">
        <f>IF(N147="sníž. přenesená",J147,0)</f>
        <v>0</v>
      </c>
      <c r="BI147" s="241">
        <f>IF(N147="nulová",J147,0)</f>
        <v>0</v>
      </c>
      <c r="BJ147" s="17" t="s">
        <v>80</v>
      </c>
      <c r="BK147" s="241">
        <f>ROUND(I147*H147,2)</f>
        <v>0</v>
      </c>
      <c r="BL147" s="17" t="s">
        <v>1155</v>
      </c>
      <c r="BM147" s="240" t="s">
        <v>1204</v>
      </c>
    </row>
    <row r="148" spans="1:31" s="2" customFormat="1" ht="6.95" customHeight="1">
      <c r="A148" s="38"/>
      <c r="B148" s="66"/>
      <c r="C148" s="67"/>
      <c r="D148" s="67"/>
      <c r="E148" s="67"/>
      <c r="F148" s="67"/>
      <c r="G148" s="67"/>
      <c r="H148" s="67"/>
      <c r="I148" s="67"/>
      <c r="J148" s="67"/>
      <c r="K148" s="67"/>
      <c r="L148" s="44"/>
      <c r="M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</row>
  </sheetData>
  <sheetProtection password="CFC9" sheet="1" objects="1" scenarios="1" formatColumns="0" formatRows="0" autoFilter="0"/>
  <autoFilter ref="C125:K147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4:H114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8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47"/>
      <c r="C3" s="148"/>
      <c r="D3" s="148"/>
      <c r="E3" s="148"/>
      <c r="F3" s="148"/>
      <c r="G3" s="148"/>
      <c r="H3" s="20"/>
    </row>
    <row r="4" spans="2:8" s="1" customFormat="1" ht="24.95" customHeight="1">
      <c r="B4" s="20"/>
      <c r="C4" s="149" t="s">
        <v>1205</v>
      </c>
      <c r="H4" s="20"/>
    </row>
    <row r="5" spans="2:8" s="1" customFormat="1" ht="12" customHeight="1">
      <c r="B5" s="20"/>
      <c r="C5" s="291" t="s">
        <v>13</v>
      </c>
      <c r="D5" s="157" t="s">
        <v>14</v>
      </c>
      <c r="E5" s="1"/>
      <c r="F5" s="1"/>
      <c r="H5" s="20"/>
    </row>
    <row r="6" spans="2:8" s="1" customFormat="1" ht="36.95" customHeight="1">
      <c r="B6" s="20"/>
      <c r="C6" s="292" t="s">
        <v>16</v>
      </c>
      <c r="D6" s="293" t="s">
        <v>17</v>
      </c>
      <c r="E6" s="1"/>
      <c r="F6" s="1"/>
      <c r="H6" s="20"/>
    </row>
    <row r="7" spans="2:8" s="1" customFormat="1" ht="16.5" customHeight="1">
      <c r="B7" s="20"/>
      <c r="C7" s="151" t="s">
        <v>22</v>
      </c>
      <c r="D7" s="154" t="str">
        <f>'Rekapitulace stavby'!AN8</f>
        <v>1. 10. 2019</v>
      </c>
      <c r="H7" s="20"/>
    </row>
    <row r="8" spans="1:8" s="2" customFormat="1" ht="10.8" customHeight="1">
      <c r="A8" s="38"/>
      <c r="B8" s="44"/>
      <c r="C8" s="38"/>
      <c r="D8" s="38"/>
      <c r="E8" s="38"/>
      <c r="F8" s="38"/>
      <c r="G8" s="38"/>
      <c r="H8" s="44"/>
    </row>
    <row r="9" spans="1:8" s="11" customFormat="1" ht="29.25" customHeight="1">
      <c r="A9" s="200"/>
      <c r="B9" s="294"/>
      <c r="C9" s="295" t="s">
        <v>54</v>
      </c>
      <c r="D9" s="296" t="s">
        <v>55</v>
      </c>
      <c r="E9" s="296" t="s">
        <v>155</v>
      </c>
      <c r="F9" s="297" t="s">
        <v>1206</v>
      </c>
      <c r="G9" s="200"/>
      <c r="H9" s="294"/>
    </row>
    <row r="10" spans="1:8" s="2" customFormat="1" ht="26.4" customHeight="1">
      <c r="A10" s="38"/>
      <c r="B10" s="44"/>
      <c r="C10" s="298" t="s">
        <v>1207</v>
      </c>
      <c r="D10" s="298" t="s">
        <v>84</v>
      </c>
      <c r="E10" s="38"/>
      <c r="F10" s="38"/>
      <c r="G10" s="38"/>
      <c r="H10" s="44"/>
    </row>
    <row r="11" spans="1:8" s="2" customFormat="1" ht="16.8" customHeight="1">
      <c r="A11" s="38"/>
      <c r="B11" s="44"/>
      <c r="C11" s="299" t="s">
        <v>93</v>
      </c>
      <c r="D11" s="300" t="s">
        <v>94</v>
      </c>
      <c r="E11" s="301" t="s">
        <v>1</v>
      </c>
      <c r="F11" s="302">
        <v>144.54</v>
      </c>
      <c r="G11" s="38"/>
      <c r="H11" s="44"/>
    </row>
    <row r="12" spans="1:8" s="2" customFormat="1" ht="16.8" customHeight="1">
      <c r="A12" s="38"/>
      <c r="B12" s="44"/>
      <c r="C12" s="303" t="s">
        <v>93</v>
      </c>
      <c r="D12" s="303" t="s">
        <v>95</v>
      </c>
      <c r="E12" s="17" t="s">
        <v>1</v>
      </c>
      <c r="F12" s="304">
        <v>144.54</v>
      </c>
      <c r="G12" s="38"/>
      <c r="H12" s="44"/>
    </row>
    <row r="13" spans="1:8" s="2" customFormat="1" ht="16.8" customHeight="1">
      <c r="A13" s="38"/>
      <c r="B13" s="44"/>
      <c r="C13" s="305" t="s">
        <v>1208</v>
      </c>
      <c r="D13" s="38"/>
      <c r="E13" s="38"/>
      <c r="F13" s="38"/>
      <c r="G13" s="38"/>
      <c r="H13" s="44"/>
    </row>
    <row r="14" spans="1:8" s="2" customFormat="1" ht="12">
      <c r="A14" s="38"/>
      <c r="B14" s="44"/>
      <c r="C14" s="303" t="s">
        <v>967</v>
      </c>
      <c r="D14" s="303" t="s">
        <v>968</v>
      </c>
      <c r="E14" s="17" t="s">
        <v>293</v>
      </c>
      <c r="F14" s="304">
        <v>847.26</v>
      </c>
      <c r="G14" s="38"/>
      <c r="H14" s="44"/>
    </row>
    <row r="15" spans="1:8" s="2" customFormat="1" ht="16.8" customHeight="1">
      <c r="A15" s="38"/>
      <c r="B15" s="44"/>
      <c r="C15" s="303" t="s">
        <v>952</v>
      </c>
      <c r="D15" s="303" t="s">
        <v>953</v>
      </c>
      <c r="E15" s="17" t="s">
        <v>293</v>
      </c>
      <c r="F15" s="304">
        <v>1875.74</v>
      </c>
      <c r="G15" s="38"/>
      <c r="H15" s="44"/>
    </row>
    <row r="16" spans="1:8" s="2" customFormat="1" ht="16.8" customHeight="1">
      <c r="A16" s="38"/>
      <c r="B16" s="44"/>
      <c r="C16" s="303" t="s">
        <v>957</v>
      </c>
      <c r="D16" s="303" t="s">
        <v>958</v>
      </c>
      <c r="E16" s="17" t="s">
        <v>293</v>
      </c>
      <c r="F16" s="304">
        <v>16881.66</v>
      </c>
      <c r="G16" s="38"/>
      <c r="H16" s="44"/>
    </row>
    <row r="17" spans="1:8" s="2" customFormat="1" ht="16.8" customHeight="1">
      <c r="A17" s="38"/>
      <c r="B17" s="44"/>
      <c r="C17" s="299" t="s">
        <v>96</v>
      </c>
      <c r="D17" s="300" t="s">
        <v>97</v>
      </c>
      <c r="E17" s="301" t="s">
        <v>1</v>
      </c>
      <c r="F17" s="302">
        <v>702.72</v>
      </c>
      <c r="G17" s="38"/>
      <c r="H17" s="44"/>
    </row>
    <row r="18" spans="1:8" s="2" customFormat="1" ht="16.8" customHeight="1">
      <c r="A18" s="38"/>
      <c r="B18" s="44"/>
      <c r="C18" s="303" t="s">
        <v>96</v>
      </c>
      <c r="D18" s="303" t="s">
        <v>970</v>
      </c>
      <c r="E18" s="17" t="s">
        <v>1</v>
      </c>
      <c r="F18" s="304">
        <v>702.72</v>
      </c>
      <c r="G18" s="38"/>
      <c r="H18" s="44"/>
    </row>
    <row r="19" spans="1:8" s="2" customFormat="1" ht="16.8" customHeight="1">
      <c r="A19" s="38"/>
      <c r="B19" s="44"/>
      <c r="C19" s="305" t="s">
        <v>1208</v>
      </c>
      <c r="D19" s="38"/>
      <c r="E19" s="38"/>
      <c r="F19" s="38"/>
      <c r="G19" s="38"/>
      <c r="H19" s="44"/>
    </row>
    <row r="20" spans="1:8" s="2" customFormat="1" ht="12">
      <c r="A20" s="38"/>
      <c r="B20" s="44"/>
      <c r="C20" s="303" t="s">
        <v>967</v>
      </c>
      <c r="D20" s="303" t="s">
        <v>968</v>
      </c>
      <c r="E20" s="17" t="s">
        <v>293</v>
      </c>
      <c r="F20" s="304">
        <v>847.26</v>
      </c>
      <c r="G20" s="38"/>
      <c r="H20" s="44"/>
    </row>
    <row r="21" spans="1:8" s="2" customFormat="1" ht="16.8" customHeight="1">
      <c r="A21" s="38"/>
      <c r="B21" s="44"/>
      <c r="C21" s="303" t="s">
        <v>942</v>
      </c>
      <c r="D21" s="303" t="s">
        <v>943</v>
      </c>
      <c r="E21" s="17" t="s">
        <v>293</v>
      </c>
      <c r="F21" s="304">
        <v>2065.46</v>
      </c>
      <c r="G21" s="38"/>
      <c r="H21" s="44"/>
    </row>
    <row r="22" spans="1:8" s="2" customFormat="1" ht="16.8" customHeight="1">
      <c r="A22" s="38"/>
      <c r="B22" s="44"/>
      <c r="C22" s="303" t="s">
        <v>947</v>
      </c>
      <c r="D22" s="303" t="s">
        <v>948</v>
      </c>
      <c r="E22" s="17" t="s">
        <v>293</v>
      </c>
      <c r="F22" s="304">
        <v>18589.14</v>
      </c>
      <c r="G22" s="38"/>
      <c r="H22" s="44"/>
    </row>
    <row r="23" spans="1:8" s="2" customFormat="1" ht="16.8" customHeight="1">
      <c r="A23" s="38"/>
      <c r="B23" s="44"/>
      <c r="C23" s="299" t="s">
        <v>100</v>
      </c>
      <c r="D23" s="300" t="s">
        <v>101</v>
      </c>
      <c r="E23" s="301" t="s">
        <v>1</v>
      </c>
      <c r="F23" s="302">
        <v>1731.2</v>
      </c>
      <c r="G23" s="38"/>
      <c r="H23" s="44"/>
    </row>
    <row r="24" spans="1:8" s="2" customFormat="1" ht="16.8" customHeight="1">
      <c r="A24" s="38"/>
      <c r="B24" s="44"/>
      <c r="C24" s="303" t="s">
        <v>100</v>
      </c>
      <c r="D24" s="303" t="s">
        <v>965</v>
      </c>
      <c r="E24" s="17" t="s">
        <v>1</v>
      </c>
      <c r="F24" s="304">
        <v>1731.2</v>
      </c>
      <c r="G24" s="38"/>
      <c r="H24" s="44"/>
    </row>
    <row r="25" spans="1:8" s="2" customFormat="1" ht="16.8" customHeight="1">
      <c r="A25" s="38"/>
      <c r="B25" s="44"/>
      <c r="C25" s="305" t="s">
        <v>1208</v>
      </c>
      <c r="D25" s="38"/>
      <c r="E25" s="38"/>
      <c r="F25" s="38"/>
      <c r="G25" s="38"/>
      <c r="H25" s="44"/>
    </row>
    <row r="26" spans="1:8" s="2" customFormat="1" ht="12">
      <c r="A26" s="38"/>
      <c r="B26" s="44"/>
      <c r="C26" s="303" t="s">
        <v>962</v>
      </c>
      <c r="D26" s="303" t="s">
        <v>963</v>
      </c>
      <c r="E26" s="17" t="s">
        <v>293</v>
      </c>
      <c r="F26" s="304">
        <v>1731.2</v>
      </c>
      <c r="G26" s="38"/>
      <c r="H26" s="44"/>
    </row>
    <row r="27" spans="1:8" s="2" customFormat="1" ht="16.8" customHeight="1">
      <c r="A27" s="38"/>
      <c r="B27" s="44"/>
      <c r="C27" s="303" t="s">
        <v>952</v>
      </c>
      <c r="D27" s="303" t="s">
        <v>953</v>
      </c>
      <c r="E27" s="17" t="s">
        <v>293</v>
      </c>
      <c r="F27" s="304">
        <v>1875.74</v>
      </c>
      <c r="G27" s="38"/>
      <c r="H27" s="44"/>
    </row>
    <row r="28" spans="1:8" s="2" customFormat="1" ht="16.8" customHeight="1">
      <c r="A28" s="38"/>
      <c r="B28" s="44"/>
      <c r="C28" s="303" t="s">
        <v>957</v>
      </c>
      <c r="D28" s="303" t="s">
        <v>958</v>
      </c>
      <c r="E28" s="17" t="s">
        <v>293</v>
      </c>
      <c r="F28" s="304">
        <v>16881.66</v>
      </c>
      <c r="G28" s="38"/>
      <c r="H28" s="44"/>
    </row>
    <row r="29" spans="1:8" s="2" customFormat="1" ht="16.8" customHeight="1">
      <c r="A29" s="38"/>
      <c r="B29" s="44"/>
      <c r="C29" s="299" t="s">
        <v>103</v>
      </c>
      <c r="D29" s="300" t="s">
        <v>104</v>
      </c>
      <c r="E29" s="301" t="s">
        <v>1</v>
      </c>
      <c r="F29" s="302">
        <v>1362.74</v>
      </c>
      <c r="G29" s="38"/>
      <c r="H29" s="44"/>
    </row>
    <row r="30" spans="1:8" s="2" customFormat="1" ht="16.8" customHeight="1">
      <c r="A30" s="38"/>
      <c r="B30" s="44"/>
      <c r="C30" s="303" t="s">
        <v>103</v>
      </c>
      <c r="D30" s="303" t="s">
        <v>975</v>
      </c>
      <c r="E30" s="17" t="s">
        <v>1</v>
      </c>
      <c r="F30" s="304">
        <v>1362.74</v>
      </c>
      <c r="G30" s="38"/>
      <c r="H30" s="44"/>
    </row>
    <row r="31" spans="1:8" s="2" customFormat="1" ht="16.8" customHeight="1">
      <c r="A31" s="38"/>
      <c r="B31" s="44"/>
      <c r="C31" s="305" t="s">
        <v>1208</v>
      </c>
      <c r="D31" s="38"/>
      <c r="E31" s="38"/>
      <c r="F31" s="38"/>
      <c r="G31" s="38"/>
      <c r="H31" s="44"/>
    </row>
    <row r="32" spans="1:8" s="2" customFormat="1" ht="16.8" customHeight="1">
      <c r="A32" s="38"/>
      <c r="B32" s="44"/>
      <c r="C32" s="303" t="s">
        <v>972</v>
      </c>
      <c r="D32" s="303" t="s">
        <v>973</v>
      </c>
      <c r="E32" s="17" t="s">
        <v>293</v>
      </c>
      <c r="F32" s="304">
        <v>1362.74</v>
      </c>
      <c r="G32" s="38"/>
      <c r="H32" s="44"/>
    </row>
    <row r="33" spans="1:8" s="2" customFormat="1" ht="16.8" customHeight="1">
      <c r="A33" s="38"/>
      <c r="B33" s="44"/>
      <c r="C33" s="303" t="s">
        <v>942</v>
      </c>
      <c r="D33" s="303" t="s">
        <v>943</v>
      </c>
      <c r="E33" s="17" t="s">
        <v>293</v>
      </c>
      <c r="F33" s="304">
        <v>2065.46</v>
      </c>
      <c r="G33" s="38"/>
      <c r="H33" s="44"/>
    </row>
    <row r="34" spans="1:8" s="2" customFormat="1" ht="16.8" customHeight="1">
      <c r="A34" s="38"/>
      <c r="B34" s="44"/>
      <c r="C34" s="303" t="s">
        <v>947</v>
      </c>
      <c r="D34" s="303" t="s">
        <v>948</v>
      </c>
      <c r="E34" s="17" t="s">
        <v>293</v>
      </c>
      <c r="F34" s="304">
        <v>18589.14</v>
      </c>
      <c r="G34" s="38"/>
      <c r="H34" s="44"/>
    </row>
    <row r="35" spans="1:8" s="2" customFormat="1" ht="16.8" customHeight="1">
      <c r="A35" s="38"/>
      <c r="B35" s="44"/>
      <c r="C35" s="299" t="s">
        <v>106</v>
      </c>
      <c r="D35" s="300" t="s">
        <v>107</v>
      </c>
      <c r="E35" s="301" t="s">
        <v>1</v>
      </c>
      <c r="F35" s="302">
        <v>1130</v>
      </c>
      <c r="G35" s="38"/>
      <c r="H35" s="44"/>
    </row>
    <row r="36" spans="1:8" s="2" customFormat="1" ht="16.8" customHeight="1">
      <c r="A36" s="38"/>
      <c r="B36" s="44"/>
      <c r="C36" s="303" t="s">
        <v>1</v>
      </c>
      <c r="D36" s="303" t="s">
        <v>518</v>
      </c>
      <c r="E36" s="17" t="s">
        <v>1</v>
      </c>
      <c r="F36" s="304">
        <v>256</v>
      </c>
      <c r="G36" s="38"/>
      <c r="H36" s="44"/>
    </row>
    <row r="37" spans="1:8" s="2" customFormat="1" ht="16.8" customHeight="1">
      <c r="A37" s="38"/>
      <c r="B37" s="44"/>
      <c r="C37" s="303" t="s">
        <v>1</v>
      </c>
      <c r="D37" s="303" t="s">
        <v>519</v>
      </c>
      <c r="E37" s="17" t="s">
        <v>1</v>
      </c>
      <c r="F37" s="304">
        <v>160</v>
      </c>
      <c r="G37" s="38"/>
      <c r="H37" s="44"/>
    </row>
    <row r="38" spans="1:8" s="2" customFormat="1" ht="16.8" customHeight="1">
      <c r="A38" s="38"/>
      <c r="B38" s="44"/>
      <c r="C38" s="303" t="s">
        <v>1</v>
      </c>
      <c r="D38" s="303" t="s">
        <v>520</v>
      </c>
      <c r="E38" s="17" t="s">
        <v>1</v>
      </c>
      <c r="F38" s="304">
        <v>165</v>
      </c>
      <c r="G38" s="38"/>
      <c r="H38" s="44"/>
    </row>
    <row r="39" spans="1:8" s="2" customFormat="1" ht="16.8" customHeight="1">
      <c r="A39" s="38"/>
      <c r="B39" s="44"/>
      <c r="C39" s="303" t="s">
        <v>1</v>
      </c>
      <c r="D39" s="303" t="s">
        <v>521</v>
      </c>
      <c r="E39" s="17" t="s">
        <v>1</v>
      </c>
      <c r="F39" s="304">
        <v>225</v>
      </c>
      <c r="G39" s="38"/>
      <c r="H39" s="44"/>
    </row>
    <row r="40" spans="1:8" s="2" customFormat="1" ht="16.8" customHeight="1">
      <c r="A40" s="38"/>
      <c r="B40" s="44"/>
      <c r="C40" s="303" t="s">
        <v>1</v>
      </c>
      <c r="D40" s="303" t="s">
        <v>522</v>
      </c>
      <c r="E40" s="17" t="s">
        <v>1</v>
      </c>
      <c r="F40" s="304">
        <v>324</v>
      </c>
      <c r="G40" s="38"/>
      <c r="H40" s="44"/>
    </row>
    <row r="41" spans="1:8" s="2" customFormat="1" ht="16.8" customHeight="1">
      <c r="A41" s="38"/>
      <c r="B41" s="44"/>
      <c r="C41" s="303" t="s">
        <v>106</v>
      </c>
      <c r="D41" s="303" t="s">
        <v>236</v>
      </c>
      <c r="E41" s="17" t="s">
        <v>1</v>
      </c>
      <c r="F41" s="304">
        <v>1130</v>
      </c>
      <c r="G41" s="38"/>
      <c r="H41" s="44"/>
    </row>
    <row r="42" spans="1:8" s="2" customFormat="1" ht="16.8" customHeight="1">
      <c r="A42" s="38"/>
      <c r="B42" s="44"/>
      <c r="C42" s="305" t="s">
        <v>1208</v>
      </c>
      <c r="D42" s="38"/>
      <c r="E42" s="38"/>
      <c r="F42" s="38"/>
      <c r="G42" s="38"/>
      <c r="H42" s="44"/>
    </row>
    <row r="43" spans="1:8" s="2" customFormat="1" ht="16.8" customHeight="1">
      <c r="A43" s="38"/>
      <c r="B43" s="44"/>
      <c r="C43" s="303" t="s">
        <v>515</v>
      </c>
      <c r="D43" s="303" t="s">
        <v>516</v>
      </c>
      <c r="E43" s="17" t="s">
        <v>173</v>
      </c>
      <c r="F43" s="304">
        <v>1130</v>
      </c>
      <c r="G43" s="38"/>
      <c r="H43" s="44"/>
    </row>
    <row r="44" spans="1:8" s="2" customFormat="1" ht="16.8" customHeight="1">
      <c r="A44" s="38"/>
      <c r="B44" s="44"/>
      <c r="C44" s="303" t="s">
        <v>524</v>
      </c>
      <c r="D44" s="303" t="s">
        <v>525</v>
      </c>
      <c r="E44" s="17" t="s">
        <v>173</v>
      </c>
      <c r="F44" s="304">
        <v>931.12</v>
      </c>
      <c r="G44" s="38"/>
      <c r="H44" s="44"/>
    </row>
    <row r="45" spans="1:8" s="2" customFormat="1" ht="16.8" customHeight="1">
      <c r="A45" s="38"/>
      <c r="B45" s="44"/>
      <c r="C45" s="303" t="s">
        <v>529</v>
      </c>
      <c r="D45" s="303" t="s">
        <v>530</v>
      </c>
      <c r="E45" s="17" t="s">
        <v>173</v>
      </c>
      <c r="F45" s="304">
        <v>232.78</v>
      </c>
      <c r="G45" s="38"/>
      <c r="H45" s="44"/>
    </row>
    <row r="46" spans="1:8" s="2" customFormat="1" ht="16.8" customHeight="1">
      <c r="A46" s="38"/>
      <c r="B46" s="44"/>
      <c r="C46" s="299" t="s">
        <v>109</v>
      </c>
      <c r="D46" s="300" t="s">
        <v>110</v>
      </c>
      <c r="E46" s="301" t="s">
        <v>1</v>
      </c>
      <c r="F46" s="302">
        <v>130</v>
      </c>
      <c r="G46" s="38"/>
      <c r="H46" s="44"/>
    </row>
    <row r="47" spans="1:8" s="2" customFormat="1" ht="16.8" customHeight="1">
      <c r="A47" s="38"/>
      <c r="B47" s="44"/>
      <c r="C47" s="303" t="s">
        <v>109</v>
      </c>
      <c r="D47" s="303" t="s">
        <v>880</v>
      </c>
      <c r="E47" s="17" t="s">
        <v>1</v>
      </c>
      <c r="F47" s="304">
        <v>130</v>
      </c>
      <c r="G47" s="38"/>
      <c r="H47" s="44"/>
    </row>
    <row r="48" spans="1:8" s="2" customFormat="1" ht="16.8" customHeight="1">
      <c r="A48" s="38"/>
      <c r="B48" s="44"/>
      <c r="C48" s="305" t="s">
        <v>1208</v>
      </c>
      <c r="D48" s="38"/>
      <c r="E48" s="38"/>
      <c r="F48" s="38"/>
      <c r="G48" s="38"/>
      <c r="H48" s="44"/>
    </row>
    <row r="49" spans="1:8" s="2" customFormat="1" ht="16.8" customHeight="1">
      <c r="A49" s="38"/>
      <c r="B49" s="44"/>
      <c r="C49" s="303" t="s">
        <v>903</v>
      </c>
      <c r="D49" s="303" t="s">
        <v>904</v>
      </c>
      <c r="E49" s="17" t="s">
        <v>173</v>
      </c>
      <c r="F49" s="304">
        <v>130</v>
      </c>
      <c r="G49" s="38"/>
      <c r="H49" s="44"/>
    </row>
    <row r="50" spans="1:8" s="2" customFormat="1" ht="12">
      <c r="A50" s="38"/>
      <c r="B50" s="44"/>
      <c r="C50" s="303" t="s">
        <v>927</v>
      </c>
      <c r="D50" s="303" t="s">
        <v>928</v>
      </c>
      <c r="E50" s="17" t="s">
        <v>173</v>
      </c>
      <c r="F50" s="304">
        <v>1040</v>
      </c>
      <c r="G50" s="38"/>
      <c r="H50" s="44"/>
    </row>
    <row r="51" spans="1:8" s="2" customFormat="1" ht="16.8" customHeight="1">
      <c r="A51" s="38"/>
      <c r="B51" s="44"/>
      <c r="C51" s="303" t="s">
        <v>932</v>
      </c>
      <c r="D51" s="303" t="s">
        <v>933</v>
      </c>
      <c r="E51" s="17" t="s">
        <v>173</v>
      </c>
      <c r="F51" s="304">
        <v>1040</v>
      </c>
      <c r="G51" s="38"/>
      <c r="H51" s="44"/>
    </row>
    <row r="52" spans="1:8" s="2" customFormat="1" ht="16.8" customHeight="1">
      <c r="A52" s="38"/>
      <c r="B52" s="44"/>
      <c r="C52" s="303" t="s">
        <v>922</v>
      </c>
      <c r="D52" s="303" t="s">
        <v>923</v>
      </c>
      <c r="E52" s="17" t="s">
        <v>293</v>
      </c>
      <c r="F52" s="304">
        <v>117</v>
      </c>
      <c r="G52" s="38"/>
      <c r="H52" s="44"/>
    </row>
    <row r="53" spans="1:8" s="2" customFormat="1" ht="16.8" customHeight="1">
      <c r="A53" s="38"/>
      <c r="B53" s="44"/>
      <c r="C53" s="299" t="s">
        <v>1209</v>
      </c>
      <c r="D53" s="300" t="s">
        <v>110</v>
      </c>
      <c r="E53" s="301" t="s">
        <v>1</v>
      </c>
      <c r="F53" s="302">
        <v>200</v>
      </c>
      <c r="G53" s="38"/>
      <c r="H53" s="44"/>
    </row>
    <row r="54" spans="1:8" s="2" customFormat="1" ht="16.8" customHeight="1">
      <c r="A54" s="38"/>
      <c r="B54" s="44"/>
      <c r="C54" s="299" t="s">
        <v>1210</v>
      </c>
      <c r="D54" s="300" t="s">
        <v>1211</v>
      </c>
      <c r="E54" s="301" t="s">
        <v>1</v>
      </c>
      <c r="F54" s="302">
        <v>197</v>
      </c>
      <c r="G54" s="38"/>
      <c r="H54" s="44"/>
    </row>
    <row r="55" spans="1:8" s="2" customFormat="1" ht="16.8" customHeight="1">
      <c r="A55" s="38"/>
      <c r="B55" s="44"/>
      <c r="C55" s="299" t="s">
        <v>113</v>
      </c>
      <c r="D55" s="300" t="s">
        <v>114</v>
      </c>
      <c r="E55" s="301" t="s">
        <v>1</v>
      </c>
      <c r="F55" s="302">
        <v>197</v>
      </c>
      <c r="G55" s="38"/>
      <c r="H55" s="44"/>
    </row>
    <row r="56" spans="1:8" s="2" customFormat="1" ht="16.8" customHeight="1">
      <c r="A56" s="38"/>
      <c r="B56" s="44"/>
      <c r="C56" s="303" t="s">
        <v>113</v>
      </c>
      <c r="D56" s="303" t="s">
        <v>546</v>
      </c>
      <c r="E56" s="17" t="s">
        <v>1</v>
      </c>
      <c r="F56" s="304">
        <v>197</v>
      </c>
      <c r="G56" s="38"/>
      <c r="H56" s="44"/>
    </row>
    <row r="57" spans="1:8" s="2" customFormat="1" ht="16.8" customHeight="1">
      <c r="A57" s="38"/>
      <c r="B57" s="44"/>
      <c r="C57" s="305" t="s">
        <v>1208</v>
      </c>
      <c r="D57" s="38"/>
      <c r="E57" s="38"/>
      <c r="F57" s="38"/>
      <c r="G57" s="38"/>
      <c r="H57" s="44"/>
    </row>
    <row r="58" spans="1:8" s="2" customFormat="1" ht="16.8" customHeight="1">
      <c r="A58" s="38"/>
      <c r="B58" s="44"/>
      <c r="C58" s="303" t="s">
        <v>543</v>
      </c>
      <c r="D58" s="303" t="s">
        <v>544</v>
      </c>
      <c r="E58" s="17" t="s">
        <v>173</v>
      </c>
      <c r="F58" s="304">
        <v>245.1</v>
      </c>
      <c r="G58" s="38"/>
      <c r="H58" s="44"/>
    </row>
    <row r="59" spans="1:8" s="2" customFormat="1" ht="16.8" customHeight="1">
      <c r="A59" s="38"/>
      <c r="B59" s="44"/>
      <c r="C59" s="303" t="s">
        <v>553</v>
      </c>
      <c r="D59" s="303" t="s">
        <v>554</v>
      </c>
      <c r="E59" s="17" t="s">
        <v>173</v>
      </c>
      <c r="F59" s="304">
        <v>40.582</v>
      </c>
      <c r="G59" s="38"/>
      <c r="H59" s="44"/>
    </row>
    <row r="60" spans="1:8" s="2" customFormat="1" ht="16.8" customHeight="1">
      <c r="A60" s="38"/>
      <c r="B60" s="44"/>
      <c r="C60" s="303" t="s">
        <v>548</v>
      </c>
      <c r="D60" s="303" t="s">
        <v>549</v>
      </c>
      <c r="E60" s="17" t="s">
        <v>173</v>
      </c>
      <c r="F60" s="304">
        <v>162.328</v>
      </c>
      <c r="G60" s="38"/>
      <c r="H60" s="44"/>
    </row>
    <row r="61" spans="1:8" s="2" customFormat="1" ht="16.8" customHeight="1">
      <c r="A61" s="38"/>
      <c r="B61" s="44"/>
      <c r="C61" s="299" t="s">
        <v>117</v>
      </c>
      <c r="D61" s="300" t="s">
        <v>118</v>
      </c>
      <c r="E61" s="301" t="s">
        <v>1</v>
      </c>
      <c r="F61" s="302">
        <v>1250</v>
      </c>
      <c r="G61" s="38"/>
      <c r="H61" s="44"/>
    </row>
    <row r="62" spans="1:8" s="2" customFormat="1" ht="16.8" customHeight="1">
      <c r="A62" s="38"/>
      <c r="B62" s="44"/>
      <c r="C62" s="303" t="s">
        <v>117</v>
      </c>
      <c r="D62" s="303" t="s">
        <v>333</v>
      </c>
      <c r="E62" s="17" t="s">
        <v>1</v>
      </c>
      <c r="F62" s="304">
        <v>1250</v>
      </c>
      <c r="G62" s="38"/>
      <c r="H62" s="44"/>
    </row>
    <row r="63" spans="1:8" s="2" customFormat="1" ht="16.8" customHeight="1">
      <c r="A63" s="38"/>
      <c r="B63" s="44"/>
      <c r="C63" s="305" t="s">
        <v>1208</v>
      </c>
      <c r="D63" s="38"/>
      <c r="E63" s="38"/>
      <c r="F63" s="38"/>
      <c r="G63" s="38"/>
      <c r="H63" s="44"/>
    </row>
    <row r="64" spans="1:8" s="2" customFormat="1" ht="16.8" customHeight="1">
      <c r="A64" s="38"/>
      <c r="B64" s="44"/>
      <c r="C64" s="303" t="s">
        <v>313</v>
      </c>
      <c r="D64" s="303" t="s">
        <v>314</v>
      </c>
      <c r="E64" s="17" t="s">
        <v>173</v>
      </c>
      <c r="F64" s="304">
        <v>1250</v>
      </c>
      <c r="G64" s="38"/>
      <c r="H64" s="44"/>
    </row>
    <row r="65" spans="1:8" s="2" customFormat="1" ht="16.8" customHeight="1">
      <c r="A65" s="38"/>
      <c r="B65" s="44"/>
      <c r="C65" s="303" t="s">
        <v>320</v>
      </c>
      <c r="D65" s="303" t="s">
        <v>321</v>
      </c>
      <c r="E65" s="17" t="s">
        <v>268</v>
      </c>
      <c r="F65" s="304">
        <v>375</v>
      </c>
      <c r="G65" s="38"/>
      <c r="H65" s="44"/>
    </row>
    <row r="66" spans="1:8" s="2" customFormat="1" ht="16.8" customHeight="1">
      <c r="A66" s="38"/>
      <c r="B66" s="44"/>
      <c r="C66" s="303" t="s">
        <v>335</v>
      </c>
      <c r="D66" s="303" t="s">
        <v>336</v>
      </c>
      <c r="E66" s="17" t="s">
        <v>173</v>
      </c>
      <c r="F66" s="304">
        <v>1250</v>
      </c>
      <c r="G66" s="38"/>
      <c r="H66" s="44"/>
    </row>
    <row r="67" spans="1:8" s="2" customFormat="1" ht="16.8" customHeight="1">
      <c r="A67" s="38"/>
      <c r="B67" s="44"/>
      <c r="C67" s="303" t="s">
        <v>339</v>
      </c>
      <c r="D67" s="303" t="s">
        <v>340</v>
      </c>
      <c r="E67" s="17" t="s">
        <v>173</v>
      </c>
      <c r="F67" s="304">
        <v>1250</v>
      </c>
      <c r="G67" s="38"/>
      <c r="H67" s="44"/>
    </row>
    <row r="68" spans="1:8" s="2" customFormat="1" ht="12">
      <c r="A68" s="38"/>
      <c r="B68" s="44"/>
      <c r="C68" s="303" t="s">
        <v>343</v>
      </c>
      <c r="D68" s="303" t="s">
        <v>344</v>
      </c>
      <c r="E68" s="17" t="s">
        <v>173</v>
      </c>
      <c r="F68" s="304">
        <v>1375</v>
      </c>
      <c r="G68" s="38"/>
      <c r="H68" s="44"/>
    </row>
    <row r="69" spans="1:8" s="2" customFormat="1" ht="16.8" customHeight="1">
      <c r="A69" s="38"/>
      <c r="B69" s="44"/>
      <c r="C69" s="299" t="s">
        <v>1212</v>
      </c>
      <c r="D69" s="300" t="s">
        <v>1213</v>
      </c>
      <c r="E69" s="301" t="s">
        <v>1</v>
      </c>
      <c r="F69" s="302">
        <v>930</v>
      </c>
      <c r="G69" s="38"/>
      <c r="H69" s="44"/>
    </row>
    <row r="70" spans="1:8" s="2" customFormat="1" ht="16.8" customHeight="1">
      <c r="A70" s="38"/>
      <c r="B70" s="44"/>
      <c r="C70" s="299" t="s">
        <v>121</v>
      </c>
      <c r="D70" s="300" t="s">
        <v>122</v>
      </c>
      <c r="E70" s="301" t="s">
        <v>1</v>
      </c>
      <c r="F70" s="302">
        <v>910</v>
      </c>
      <c r="G70" s="38"/>
      <c r="H70" s="44"/>
    </row>
    <row r="71" spans="1:8" s="2" customFormat="1" ht="16.8" customHeight="1">
      <c r="A71" s="38"/>
      <c r="B71" s="44"/>
      <c r="C71" s="303" t="s">
        <v>121</v>
      </c>
      <c r="D71" s="303" t="s">
        <v>901</v>
      </c>
      <c r="E71" s="17" t="s">
        <v>1</v>
      </c>
      <c r="F71" s="304">
        <v>910</v>
      </c>
      <c r="G71" s="38"/>
      <c r="H71" s="44"/>
    </row>
    <row r="72" spans="1:8" s="2" customFormat="1" ht="16.8" customHeight="1">
      <c r="A72" s="38"/>
      <c r="B72" s="44"/>
      <c r="C72" s="305" t="s">
        <v>1208</v>
      </c>
      <c r="D72" s="38"/>
      <c r="E72" s="38"/>
      <c r="F72" s="38"/>
      <c r="G72" s="38"/>
      <c r="H72" s="44"/>
    </row>
    <row r="73" spans="1:8" s="2" customFormat="1" ht="12">
      <c r="A73" s="38"/>
      <c r="B73" s="44"/>
      <c r="C73" s="303" t="s">
        <v>898</v>
      </c>
      <c r="D73" s="303" t="s">
        <v>899</v>
      </c>
      <c r="E73" s="17" t="s">
        <v>173</v>
      </c>
      <c r="F73" s="304">
        <v>910</v>
      </c>
      <c r="G73" s="38"/>
      <c r="H73" s="44"/>
    </row>
    <row r="74" spans="1:8" s="2" customFormat="1" ht="16.8" customHeight="1">
      <c r="A74" s="38"/>
      <c r="B74" s="44"/>
      <c r="C74" s="303" t="s">
        <v>907</v>
      </c>
      <c r="D74" s="303" t="s">
        <v>908</v>
      </c>
      <c r="E74" s="17" t="s">
        <v>173</v>
      </c>
      <c r="F74" s="304">
        <v>910</v>
      </c>
      <c r="G74" s="38"/>
      <c r="H74" s="44"/>
    </row>
    <row r="75" spans="1:8" s="2" customFormat="1" ht="12">
      <c r="A75" s="38"/>
      <c r="B75" s="44"/>
      <c r="C75" s="303" t="s">
        <v>918</v>
      </c>
      <c r="D75" s="303" t="s">
        <v>919</v>
      </c>
      <c r="E75" s="17" t="s">
        <v>173</v>
      </c>
      <c r="F75" s="304">
        <v>910</v>
      </c>
      <c r="G75" s="38"/>
      <c r="H75" s="44"/>
    </row>
    <row r="76" spans="1:8" s="2" customFormat="1" ht="12">
      <c r="A76" s="38"/>
      <c r="B76" s="44"/>
      <c r="C76" s="303" t="s">
        <v>927</v>
      </c>
      <c r="D76" s="303" t="s">
        <v>928</v>
      </c>
      <c r="E76" s="17" t="s">
        <v>173</v>
      </c>
      <c r="F76" s="304">
        <v>1040</v>
      </c>
      <c r="G76" s="38"/>
      <c r="H76" s="44"/>
    </row>
    <row r="77" spans="1:8" s="2" customFormat="1" ht="16.8" customHeight="1">
      <c r="A77" s="38"/>
      <c r="B77" s="44"/>
      <c r="C77" s="303" t="s">
        <v>932</v>
      </c>
      <c r="D77" s="303" t="s">
        <v>933</v>
      </c>
      <c r="E77" s="17" t="s">
        <v>173</v>
      </c>
      <c r="F77" s="304">
        <v>1040</v>
      </c>
      <c r="G77" s="38"/>
      <c r="H77" s="44"/>
    </row>
    <row r="78" spans="1:8" s="2" customFormat="1" ht="16.8" customHeight="1">
      <c r="A78" s="38"/>
      <c r="B78" s="44"/>
      <c r="C78" s="303" t="s">
        <v>936</v>
      </c>
      <c r="D78" s="303" t="s">
        <v>937</v>
      </c>
      <c r="E78" s="17" t="s">
        <v>173</v>
      </c>
      <c r="F78" s="304">
        <v>910</v>
      </c>
      <c r="G78" s="38"/>
      <c r="H78" s="44"/>
    </row>
    <row r="79" spans="1:8" s="2" customFormat="1" ht="16.8" customHeight="1">
      <c r="A79" s="38"/>
      <c r="B79" s="44"/>
      <c r="C79" s="303" t="s">
        <v>922</v>
      </c>
      <c r="D79" s="303" t="s">
        <v>923</v>
      </c>
      <c r="E79" s="17" t="s">
        <v>293</v>
      </c>
      <c r="F79" s="304">
        <v>117</v>
      </c>
      <c r="G79" s="38"/>
      <c r="H79" s="44"/>
    </row>
    <row r="80" spans="1:8" s="2" customFormat="1" ht="16.8" customHeight="1">
      <c r="A80" s="38"/>
      <c r="B80" s="44"/>
      <c r="C80" s="299" t="s">
        <v>1214</v>
      </c>
      <c r="D80" s="300" t="s">
        <v>122</v>
      </c>
      <c r="E80" s="301" t="s">
        <v>1</v>
      </c>
      <c r="F80" s="302">
        <v>4955</v>
      </c>
      <c r="G80" s="38"/>
      <c r="H80" s="44"/>
    </row>
    <row r="81" spans="1:8" s="2" customFormat="1" ht="16.8" customHeight="1">
      <c r="A81" s="38"/>
      <c r="B81" s="44"/>
      <c r="C81" s="299" t="s">
        <v>125</v>
      </c>
      <c r="D81" s="300" t="s">
        <v>126</v>
      </c>
      <c r="E81" s="301" t="s">
        <v>1</v>
      </c>
      <c r="F81" s="302">
        <v>375</v>
      </c>
      <c r="G81" s="38"/>
      <c r="H81" s="44"/>
    </row>
    <row r="82" spans="1:8" s="2" customFormat="1" ht="16.8" customHeight="1">
      <c r="A82" s="38"/>
      <c r="B82" s="44"/>
      <c r="C82" s="303" t="s">
        <v>125</v>
      </c>
      <c r="D82" s="303" t="s">
        <v>323</v>
      </c>
      <c r="E82" s="17" t="s">
        <v>1</v>
      </c>
      <c r="F82" s="304">
        <v>375</v>
      </c>
      <c r="G82" s="38"/>
      <c r="H82" s="44"/>
    </row>
    <row r="83" spans="1:8" s="2" customFormat="1" ht="16.8" customHeight="1">
      <c r="A83" s="38"/>
      <c r="B83" s="44"/>
      <c r="C83" s="305" t="s">
        <v>1208</v>
      </c>
      <c r="D83" s="38"/>
      <c r="E83" s="38"/>
      <c r="F83" s="38"/>
      <c r="G83" s="38"/>
      <c r="H83" s="44"/>
    </row>
    <row r="84" spans="1:8" s="2" customFormat="1" ht="16.8" customHeight="1">
      <c r="A84" s="38"/>
      <c r="B84" s="44"/>
      <c r="C84" s="303" t="s">
        <v>320</v>
      </c>
      <c r="D84" s="303" t="s">
        <v>321</v>
      </c>
      <c r="E84" s="17" t="s">
        <v>268</v>
      </c>
      <c r="F84" s="304">
        <v>375</v>
      </c>
      <c r="G84" s="38"/>
      <c r="H84" s="44"/>
    </row>
    <row r="85" spans="1:8" s="2" customFormat="1" ht="16.8" customHeight="1">
      <c r="A85" s="38"/>
      <c r="B85" s="44"/>
      <c r="C85" s="303" t="s">
        <v>282</v>
      </c>
      <c r="D85" s="303" t="s">
        <v>283</v>
      </c>
      <c r="E85" s="17" t="s">
        <v>268</v>
      </c>
      <c r="F85" s="304">
        <v>375</v>
      </c>
      <c r="G85" s="38"/>
      <c r="H85" s="44"/>
    </row>
    <row r="86" spans="1:8" s="2" customFormat="1" ht="16.8" customHeight="1">
      <c r="A86" s="38"/>
      <c r="B86" s="44"/>
      <c r="C86" s="303" t="s">
        <v>287</v>
      </c>
      <c r="D86" s="303" t="s">
        <v>288</v>
      </c>
      <c r="E86" s="17" t="s">
        <v>268</v>
      </c>
      <c r="F86" s="304">
        <v>375</v>
      </c>
      <c r="G86" s="38"/>
      <c r="H86" s="44"/>
    </row>
    <row r="87" spans="1:8" s="2" customFormat="1" ht="16.8" customHeight="1">
      <c r="A87" s="38"/>
      <c r="B87" s="44"/>
      <c r="C87" s="303" t="s">
        <v>291</v>
      </c>
      <c r="D87" s="303" t="s">
        <v>292</v>
      </c>
      <c r="E87" s="17" t="s">
        <v>293</v>
      </c>
      <c r="F87" s="304">
        <v>675</v>
      </c>
      <c r="G87" s="38"/>
      <c r="H87" s="44"/>
    </row>
    <row r="88" spans="1:8" s="2" customFormat="1" ht="7.4" customHeight="1">
      <c r="A88" s="38"/>
      <c r="B88" s="180"/>
      <c r="C88" s="181"/>
      <c r="D88" s="181"/>
      <c r="E88" s="181"/>
      <c r="F88" s="181"/>
      <c r="G88" s="181"/>
      <c r="H88" s="44"/>
    </row>
    <row r="89" spans="1:8" s="2" customFormat="1" ht="12">
      <c r="A89" s="38"/>
      <c r="B89" s="38"/>
      <c r="C89" s="38"/>
      <c r="D89" s="38"/>
      <c r="E89" s="38"/>
      <c r="F89" s="38"/>
      <c r="G89" s="38"/>
      <c r="H89" s="38"/>
    </row>
  </sheetData>
  <sheetProtection password="CFC9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PRACOVNA-2015\PRACOVNA</dc:creator>
  <cp:keywords/>
  <dc:description/>
  <cp:lastModifiedBy>PRACOVNA-2015\PRACOVNA</cp:lastModifiedBy>
  <dcterms:created xsi:type="dcterms:W3CDTF">2023-11-07T13:04:30Z</dcterms:created>
  <dcterms:modified xsi:type="dcterms:W3CDTF">2023-11-07T13:04:41Z</dcterms:modified>
  <cp:category/>
  <cp:version/>
  <cp:contentType/>
  <cp:contentStatus/>
</cp:coreProperties>
</file>