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2340" yWindow="1020" windowWidth="16260" windowHeight="15180" activeTab="0"/>
  </bookViews>
  <sheets>
    <sheet name="Rekapitulace stavby" sheetId="1" r:id="rId1"/>
    <sheet name="SO 00 - Ostatní náklady" sheetId="2" r:id="rId2"/>
    <sheet name="SO 01 - Skatepark" sheetId="3" r:id="rId3"/>
    <sheet name="SO 01.2 - Odtěžení kopce" sheetId="4" r:id="rId4"/>
    <sheet name="Pokyny pro vyplnění" sheetId="5" r:id="rId5"/>
  </sheets>
  <definedNames>
    <definedName name="_xlnm._FilterDatabase" localSheetId="1" hidden="1">'SO 00 - Ostatní náklady'!$C$81:$K$89</definedName>
    <definedName name="_xlnm._FilterDatabase" localSheetId="2" hidden="1">'SO 01 - Skatepark'!$C$104:$K$446</definedName>
    <definedName name="_xlnm._FilterDatabase" localSheetId="3" hidden="1">'SO 01.2 - Odtěžení kopce'!$C$83:$K$107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00 - Ostatní náklady'!$C$4:$J$39,'SO 00 - Ostatní náklady'!$C$45:$J$63,'SO 00 - Ostatní náklady'!$C$69:$K$89</definedName>
    <definedName name="_xlnm.Print_Area" localSheetId="2">'SO 01 - Skatepark'!$C$4:$J$39,'SO 01 - Skatepark'!$C$45:$J$86,'SO 01 - Skatepark'!$C$92:$K$446</definedName>
    <definedName name="_xlnm.Print_Area" localSheetId="3">'SO 01.2 - Odtěžení kopce'!$C$4:$J$39,'SO 01.2 - Odtěžení kopce'!$C$45:$J$65,'SO 01.2 - Odtěžení kopce'!$C$71:$K$107</definedName>
    <definedName name="_xlnm.Print_Titles" localSheetId="0">'Rekapitulace stavby'!$52:$52</definedName>
    <definedName name="_xlnm.Print_Titles" localSheetId="1">'SO 00 - Ostatní náklady'!$81:$81</definedName>
    <definedName name="_xlnm.Print_Titles" localSheetId="2">'SO 01 - Skatepark'!$104:$104</definedName>
    <definedName name="_xlnm.Print_Titles" localSheetId="3">'SO 01.2 - Odtěžení kopce'!$83:$83</definedName>
  </definedNames>
  <calcPr calcId="191029"/>
</workbook>
</file>

<file path=xl/sharedStrings.xml><?xml version="1.0" encoding="utf-8"?>
<sst xmlns="http://schemas.openxmlformats.org/spreadsheetml/2006/main" count="4427" uniqueCount="814">
  <si>
    <t>Export Komplet</t>
  </si>
  <si>
    <t>VZ</t>
  </si>
  <si>
    <t>2.0</t>
  </si>
  <si>
    <t>ZAMOK</t>
  </si>
  <si>
    <t>False</t>
  </si>
  <si>
    <t>{122a446e-bbcc-4f3c-b575-294e4e9b434f}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</si>
  <si>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</si>
  <si>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</si>
  <si>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</si>
  <si>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</si>
  <si>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</si>
  <si>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</si>
  <si>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</si>
  <si>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</si>
  <si>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CF-23-11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</si>
  <si>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</si>
  <si>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</si>
  <si>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Nymburk skatepark</t>
  </si>
  <si>
    <t>KSO:</t>
  </si>
  <si>
    <t/>
  </si>
  <si>
    <t>CC-CZ:</t>
  </si>
  <si>
    <t>Místo:</t>
  </si>
  <si>
    <t>Nymburk</t>
  </si>
  <si>
    <t>Datum:</t>
  </si>
  <si>
    <t>3. 8. 2023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</si>
  <si>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</si>
  <si>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</si>
  <si>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</si>
  <si>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</si>
  <si>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</si>
  <si>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</si>
  <si>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</si>
  <si>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</si>
  <si>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</si>
  <si>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</si>
  <si>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</si>
  <si>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</si>
  <si>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</si>
  <si>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</si>
  <si>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</si>
  <si>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</si>
  <si>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</si>
  <si>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</si>
  <si>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</si>
  <si>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</si>
  <si>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</si>
  <si>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</si>
  <si>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</si>
  <si>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</si>
  <si>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</si>
  <si>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</si>
  <si>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</si>
  <si>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</si>
  <si>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</si>
  <si>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</si>
  <si>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</si>
  <si>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</si>
  <si>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</si>
  <si>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</si>
  <si>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</si>
  <si>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</si>
  <si>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</si>
  <si>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</si>
  <si>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</si>
  <si>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</si>
  <si>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</si>
  <si>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</si>
  <si>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</si>
  <si>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</si>
  <si>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</si>
  <si>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</si>
  <si>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</si>
  <si>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</si>
  <si>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</si>
  <si>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</si>
  <si>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</si>
  <si>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Ostatní náklady</t>
  </si>
  <si>
    <t>STA</t>
  </si>
  <si>
    <t>1</t>
  </si>
  <si>
    <t>{2a3bbf4a-7f46-4942-b05f-46111060e1b2}</t>
  </si>
  <si>
    <t>2</t>
  </si>
  <si>
    <t>SO 01</t>
  </si>
  <si>
    <t>Skatepark</t>
  </si>
  <si>
    <t>{f6db153a-adc3-4e0f-9488-a3c4a865d1e0}</t>
  </si>
  <si>
    <t>SO 01.2</t>
  </si>
  <si>
    <t>Odtěžení kopce</t>
  </si>
  <si>
    <t>{c9e22c7e-63c6-403c-b88b-df9c6856a913}</t>
  </si>
  <si>
    <t>KRYCÍ LIST SOUPISU PRACÍ</t>
  </si>
  <si>
    <t>Objekt:</t>
  </si>
  <si>
    <t>SO 00 -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</si>
  <si>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</si>
  <si>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</si>
  <si>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</si>
  <si>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</si>
  <si>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</si>
  <si>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</si>
  <si>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</si>
  <si>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</si>
  <si>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</si>
  <si>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</si>
  <si>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</si>
  <si>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</si>
  <si>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</si>
  <si>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</si>
  <si>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</si>
  <si>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</si>
  <si>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</si>
  <si>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</si>
  <si>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</si>
  <si>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</si>
  <si>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</si>
  <si>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</si>
  <si>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</si>
  <si>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</si>
  <si>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</si>
  <si>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</si>
  <si>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</si>
  <si>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</si>
  <si>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…</t>
  </si>
  <si>
    <t>CS ÚRS 2023 02</t>
  </si>
  <si>
    <t>1024</t>
  </si>
  <si>
    <t>-529297743</t>
  </si>
  <si>
    <t>Online PSC</t>
  </si>
  <si>
    <t>https://podminky.urs.cz/item/CS_URS_2023_02/030001000</t>
  </si>
  <si>
    <t>VRN5</t>
  </si>
  <si>
    <t>Finanční náklady</t>
  </si>
  <si>
    <t>052002000</t>
  </si>
  <si>
    <t>Finanční rezerva</t>
  </si>
  <si>
    <t>1941675757</t>
  </si>
  <si>
    <t>https://podminky.urs.cz/item/CS_URS_2023_02/052002000</t>
  </si>
  <si>
    <t>SO 01 - Skatepark</t>
  </si>
  <si>
    <t>HSV - Práce a dodávky HSV</t>
  </si>
  <si>
    <t xml:space="preserve">    1 - Zemní práce</t>
  </si>
  <si>
    <t xml:space="preserve">      12 - Zemní práce - odkopávky a prokopávky</t>
  </si>
  <si>
    <t xml:space="preserve">      13 - Zemní práce - hloubené vykopávky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</si>
  <si>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</si>
  <si>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</si>
  <si>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</si>
  <si>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</si>
  <si>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</si>
  <si>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</si>
  <si>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</si>
  <si>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</si>
  <si>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</si>
  <si>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4 - Vodorovné konstrukce</t>
  </si>
  <si>
    <t xml:space="preserve">      45 - Podkladní a vedlejší konstrukce kromě vozovek a železničního svršku</t>
  </si>
  <si>
    <t xml:space="preserve">    6 - Úpravy povrchů, podlahy a osazování výplní</t>
  </si>
  <si>
    <t xml:space="preserve">      63 - Podlahy a podlahové konstrukce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</si>
  <si>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</si>
  <si>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</si>
  <si>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</si>
  <si>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</si>
  <si>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93 - Různé dokončovací konstrukce a práce inženýrských staveb</t>
  </si>
  <si>
    <t xml:space="preserve">    99 - Přesun hmot a manipulace se sutí</t>
  </si>
  <si>
    <t>PSV - Práce a dodávky PSV</t>
  </si>
  <si>
    <t xml:space="preserve">    713 - Izolace tepelné</t>
  </si>
  <si>
    <t xml:space="preserve">    767 - Konstrukce zámečnické</t>
  </si>
  <si>
    <t>HSV</t>
  </si>
  <si>
    <t>Práce a dodávky HSV</t>
  </si>
  <si>
    <t>Zemní práce</t>
  </si>
  <si>
    <t>12</t>
  </si>
  <si>
    <t>Zemní práce - odkopávky a prokopávky</t>
  </si>
  <si>
    <t>121151123</t>
  </si>
  <si>
    <t>Sejmutí ornice strojně při souvislé ploše přes 500 m2, tl. vrstvy do 200 mm</t>
  </si>
  <si>
    <t>m2</t>
  </si>
  <si>
    <t>4</t>
  </si>
  <si>
    <t>3</t>
  </si>
  <si>
    <t>-1167879110</t>
  </si>
  <si>
    <t>https://podminky.urs.cz/item/CS_URS_2023_02/121151123</t>
  </si>
  <si>
    <t>VV</t>
  </si>
  <si>
    <t>1183,600</t>
  </si>
  <si>
    <t>13</t>
  </si>
  <si>
    <t>Zemní práce - hloubené vykopávky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</si>
  <si>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</si>
  <si>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</si>
  <si>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</si>
  <si>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https://podminky.urs.cz/item/CS_URS_2023_02/131251103</t>
  </si>
  <si>
    <t>126*0,5</t>
  </si>
  <si>
    <t>-20% ruční dokopávky</t>
  </si>
  <si>
    <t>-63*0,2</t>
  </si>
  <si>
    <t>131213701</t>
  </si>
  <si>
    <t>Hloubení nezapažených jam ručně s urovnáním dna do předepsaného profilu a spádu v hornině třídy těžitelnosti I skupiny 3 soudržných</t>
  </si>
  <si>
    <t>https://podminky.urs.cz/item/CS_URS_2023_02/131213701</t>
  </si>
  <si>
    <t>20% ruční dokopávky</t>
  </si>
  <si>
    <t>63*0,2</t>
  </si>
  <si>
    <t>132251102</t>
  </si>
  <si>
    <t>Hloubení nezapažených rýh šířky do 800 mm strojně s urovnáním dna do předepsaného profilu a spádu v hornině třídy těžitelnosti I skupiny 3 přes 20 do 50 m3</t>
  </si>
  <si>
    <t>6</t>
  </si>
  <si>
    <t>https://podminky.urs.cz/item/CS_URS_2023_02/132251102</t>
  </si>
  <si>
    <t>Základové pasy</t>
  </si>
  <si>
    <t>(24,63+8,29+14,1+13,065+8,84)*0,4*0,9</t>
  </si>
  <si>
    <t>(3,005+5,265+20,035+4,84)*0,6*0,9</t>
  </si>
  <si>
    <t>-42,711*0,2</t>
  </si>
  <si>
    <t>Kanalizace</t>
  </si>
  <si>
    <t>13,000*0,600*0,500</t>
  </si>
  <si>
    <t>132212131</t>
  </si>
  <si>
    <t>Hloubení nezapažených rýh šířky do 800 mm ručně s urovnáním dna do předepsaného profilu a spádu v hornině třídy těžitelnosti I skupiny 3 soudržných</t>
  </si>
  <si>
    <t>8</t>
  </si>
  <si>
    <t>https://podminky.urs.cz/item/CS_URS_2023_02/132212131</t>
  </si>
  <si>
    <t>42,711*0,2</t>
  </si>
  <si>
    <t>132254201</t>
  </si>
  <si>
    <t>Hloubení zapažených rýh šířky přes 800 do 2 000 mm strojně s urovnáním dna do předepsaného profilu a spádu v hornině třídy těžitelnosti I skupiny 3 do 20 m3</t>
  </si>
  <si>
    <t>429070172</t>
  </si>
  <si>
    <t>https://podminky.urs.cz/item/CS_URS_2023_02/132254201</t>
  </si>
  <si>
    <t>Vsakovací rýha</t>
  </si>
  <si>
    <t>7,400*1,000*1,700</t>
  </si>
  <si>
    <t>Zemní práce - zajištění výkopu, násypu a svahu</t>
  </si>
  <si>
    <t>7</t>
  </si>
  <si>
    <t>151101201</t>
  </si>
  <si>
    <t>Zřízení pažení stěn výkopu bez rozepření nebo vzepření příložné, hloubky do 4 m</t>
  </si>
  <si>
    <t>1059111531</t>
  </si>
  <si>
    <t>https://podminky.urs.cz/item/CS_URS_2023_02/151101201</t>
  </si>
  <si>
    <t>Vsak</t>
  </si>
  <si>
    <t>(7,400+1,000)*2*1,700</t>
  </si>
  <si>
    <t>151101211</t>
  </si>
  <si>
    <t>Odstranění pažení stěn výkopu bez rozepření nebo vzepření s uložením pažin na vzdálenost do 3 m od okraje výkopu příložné, hloubky do 4 m</t>
  </si>
  <si>
    <t>1142989471</t>
  </si>
  <si>
    <t>https://podminky.urs.cz/item/CS_URS_2023_02/151101211</t>
  </si>
  <si>
    <t>dle pol. 151 10 1201</t>
  </si>
  <si>
    <t>28,560</t>
  </si>
  <si>
    <t>9</t>
  </si>
  <si>
    <t>151101301</t>
  </si>
  <si>
    <t>Zřízení rozepření zapažených stěn výkopů s potřebným přepažováním při pažení příložném, hloubky do 4 m</t>
  </si>
  <si>
    <t>-207031135</t>
  </si>
  <si>
    <t>https://podminky.urs.cz/item/CS_URS_2023_02/151101301</t>
  </si>
  <si>
    <t>10</t>
  </si>
  <si>
    <t>151101311</t>
  </si>
  <si>
    <t>Odstranění rozepření stěn výkopů s uložením materiálu na vzdálenost do 3 m od okraje výkopu pažení příložného, hloubky do 4 m</t>
  </si>
  <si>
    <t>-1491298016</t>
  </si>
  <si>
    <t>https://podminky.urs.cz/item/CS_URS_2023_02/151101311</t>
  </si>
  <si>
    <t>16</t>
  </si>
  <si>
    <t>Zemní práce - přemístění výkopku</t>
  </si>
  <si>
    <t>11</t>
  </si>
  <si>
    <t>162206112</t>
  </si>
  <si>
    <t>Vodorovné přemístění výkopku bez naložení, avšak se složením zemin schopných zúrodnění, na vzdálenost přes 20 do 50 m</t>
  </si>
  <si>
    <t>-1473869293</t>
  </si>
  <si>
    <t>https://podminky.urs.cz/item/CS_URS_2023_02/162206112</t>
  </si>
  <si>
    <t>Přemístění ornice/drnu na staveništní skládku</t>
  </si>
  <si>
    <t>dle pol. 121 15 1123</t>
  </si>
  <si>
    <t>1183,600*0,200</t>
  </si>
  <si>
    <t>162706111</t>
  </si>
  <si>
    <t>Vodorovné přemístění výkopku bez naložení, avšak se složením zemin schopných zúrodnění, na vzdálenost přes 5000 do 6000 m</t>
  </si>
  <si>
    <t>1596255119</t>
  </si>
  <si>
    <t>https://podminky.urs.cz/item/CS_URS_2023_02/162706111</t>
  </si>
  <si>
    <t>Odvoz přebytečné ornice/drnu</t>
  </si>
  <si>
    <t>dle pol. 162 20 6112</t>
  </si>
  <si>
    <t>162706119</t>
  </si>
  <si>
    <t>Vodorovné přemístění výkopku bez naložení, avšak se složením zemin schopných zúrodnění, na vzdálenost Příplatek k ceně za každých dalších i započatých 1000 m</t>
  </si>
  <si>
    <t>-857165849</t>
  </si>
  <si>
    <t>https://podminky.urs.cz/item/CS_URS_2023_02/162706119</t>
  </si>
  <si>
    <t>14</t>
  </si>
  <si>
    <t>167103101</t>
  </si>
  <si>
    <t>Nakládání neulehlého výkopku z hromad zeminy schopné zúrodnění</t>
  </si>
  <si>
    <t>-639504256</t>
  </si>
  <si>
    <t>https://podminky.urs.cz/item/CS_URS_2023_02/167103101</t>
  </si>
  <si>
    <t>Naložení ze staveništní skládky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</si>
  <si>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</si>
  <si>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</si>
  <si>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1163175505</t>
  </si>
  <si>
    <t>https://podminky.urs.cz/item/CS_URS_2023_02/162251102</t>
  </si>
  <si>
    <t>Přemístění na staveništní skládku</t>
  </si>
  <si>
    <t>hloubené vykopávky</t>
  </si>
  <si>
    <t>50,400</t>
  </si>
  <si>
    <t>12,600</t>
  </si>
  <si>
    <t>38,069</t>
  </si>
  <si>
    <t>8,542</t>
  </si>
  <si>
    <t>12,580</t>
  </si>
  <si>
    <t>Přemístění k místu zásypu</t>
  </si>
  <si>
    <t>konstrukce ze zemin</t>
  </si>
  <si>
    <t>6,080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</si>
  <si>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</si>
  <si>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</si>
  <si>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</si>
  <si>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Odvoz přebytečné zeminy</t>
  </si>
  <si>
    <t>odpočet zásypů</t>
  </si>
  <si>
    <t>-6,080</t>
  </si>
  <si>
    <t>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</si>
  <si>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</si>
  <si>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</si>
  <si>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667844093</t>
  </si>
  <si>
    <t>https://podminky.urs.cz/item/CS_URS_2023_02/162751119</t>
  </si>
  <si>
    <t>dle pol. 162 75 1117</t>
  </si>
  <si>
    <t>116,111</t>
  </si>
  <si>
    <t>116,111*10 'Přepočtené koeficientem množství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</si>
  <si>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</si>
  <si>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</si>
  <si>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</si>
  <si>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https://podminky.urs.cz/item/CS_URS_2023_02/167151111</t>
  </si>
  <si>
    <t>Zemní práce - konstrukce ze zemin</t>
  </si>
  <si>
    <t>19</t>
  </si>
  <si>
    <t>171201231</t>
  </si>
  <si>
    <t>Poplatek za uložení stavebního odpadu na recyklační skládce (skládkovné) zeminy a kamení zatříděného do Katalogu odpadů pod kódem 17 05 04</t>
  </si>
  <si>
    <t>t</t>
  </si>
  <si>
    <t>447950878</t>
  </si>
  <si>
    <t>https://podminky.urs.cz/item/CS_URS_2023_02/171201231</t>
  </si>
  <si>
    <t>116,111*2 'Přepočtené koeficientem množství</t>
  </si>
  <si>
    <t>20</t>
  </si>
  <si>
    <t>171206111</t>
  </si>
  <si>
    <t>Uložení zemin schopných zúrodnění nebo výsypek do násypů předepsaných tvarů s urovnáním</t>
  </si>
  <si>
    <t>-1164849218</t>
  </si>
  <si>
    <t>https://podminky.urs.cz/item/CS_URS_2023_02/171206111</t>
  </si>
  <si>
    <t>Uložení přebytečné ornice k jinému hosp. využití</t>
  </si>
  <si>
    <t>174151101</t>
  </si>
  <si>
    <t>Zásyp sypaninou z jakékoliv horniny strojně s uložením výkopku ve vrstvách se zhutněním jam, šachet, rýh nebo kolem objektů v těchto vykopávkách</t>
  </si>
  <si>
    <t>690555658</t>
  </si>
  <si>
    <t>https://podminky.urs.cz/item/CS_URS_2023_02/174151101</t>
  </si>
  <si>
    <t>7,400*1,000*0,700</t>
  </si>
  <si>
    <t>Kanalizační potrubí</t>
  </si>
  <si>
    <t>3,000*0,600*0,500</t>
  </si>
  <si>
    <t>22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</si>
  <si>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</si>
  <si>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</si>
  <si>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-781473909</t>
  </si>
  <si>
    <t>https://podminky.urs.cz/item/CS_URS_2023_02/175151101</t>
  </si>
  <si>
    <t>23</t>
  </si>
  <si>
    <t>M</t>
  </si>
  <si>
    <t>58331200</t>
  </si>
  <si>
    <t>štěrkopísek netříděný</t>
  </si>
  <si>
    <t>281691106</t>
  </si>
  <si>
    <t>dle pol. 175 15 1101</t>
  </si>
  <si>
    <t>3,900</t>
  </si>
  <si>
    <t>3,9*2 'Přepočtené koeficientem množství</t>
  </si>
  <si>
    <t>Zemní práce - povrchové úpravy terénu</t>
  </si>
  <si>
    <t>24</t>
  </si>
  <si>
    <t>182311123</t>
  </si>
  <si>
    <t>Rozprostření a urovnání ornice ve svahu sklonu přes 1:5 ručně při souvislé ploše, tl. vrstvy do 200 mm</t>
  </si>
  <si>
    <t>-221919365</t>
  </si>
  <si>
    <t>https://podminky.urs.cz/item/CS_URS_2023_02/182311123</t>
  </si>
  <si>
    <t>Rozprostření ornice uvnitř skateparku</t>
  </si>
  <si>
    <t>26,000</t>
  </si>
  <si>
    <t>25</t>
  </si>
  <si>
    <t>182351123</t>
  </si>
  <si>
    <t>Rozprostření a urovnání ornice ve svahu sklonu přes 1:5 strojně při souvislé ploše přes 100 do 500 m2, tl. vrstvy do 200 mm</t>
  </si>
  <si>
    <t>-1389650653</t>
  </si>
  <si>
    <t>https://podminky.urs.cz/item/CS_URS_2023_02/182351123</t>
  </si>
  <si>
    <t>Rozprostření ornice vně skatepark</t>
  </si>
  <si>
    <t>178,300*2,000</t>
  </si>
  <si>
    <t>26</t>
  </si>
  <si>
    <t>10364101</t>
  </si>
  <si>
    <t>zemina pro terénní úpravy - ornice</t>
  </si>
  <si>
    <t>-600678453</t>
  </si>
  <si>
    <t>dle pol. 182 31 1123</t>
  </si>
  <si>
    <t>26,000*0,200</t>
  </si>
  <si>
    <t>dle pol. 182 35 1123</t>
  </si>
  <si>
    <t>356,600*0,200</t>
  </si>
  <si>
    <t>76,52*2 'Přepočtené koeficientem množství</t>
  </si>
  <si>
    <t>27</t>
  </si>
  <si>
    <t>183403253</t>
  </si>
  <si>
    <t>Obdělání půdy hrabáním na svahu přes 1:5 do 1:2</t>
  </si>
  <si>
    <t>506070329</t>
  </si>
  <si>
    <t>https://podminky.urs.cz/item/CS_URS_2023_02/183403253</t>
  </si>
  <si>
    <t>356,600</t>
  </si>
  <si>
    <t>28</t>
  </si>
  <si>
    <t>184813512</t>
  </si>
  <si>
    <t>Chemické odplevelení půdy před založením kultury, trávníku nebo zpevněných ploch ručně o jakékoli výměře postřikem na široko na svahu přes 1:5 do 1:2</t>
  </si>
  <si>
    <t>-1297120981</t>
  </si>
  <si>
    <t>https://podminky.urs.cz/item/CS_URS_2023_02/184813512</t>
  </si>
  <si>
    <t>29</t>
  </si>
  <si>
    <t>185803112</t>
  </si>
  <si>
    <t>Ošetření trávníku jednorázové na svahu přes 1:5 do 1:2</t>
  </si>
  <si>
    <t>-1038202580</t>
  </si>
  <si>
    <t>https://podminky.urs.cz/item/CS_URS_2023_02/185803112</t>
  </si>
  <si>
    <t>Zakládání</t>
  </si>
  <si>
    <t>Zakládání - úprava podloží a základové spáry, zlepšování vlastností hornin</t>
  </si>
  <si>
    <t>30</t>
  </si>
  <si>
    <t>211531111</t>
  </si>
  <si>
    <t>Výplň kamenivem do rýh odvodňovacích žeber nebo trativodů bez zhutnění, s úpravou povrchu výplně kamenivem hrubým drceným frakce 16 až 63 mm</t>
  </si>
  <si>
    <t>1591603643</t>
  </si>
  <si>
    <t>https://podminky.urs.cz/item/CS_URS_2023_02/211531111</t>
  </si>
  <si>
    <t>7,400*1,000*1,000</t>
  </si>
  <si>
    <t>31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</si>
  <si>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</si>
  <si>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</si>
  <si>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-1250681143</t>
  </si>
  <si>
    <t>https://podminky.urs.cz/item/CS_URS_2023_02/211971121</t>
  </si>
  <si>
    <t>7,400*1,000*4+1,000*1,000*2</t>
  </si>
  <si>
    <t>32</t>
  </si>
  <si>
    <t>69311081</t>
  </si>
  <si>
    <t>geotextilie netkaná separační, ochranná, filtrační, drenážní PES 300g/m2</t>
  </si>
  <si>
    <t>-148177921</t>
  </si>
  <si>
    <t>dle pol. 211 97 1121</t>
  </si>
  <si>
    <t>31,600</t>
  </si>
  <si>
    <t>31,6*1,2 'Přepočtené koeficientem množství</t>
  </si>
  <si>
    <t>Zakládání - základy</t>
  </si>
  <si>
    <t>33</t>
  </si>
  <si>
    <t>271532212</t>
  </si>
  <si>
    <t>Podsyp pod základové konstrukce se zhutněním a urovnáním povrchu z kameniva hrubého, frakce 16 - 32 mm</t>
  </si>
  <si>
    <t>https://podminky.urs.cz/item/CS_URS_2023_02/271532212</t>
  </si>
  <si>
    <t>rýhy</t>
  </si>
  <si>
    <t>(24,630+8,290+14,100+13,065+8,840)*0,400*0,100</t>
  </si>
  <si>
    <t>(3,005+5,265+20,035+4,840)*0,600*0,100</t>
  </si>
  <si>
    <t>plocha</t>
  </si>
  <si>
    <t>1592,890*0,2</t>
  </si>
  <si>
    <t>34</t>
  </si>
  <si>
    <t>271922211</t>
  </si>
  <si>
    <t>Podsyp pod základové konstrukce se zhutněním a urovnáním povrchu z recyklátu betonového</t>
  </si>
  <si>
    <t>1543258104</t>
  </si>
  <si>
    <t>https://podminky.urs.cz/item/CS_URS_2023_02/271922211</t>
  </si>
  <si>
    <t>konstrukce překážek</t>
  </si>
  <si>
    <t>10,000*5,500*0,500</t>
  </si>
  <si>
    <t>6,500*2,000*0,500*1/2</t>
  </si>
  <si>
    <t>14,000*5,500*0,750</t>
  </si>
  <si>
    <t>10,000*5,500*0,900</t>
  </si>
  <si>
    <t>14,000*5,000*0,500</t>
  </si>
  <si>
    <t>4,000*4,000*1,400</t>
  </si>
  <si>
    <t>16,000*2,200*0,500*1/2</t>
  </si>
  <si>
    <t>60,000*2,000*0,800*1/2</t>
  </si>
  <si>
    <t>80,000*3,000*0,800</t>
  </si>
  <si>
    <t>8,000*6,000*0,900</t>
  </si>
  <si>
    <t>4,000*1,000*1,500</t>
  </si>
  <si>
    <t>4,000*2,800*1,500*1/2</t>
  </si>
  <si>
    <t>4,000*7,000*0,800</t>
  </si>
  <si>
    <t>14,000*2,500*0,800*1/2</t>
  </si>
  <si>
    <t>38,000*2,000*0,500*1/2</t>
  </si>
  <si>
    <t>15,000*1,000*0,800*1/2</t>
  </si>
  <si>
    <t>10,000*1,500*0,900*1/2</t>
  </si>
  <si>
    <t>44,000*2,000*0,500*1/2</t>
  </si>
  <si>
    <t>35</t>
  </si>
  <si>
    <t>271XC0101</t>
  </si>
  <si>
    <t>Svahování boků násypů z betonového recyklátu, hrubé tvarování</t>
  </si>
  <si>
    <t>69178632</t>
  </si>
  <si>
    <t>38,000*2,0</t>
  </si>
  <si>
    <t>6,000*1,5</t>
  </si>
  <si>
    <t>6,000*2,2</t>
  </si>
  <si>
    <t>60,000*2</t>
  </si>
  <si>
    <t>4,000*2,8</t>
  </si>
  <si>
    <t>15,000*1</t>
  </si>
  <si>
    <t>5,000*1,5</t>
  </si>
  <si>
    <t>14,000*2,5</t>
  </si>
  <si>
    <t>10,000*1,5</t>
  </si>
  <si>
    <t>44,000*2</t>
  </si>
  <si>
    <t>16,000*2,2</t>
  </si>
  <si>
    <t>7,000*1,8</t>
  </si>
  <si>
    <t>36</t>
  </si>
  <si>
    <t>271XC0102</t>
  </si>
  <si>
    <t>Modelace podsypu z recyklátu betonového, přesné ruční tvarování bazénové části a rádiusů</t>
  </si>
  <si>
    <t>-537520034</t>
  </si>
  <si>
    <t>10,000*5,500</t>
  </si>
  <si>
    <t>6,5*2,000*1/2</t>
  </si>
  <si>
    <t>14,000*5,500</t>
  </si>
  <si>
    <t>14,000*5,000</t>
  </si>
  <si>
    <t>4,000*4,000</t>
  </si>
  <si>
    <t>16,000*2,200*1/2</t>
  </si>
  <si>
    <t>60,000*2,000*1/2</t>
  </si>
  <si>
    <t>80,000*3,000</t>
  </si>
  <si>
    <t>8,000*6,000</t>
  </si>
  <si>
    <t>4,000*1,000</t>
  </si>
  <si>
    <t>4,000*2,800*1/2</t>
  </si>
  <si>
    <t>4,000*7,000</t>
  </si>
  <si>
    <t>14,000*2,500*1/2</t>
  </si>
  <si>
    <t>38,000*2,000*1/2</t>
  </si>
  <si>
    <t>15,000*1,000*1/2</t>
  </si>
  <si>
    <t>10,000*1,500*1/2</t>
  </si>
  <si>
    <t>44,000*2,000*1/2</t>
  </si>
  <si>
    <t>37</t>
  </si>
  <si>
    <t>271XC0104</t>
  </si>
  <si>
    <t>Hutnění boků násypů z betonového recyklátu</t>
  </si>
  <si>
    <t>1079230556</t>
  </si>
  <si>
    <t>38</t>
  </si>
  <si>
    <t>273XC0101</t>
  </si>
  <si>
    <t>Konstrukce skateparku z železobetonu C35/45, beton střikaný, tl. 200 mm, včetně zpracování a konečné úpravy</t>
  </si>
  <si>
    <t>1116652986</t>
  </si>
  <si>
    <t>1505,350</t>
  </si>
  <si>
    <t>437,700*0,2</t>
  </si>
  <si>
    <t>39</t>
  </si>
  <si>
    <t>273XC0111</t>
  </si>
  <si>
    <t>Bednění železobetonových konstrukcí skateparku - zřízení</t>
  </si>
  <si>
    <t>40</t>
  </si>
  <si>
    <t>273XC0112</t>
  </si>
  <si>
    <t>Bednění železobetonových konstrukcí skateparku - příplatek k ceně za zakřivení bednění, průměru do 7,5 m</t>
  </si>
  <si>
    <t>41</t>
  </si>
  <si>
    <t>273XC0113</t>
  </si>
  <si>
    <t>Bednění železobetonových konstrukcí skateparku - odstranění bednění</t>
  </si>
  <si>
    <t>42</t>
  </si>
  <si>
    <t>273XC0121</t>
  </si>
  <si>
    <t>Výztuž železobetonových konstrukcí skateparku z betonářské oceli 10 505 (R) nebo BSt 500</t>
  </si>
  <si>
    <t>43</t>
  </si>
  <si>
    <t>273362321</t>
  </si>
  <si>
    <t>Spoje nosné betonářské výztuže se zaručenou nebo dobrou svařitelností podélné s přesahy po jedné straně svařovanými délky přes 50 do 100 mm, průměru prutů do 12 mm</t>
  </si>
  <si>
    <t>kus</t>
  </si>
  <si>
    <t>https://podminky.urs.cz/item/CS_URS_2023_02/273362321</t>
  </si>
  <si>
    <t>44</t>
  </si>
  <si>
    <t>274313811</t>
  </si>
  <si>
    <t>Základy z betonu prostého pasy betonu kamenem neprokládaného tř. C 25/30</t>
  </si>
  <si>
    <t>https://podminky.urs.cz/item/CS_URS_2023_02/274313811</t>
  </si>
  <si>
    <t>(24,630+8,290+14,100+13,065+8,840)*0,400*0,800</t>
  </si>
  <si>
    <t>(3,005+5,265+20,035+4,840)*0,600*0,800</t>
  </si>
  <si>
    <t>Svislé a kompletní konstrukce</t>
  </si>
  <si>
    <t>Zdi pozemních staveb</t>
  </si>
  <si>
    <t>45</t>
  </si>
  <si>
    <t>311113124</t>
  </si>
  <si>
    <t>Nadzákladové zdi z tvárnic ztraceného bednění betonových hladkých, včetně výplně z betonu třídy C 12/15, tloušťky zdiva přes 250 do 300 mm</t>
  </si>
  <si>
    <t>https://podminky.urs.cz/item/CS_URS_2023_02/311113124</t>
  </si>
  <si>
    <t>(1,870+7,470)*0,500</t>
  </si>
  <si>
    <t>(1,560+2,560)*1,500</t>
  </si>
  <si>
    <t>14,250*0,900</t>
  </si>
  <si>
    <t>9,500*0,800</t>
  </si>
  <si>
    <t>8,300*0,900</t>
  </si>
  <si>
    <t>(7,000+12,800+4,800)*0,200</t>
  </si>
  <si>
    <t>(3,040+5,150+20,200+4,600)*1,500</t>
  </si>
  <si>
    <t>46</t>
  </si>
  <si>
    <t>311361821</t>
  </si>
  <si>
    <t>Výztuž nadzákladových zdí nosných svislých nebo odkloněných od svislice, rovných nebo oblých z betonářské oceli 10 505 (R) nebo BSt 500</t>
  </si>
  <si>
    <t>https://podminky.urs.cz/item/CS_URS_2023_02/311361821</t>
  </si>
  <si>
    <t>15,0 kg/m2</t>
  </si>
  <si>
    <t>93,150*0,015</t>
  </si>
  <si>
    <t>Vodorovné konstrukce</t>
  </si>
  <si>
    <t>Podkladní a vedlejší konstrukce kromě vozovek a železničního svršku</t>
  </si>
  <si>
    <t>47</t>
  </si>
  <si>
    <t>451572111</t>
  </si>
  <si>
    <t>Lože pod potrubí, stoky a drobné objekty v otevřeném výkopu z kameniva drobného těženého 0 až 4 mm</t>
  </si>
  <si>
    <t>-875773147</t>
  </si>
  <si>
    <t>https://podminky.urs.cz/item/CS_URS_2023_02/451572111</t>
  </si>
  <si>
    <t>13,000*0,600*0,100</t>
  </si>
  <si>
    <t>Úpravy povrchů, podlahy a osazování výplní</t>
  </si>
  <si>
    <t>63</t>
  </si>
  <si>
    <t>Podlahy a podlahové konstrukce</t>
  </si>
  <si>
    <t>48</t>
  </si>
  <si>
    <t>633991111</t>
  </si>
  <si>
    <t>Povrchová úprava betonových podlah nástřik proti odpařování vody</t>
  </si>
  <si>
    <t>https://podminky.urs.cz/item/CS_URS_2023_02/633991111</t>
  </si>
  <si>
    <t>dle pol. 273 XC 0101</t>
  </si>
  <si>
    <t>1592,890</t>
  </si>
  <si>
    <t>49</t>
  </si>
  <si>
    <t>634911134</t>
  </si>
  <si>
    <t>Řezání dilatačních nebo smršťovacích spár v čerstvé betonové mazanině nebo potěru šířky přes 10 do 20 mm, hloubky přes 50 do 80 mm</t>
  </si>
  <si>
    <t>m</t>
  </si>
  <si>
    <t>https://podminky.urs.cz/item/CS_URS_2023_02/634911134</t>
  </si>
  <si>
    <t>Trubní vedení</t>
  </si>
  <si>
    <t>87</t>
  </si>
  <si>
    <t>Potrubí z trub plastických a skleněných</t>
  </si>
  <si>
    <t>50</t>
  </si>
  <si>
    <t>871315221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</si>
  <si>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</si>
  <si>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</si>
  <si>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13,000</t>
  </si>
  <si>
    <t>89</t>
  </si>
  <si>
    <t>Ostatní konstrukce</t>
  </si>
  <si>
    <t>51</t>
  </si>
  <si>
    <t>899102201</t>
  </si>
  <si>
    <t>Kanalizační šachta s poklopem</t>
  </si>
  <si>
    <t>Ostatní konstrukce a práce, bourání</t>
  </si>
  <si>
    <t>93</t>
  </si>
  <si>
    <t>Různé dokončovací konstrukce a práce inženýrských staveb</t>
  </si>
  <si>
    <t>52</t>
  </si>
  <si>
    <t>931994105</t>
  </si>
  <si>
    <t>Těsnění spáry betonové konstrukce pásy, profily, tmely těsnicím pásem vnitřním, spáry pracovní</t>
  </si>
  <si>
    <t>https://podminky.urs.cz/item/CS_URS_2023_02/931994105</t>
  </si>
  <si>
    <t>99</t>
  </si>
  <si>
    <t>Přesun hmot a manipulace se sutí</t>
  </si>
  <si>
    <t>53</t>
  </si>
  <si>
    <t>998222012</t>
  </si>
  <si>
    <t>Přesun hmot pro tělovýchovné plochy dopravní vzdálenost do 200 m</t>
  </si>
  <si>
    <t>54</t>
  </si>
  <si>
    <t>https://podminky.urs.cz/item/CS_URS_2023_02/998222012</t>
  </si>
  <si>
    <t>PSV</t>
  </si>
  <si>
    <t>Práce a dodávky PSV</t>
  </si>
  <si>
    <t>713</t>
  </si>
  <si>
    <t>Izolace tepelné</t>
  </si>
  <si>
    <t>713191132</t>
  </si>
  <si>
    <t>Montáž tepelné izolace stavebních konstrukcí - doplňky a konstrukční součásti podlah, stropů vrchem nebo střech překrytím fólií separační z PE</t>
  </si>
  <si>
    <t>56</t>
  </si>
  <si>
    <t>https://podminky.urs.cz/item/CS_URS_2023_02/713191132</t>
  </si>
  <si>
    <t>55</t>
  </si>
  <si>
    <t>28329042</t>
  </si>
  <si>
    <t>fólie PE separační či ochranná tl 0,2mm</t>
  </si>
  <si>
    <t>-1747433064</t>
  </si>
  <si>
    <t>1592,89*1,15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</si>
  <si>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</si>
  <si>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</si>
  <si>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58</t>
  </si>
  <si>
    <t>https://podminky.urs.cz/item/CS_URS_2023_02/998713101</t>
  </si>
  <si>
    <t>767</t>
  </si>
  <si>
    <t>Konstrukce zámečnické</t>
  </si>
  <si>
    <t>57</t>
  </si>
  <si>
    <t>767995111</t>
  </si>
  <si>
    <t>Montáž ostatních atypických zámečnických konstrukcí hmotnosti do 5 kg</t>
  </si>
  <si>
    <t>kg</t>
  </si>
  <si>
    <t>62</t>
  </si>
  <si>
    <t>https://podminky.urs.cz/item/CS_URS_2023_02/767995111</t>
  </si>
  <si>
    <t>14550254</t>
  </si>
  <si>
    <t>profil ocelový svařovaný jakost S235 průřez čtvercový 60x60x3mm</t>
  </si>
  <si>
    <t>60</t>
  </si>
  <si>
    <t>59</t>
  </si>
  <si>
    <t>7679900X1</t>
  </si>
  <si>
    <t>Osazení copingu vč. ukotvení a zajištění do betonové desky</t>
  </si>
  <si>
    <t>66</t>
  </si>
  <si>
    <t>7679900X2</t>
  </si>
  <si>
    <t>Žárové zinkování, nakládka, dovoz a vykládání</t>
  </si>
  <si>
    <t>68</t>
  </si>
  <si>
    <t>750,000</t>
  </si>
  <si>
    <t>110,000*5</t>
  </si>
  <si>
    <t>61</t>
  </si>
  <si>
    <t>7679900X3</t>
  </si>
  <si>
    <t>Svařování konstrukcí na místě, úprava všech kovových konstrukcí</t>
  </si>
  <si>
    <t>kpl</t>
  </si>
  <si>
    <t>70</t>
  </si>
  <si>
    <t>7679900X4</t>
  </si>
  <si>
    <t>Osazení všech hran a jejich kotvení</t>
  </si>
  <si>
    <t>72</t>
  </si>
  <si>
    <t>7679900X5</t>
  </si>
  <si>
    <t>Cedule s provozním řádem</t>
  </si>
  <si>
    <t>74</t>
  </si>
  <si>
    <t>64</t>
  </si>
  <si>
    <t>7679900X6</t>
  </si>
  <si>
    <t>Ochranné zábradlí v. 1250 mm</t>
  </si>
  <si>
    <t>76</t>
  </si>
  <si>
    <t>2,200+3,300+3,300+3,000+1,600+2,400+6,300+2,500</t>
  </si>
  <si>
    <t>65</t>
  </si>
  <si>
    <t>7679900X9</t>
  </si>
  <si>
    <t>Ocelová zábrana na betonovém podstavci</t>
  </si>
  <si>
    <t>78</t>
  </si>
  <si>
    <t>998767101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</si>
  <si>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</si>
  <si>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</si>
  <si>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SO 01.2 - Odtěžení kopce</t>
  </si>
  <si>
    <t>122251106</t>
  </si>
  <si>
    <t>Odkopávky a prokopávky nezapažené strojně v hornině třídy těžitelnosti I skupiny 3 přes 1 000 do 5 000 m3</t>
  </si>
  <si>
    <t>183417152</t>
  </si>
  <si>
    <t>https://podminky.urs.cz/item/CS_URS_2023_02/122251106</t>
  </si>
  <si>
    <t>Odkopávky 50% navážky (kopec)</t>
  </si>
  <si>
    <t>2774,000*50/100</t>
  </si>
  <si>
    <t>-1218689633</t>
  </si>
  <si>
    <t>dle pol. 122 25 1105</t>
  </si>
  <si>
    <t>1387,000</t>
  </si>
  <si>
    <t>2031364312</t>
  </si>
  <si>
    <t>1387*10 'Přepočtené koeficientem množství</t>
  </si>
  <si>
    <t>-1626258314</t>
  </si>
  <si>
    <t>1387*2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</si>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</sst>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52002000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51123" TargetMode="External" /><Relationship Id="rId2" Type="http://schemas.openxmlformats.org/officeDocument/2006/relationships/hyperlink" Target="https://podminky.urs.cz/item/CS_URS_2023_02/131251103" TargetMode="External" /><Relationship Id="rId3" Type="http://schemas.openxmlformats.org/officeDocument/2006/relationships/hyperlink" Target="https://podminky.urs.cz/item/CS_URS_2023_02/131213701" TargetMode="External" /><Relationship Id="rId4" Type="http://schemas.openxmlformats.org/officeDocument/2006/relationships/hyperlink" Target="https://podminky.urs.cz/item/CS_URS_2023_02/132251102" TargetMode="External" /><Relationship Id="rId5" Type="http://schemas.openxmlformats.org/officeDocument/2006/relationships/hyperlink" Target="https://podminky.urs.cz/item/CS_URS_2023_02/132212131" TargetMode="External" /><Relationship Id="rId6" Type="http://schemas.openxmlformats.org/officeDocument/2006/relationships/hyperlink" Target="https://podminky.urs.cz/item/CS_URS_2023_02/132254201" TargetMode="External" /><Relationship Id="rId7" Type="http://schemas.openxmlformats.org/officeDocument/2006/relationships/hyperlink" Target="https://podminky.urs.cz/item/CS_URS_2023_02/151101201" TargetMode="External" /><Relationship Id="rId8" Type="http://schemas.openxmlformats.org/officeDocument/2006/relationships/hyperlink" Target="https://podminky.urs.cz/item/CS_URS_2023_02/151101211" TargetMode="External" /><Relationship Id="rId9" Type="http://schemas.openxmlformats.org/officeDocument/2006/relationships/hyperlink" Target="https://podminky.urs.cz/item/CS_URS_2023_02/151101301" TargetMode="External" /><Relationship Id="rId10" Type="http://schemas.openxmlformats.org/officeDocument/2006/relationships/hyperlink" Target="https://podminky.urs.cz/item/CS_URS_2023_02/151101311" TargetMode="External" /><Relationship Id="rId11" Type="http://schemas.openxmlformats.org/officeDocument/2006/relationships/hyperlink" Target="https://podminky.urs.cz/item/CS_URS_2023_02/162206112" TargetMode="External" /><Relationship Id="rId12" Type="http://schemas.openxmlformats.org/officeDocument/2006/relationships/hyperlink" Target="https://podminky.urs.cz/item/CS_URS_2023_02/162706111" TargetMode="External" /><Relationship Id="rId13" Type="http://schemas.openxmlformats.org/officeDocument/2006/relationships/hyperlink" Target="https://podminky.urs.cz/item/CS_URS_2023_02/162706119" TargetMode="External" /><Relationship Id="rId14" Type="http://schemas.openxmlformats.org/officeDocument/2006/relationships/hyperlink" Target="https://podminky.urs.cz/item/CS_URS_2023_02/167103101" TargetMode="External" /><Relationship Id="rId15" Type="http://schemas.openxmlformats.org/officeDocument/2006/relationships/hyperlink" Target="https://podminky.urs.cz/item/CS_URS_2023_02/162251102" TargetMode="External" /><Relationship Id="rId16" Type="http://schemas.openxmlformats.org/officeDocument/2006/relationships/hyperlink" Target="https://podminky.urs.cz/item/CS_URS_2023_02/162751117" TargetMode="External" /><Relationship Id="rId17" Type="http://schemas.openxmlformats.org/officeDocument/2006/relationships/hyperlink" Target="https://podminky.urs.cz/item/CS_URS_2023_02/162751119" TargetMode="External" /><Relationship Id="rId18" Type="http://schemas.openxmlformats.org/officeDocument/2006/relationships/hyperlink" Target="https://podminky.urs.cz/item/CS_URS_2023_02/167151111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71206111" TargetMode="External" /><Relationship Id="rId21" Type="http://schemas.openxmlformats.org/officeDocument/2006/relationships/hyperlink" Target="https://podminky.urs.cz/item/CS_URS_2023_02/174151101" TargetMode="External" /><Relationship Id="rId22" Type="http://schemas.openxmlformats.org/officeDocument/2006/relationships/hyperlink" Target="https://podminky.urs.cz/item/CS_URS_2023_02/175151101" TargetMode="External" /><Relationship Id="rId23" Type="http://schemas.openxmlformats.org/officeDocument/2006/relationships/hyperlink" Target="https://podminky.urs.cz/item/CS_URS_2023_02/182311123" TargetMode="External" /><Relationship Id="rId24" Type="http://schemas.openxmlformats.org/officeDocument/2006/relationships/hyperlink" Target="https://podminky.urs.cz/item/CS_URS_2023_02/182351123" TargetMode="External" /><Relationship Id="rId25" Type="http://schemas.openxmlformats.org/officeDocument/2006/relationships/hyperlink" Target="https://podminky.urs.cz/item/CS_URS_2023_02/183403253" TargetMode="External" /><Relationship Id="rId26" Type="http://schemas.openxmlformats.org/officeDocument/2006/relationships/hyperlink" Target="https://podminky.urs.cz/item/CS_URS_2023_02/184813512" TargetMode="External" /><Relationship Id="rId27" Type="http://schemas.openxmlformats.org/officeDocument/2006/relationships/hyperlink" Target="https://podminky.urs.cz/item/CS_URS_2023_02/185803112" TargetMode="External" /><Relationship Id="rId28" Type="http://schemas.openxmlformats.org/officeDocument/2006/relationships/hyperlink" Target="https://podminky.urs.cz/item/CS_URS_2023_02/211531111" TargetMode="External" /><Relationship Id="rId29" Type="http://schemas.openxmlformats.org/officeDocument/2006/relationships/hyperlink" Target="https://podminky.urs.cz/item/CS_URS_2023_02/211971121" TargetMode="External" /><Relationship Id="rId30" Type="http://schemas.openxmlformats.org/officeDocument/2006/relationships/hyperlink" Target="https://podminky.urs.cz/item/CS_URS_2023_02/271532212" TargetMode="External" /><Relationship Id="rId31" Type="http://schemas.openxmlformats.org/officeDocument/2006/relationships/hyperlink" Target="https://podminky.urs.cz/item/CS_URS_2023_02/271922211" TargetMode="External" /><Relationship Id="rId32" Type="http://schemas.openxmlformats.org/officeDocument/2006/relationships/hyperlink" Target="https://podminky.urs.cz/item/CS_URS_2023_02/273362321" TargetMode="External" /><Relationship Id="rId33" Type="http://schemas.openxmlformats.org/officeDocument/2006/relationships/hyperlink" Target="https://podminky.urs.cz/item/CS_URS_2023_02/274313811" TargetMode="External" /><Relationship Id="rId34" Type="http://schemas.openxmlformats.org/officeDocument/2006/relationships/hyperlink" Target="https://podminky.urs.cz/item/CS_URS_2023_02/311113124" TargetMode="External" /><Relationship Id="rId35" Type="http://schemas.openxmlformats.org/officeDocument/2006/relationships/hyperlink" Target="https://podminky.urs.cz/item/CS_URS_2023_02/311361821" TargetMode="External" /><Relationship Id="rId36" Type="http://schemas.openxmlformats.org/officeDocument/2006/relationships/hyperlink" Target="https://podminky.urs.cz/item/CS_URS_2023_02/451572111" TargetMode="External" /><Relationship Id="rId37" Type="http://schemas.openxmlformats.org/officeDocument/2006/relationships/hyperlink" Target="https://podminky.urs.cz/item/CS_URS_2023_02/633991111" TargetMode="External" /><Relationship Id="rId38" Type="http://schemas.openxmlformats.org/officeDocument/2006/relationships/hyperlink" Target="https://podminky.urs.cz/item/CS_URS_2023_02/634911134" TargetMode="External" /><Relationship Id="rId39" Type="http://schemas.openxmlformats.org/officeDocument/2006/relationships/hyperlink" Target="https://podminky.urs.cz/item/CS_URS_2023_02/871315221" TargetMode="External" /><Relationship Id="rId40" Type="http://schemas.openxmlformats.org/officeDocument/2006/relationships/hyperlink" Target="https://podminky.urs.cz/item/CS_URS_2023_02/931994105" TargetMode="External" /><Relationship Id="rId41" Type="http://schemas.openxmlformats.org/officeDocument/2006/relationships/hyperlink" Target="https://podminky.urs.cz/item/CS_URS_2023_02/998222012" TargetMode="External" /><Relationship Id="rId42" Type="http://schemas.openxmlformats.org/officeDocument/2006/relationships/hyperlink" Target="https://podminky.urs.cz/item/CS_URS_2023_02/713191132" TargetMode="External" /><Relationship Id="rId43" Type="http://schemas.openxmlformats.org/officeDocument/2006/relationships/hyperlink" Target="https://podminky.urs.cz/item/CS_URS_2023_02/998713101" TargetMode="External" /><Relationship Id="rId44" Type="http://schemas.openxmlformats.org/officeDocument/2006/relationships/hyperlink" Target="https://podminky.urs.cz/item/CS_URS_2023_02/767995111" TargetMode="External" /><Relationship Id="rId45" Type="http://schemas.openxmlformats.org/officeDocument/2006/relationships/hyperlink" Target="https://podminky.urs.cz/item/CS_URS_2023_02/998767101" TargetMode="External" /><Relationship Id="rId46" Type="http://schemas.openxmlformats.org/officeDocument/2006/relationships/drawing" Target="../drawings/drawing3.xml" /><Relationship Id="rId4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6" TargetMode="External" /><Relationship Id="rId2" Type="http://schemas.openxmlformats.org/officeDocument/2006/relationships/hyperlink" Target="https://podminky.urs.cz/item/CS_URS_2023_02/162751117" TargetMode="External" /><Relationship Id="rId3" Type="http://schemas.openxmlformats.org/officeDocument/2006/relationships/hyperlink" Target="https://podminky.urs.cz/item/CS_URS_2023_02/162751119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R5" s="19"/>
      <c r="BE5" s="252" t="s">
        <v>15</v>
      </c>
      <c r="BS5" s="16" t="s">
        <v>6</v>
      </c>
    </row>
    <row r="6" spans="2:71" ht="36.95" customHeight="1">
      <c r="B6" s="19"/>
      <c r="D6" s="25" t="s">
        <v>16</v>
      </c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R6" s="19"/>
      <c r="BE6" s="253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53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53"/>
      <c r="BS8" s="16" t="s">
        <v>6</v>
      </c>
    </row>
    <row r="9" spans="2:71" ht="14.45" customHeight="1">
      <c r="B9" s="19"/>
      <c r="AR9" s="19"/>
      <c r="BE9" s="253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19</v>
      </c>
      <c r="AR10" s="19"/>
      <c r="BE10" s="253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19</v>
      </c>
      <c r="AR11" s="19"/>
      <c r="BE11" s="253"/>
      <c r="BS11" s="16" t="s">
        <v>6</v>
      </c>
    </row>
    <row r="12" spans="2:71" ht="6.95" customHeight="1">
      <c r="B12" s="19"/>
      <c r="AR12" s="19"/>
      <c r="BE12" s="253"/>
      <c r="BS12" s="16" t="s">
        <v>6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53"/>
      <c r="BS13" s="16" t="s">
        <v>6</v>
      </c>
    </row>
    <row r="14" spans="2:71" ht="12.75">
      <c r="B14" s="19"/>
      <c r="E14" s="258" t="s">
        <v>30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" t="s">
        <v>28</v>
      </c>
      <c r="AN14" s="28" t="s">
        <v>30</v>
      </c>
      <c r="AR14" s="19"/>
      <c r="BE14" s="253"/>
      <c r="BS14" s="16" t="s">
        <v>6</v>
      </c>
    </row>
    <row r="15" spans="2:71" ht="6.95" customHeight="1">
      <c r="B15" s="19"/>
      <c r="AR15" s="19"/>
      <c r="BE15" s="253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19</v>
      </c>
      <c r="AR16" s="19"/>
      <c r="BE16" s="253"/>
      <c r="BS16" s="16" t="s">
        <v>4</v>
      </c>
    </row>
    <row r="17" spans="2:71" ht="18.4" customHeight="1">
      <c r="B17" s="19"/>
      <c r="E17" s="24" t="s">
        <v>27</v>
      </c>
      <c r="AK17" s="26" t="s">
        <v>28</v>
      </c>
      <c r="AN17" s="24" t="s">
        <v>19</v>
      </c>
      <c r="AR17" s="19"/>
      <c r="BE17" s="253"/>
      <c r="BS17" s="16" t="s">
        <v>32</v>
      </c>
    </row>
    <row r="18" spans="2:71" ht="6.95" customHeight="1">
      <c r="B18" s="19"/>
      <c r="AR18" s="19"/>
      <c r="BE18" s="253"/>
      <c r="BS18" s="16" t="s">
        <v>6</v>
      </c>
    </row>
    <row r="19" spans="2:71" ht="12" customHeight="1">
      <c r="B19" s="19"/>
      <c r="D19" s="26" t="s">
        <v>33</v>
      </c>
      <c r="AK19" s="26" t="s">
        <v>26</v>
      </c>
      <c r="AN19" s="24" t="s">
        <v>19</v>
      </c>
      <c r="AR19" s="19"/>
      <c r="BE19" s="253"/>
      <c r="BS19" s="16" t="s">
        <v>6</v>
      </c>
    </row>
    <row r="20" spans="2:71" ht="18.4" customHeight="1">
      <c r="B20" s="19"/>
      <c r="E20" s="24" t="s">
        <v>27</v>
      </c>
      <c r="AK20" s="26" t="s">
        <v>28</v>
      </c>
      <c r="AN20" s="24" t="s">
        <v>19</v>
      </c>
      <c r="AR20" s="19"/>
      <c r="BE20" s="253"/>
      <c r="BS20" s="16" t="s">
        <v>4</v>
      </c>
    </row>
    <row r="21" spans="2:57" ht="6.95" customHeight="1">
      <c r="B21" s="19"/>
      <c r="AR21" s="19"/>
      <c r="BE21" s="253"/>
    </row>
    <row r="22" spans="2:57" ht="12" customHeight="1">
      <c r="B22" s="19"/>
      <c r="D22" s="26" t="s">
        <v>34</v>
      </c>
      <c r="AR22" s="19"/>
      <c r="BE22" s="253"/>
    </row>
    <row r="23" spans="2:57" ht="47.25" customHeight="1">
      <c r="B23" s="19"/>
      <c r="E23" s="260" t="s">
        <v>35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R23" s="19"/>
      <c r="BE23" s="253"/>
    </row>
    <row r="24" spans="2:57" ht="6.95" customHeight="1">
      <c r="B24" s="19"/>
      <c r="AR24" s="19"/>
      <c r="BE24" s="253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3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1">
        <f>ROUND(AG54,2)</f>
        <v>0</v>
      </c>
      <c r="AL26" s="262"/>
      <c r="AM26" s="262"/>
      <c r="AN26" s="262"/>
      <c r="AO26" s="262"/>
      <c r="AR26" s="31"/>
      <c r="BE26" s="253"/>
    </row>
    <row r="27" spans="2:57" s="1" customFormat="1" ht="6.95" customHeight="1">
      <c r="B27" s="31"/>
      <c r="AR27" s="31"/>
      <c r="BE27" s="253"/>
    </row>
    <row r="28" spans="2:57" s="1" customFormat="1" ht="12.75">
      <c r="B28" s="31"/>
      <c r="L28" s="263" t="s">
        <v>37</v>
      </c>
      <c r="M28" s="263"/>
      <c r="N28" s="263"/>
      <c r="O28" s="263"/>
      <c r="P28" s="263"/>
      <c r="W28" s="263" t="s">
        <v>38</v>
      </c>
      <c r="X28" s="263"/>
      <c r="Y28" s="263"/>
      <c r="Z28" s="263"/>
      <c r="AA28" s="263"/>
      <c r="AB28" s="263"/>
      <c r="AC28" s="263"/>
      <c r="AD28" s="263"/>
      <c r="AE28" s="263"/>
      <c r="AK28" s="263" t="s">
        <v>39</v>
      </c>
      <c r="AL28" s="263"/>
      <c r="AM28" s="263"/>
      <c r="AN28" s="263"/>
      <c r="AO28" s="263"/>
      <c r="AR28" s="31"/>
      <c r="BE28" s="253"/>
    </row>
    <row r="29" spans="2:57" s="2" customFormat="1" ht="14.45" customHeight="1">
      <c r="B29" s="35"/>
      <c r="D29" s="26" t="s">
        <v>40</v>
      </c>
      <c r="F29" s="26" t="s">
        <v>41</v>
      </c>
      <c r="L29" s="266">
        <v>0.21</v>
      </c>
      <c r="M29" s="265"/>
      <c r="N29" s="265"/>
      <c r="O29" s="265"/>
      <c r="P29" s="265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ROUND(AV54,2)</f>
        <v>0</v>
      </c>
      <c r="AL29" s="265"/>
      <c r="AM29" s="265"/>
      <c r="AN29" s="265"/>
      <c r="AO29" s="265"/>
      <c r="AR29" s="35"/>
      <c r="BE29" s="254"/>
    </row>
    <row r="30" spans="2:57" s="2" customFormat="1" ht="14.45" customHeight="1">
      <c r="B30" s="35"/>
      <c r="F30" s="26" t="s">
        <v>42</v>
      </c>
      <c r="L30" s="266">
        <v>0.15</v>
      </c>
      <c r="M30" s="265"/>
      <c r="N30" s="265"/>
      <c r="O30" s="265"/>
      <c r="P30" s="265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ROUND(AW54,2)</f>
        <v>0</v>
      </c>
      <c r="AL30" s="265"/>
      <c r="AM30" s="265"/>
      <c r="AN30" s="265"/>
      <c r="AO30" s="265"/>
      <c r="AR30" s="35"/>
      <c r="BE30" s="254"/>
    </row>
    <row r="31" spans="2:57" s="2" customFormat="1" ht="14.45" customHeight="1" hidden="1">
      <c r="B31" s="35"/>
      <c r="F31" s="26" t="s">
        <v>43</v>
      </c>
      <c r="L31" s="266">
        <v>0.21</v>
      </c>
      <c r="M31" s="265"/>
      <c r="N31" s="265"/>
      <c r="O31" s="265"/>
      <c r="P31" s="265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5"/>
      <c r="BE31" s="254"/>
    </row>
    <row r="32" spans="2:57" s="2" customFormat="1" ht="14.45" customHeight="1" hidden="1">
      <c r="B32" s="35"/>
      <c r="F32" s="26" t="s">
        <v>44</v>
      </c>
      <c r="L32" s="266">
        <v>0.15</v>
      </c>
      <c r="M32" s="265"/>
      <c r="N32" s="265"/>
      <c r="O32" s="265"/>
      <c r="P32" s="265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5"/>
      <c r="BE32" s="254"/>
    </row>
    <row r="33" spans="2:44" s="2" customFormat="1" ht="14.45" customHeight="1" hidden="1">
      <c r="B33" s="35"/>
      <c r="F33" s="26" t="s">
        <v>45</v>
      </c>
      <c r="L33" s="266">
        <v>0</v>
      </c>
      <c r="M33" s="265"/>
      <c r="N33" s="265"/>
      <c r="O33" s="265"/>
      <c r="P33" s="265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67" t="s">
        <v>48</v>
      </c>
      <c r="Y35" s="268"/>
      <c r="Z35" s="268"/>
      <c r="AA35" s="268"/>
      <c r="AB35" s="268"/>
      <c r="AC35" s="38"/>
      <c r="AD35" s="38"/>
      <c r="AE35" s="38"/>
      <c r="AF35" s="38"/>
      <c r="AG35" s="38"/>
      <c r="AH35" s="38"/>
      <c r="AI35" s="38"/>
      <c r="AJ35" s="38"/>
      <c r="AK35" s="269">
        <f>SUM(AK26:AK33)</f>
        <v>0</v>
      </c>
      <c r="AL35" s="268"/>
      <c r="AM35" s="268"/>
      <c r="AN35" s="268"/>
      <c r="AO35" s="270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49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CF-23-11</v>
      </c>
      <c r="AR44" s="44"/>
    </row>
    <row r="45" spans="2:44" s="4" customFormat="1" ht="36.95" customHeight="1">
      <c r="B45" s="45"/>
      <c r="C45" s="46" t="s">
        <v>16</v>
      </c>
      <c r="L45" s="271" t="str">
        <f>K6</f>
        <v>Nymburk skatepark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Nymburk</v>
      </c>
      <c r="AI47" s="26" t="s">
        <v>23</v>
      </c>
      <c r="AM47" s="273" t="str">
        <f>IF(AN8="","",AN8)</f>
        <v>3. 8. 2023</v>
      </c>
      <c r="AN47" s="273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25</v>
      </c>
      <c r="L49" s="3" t="str">
        <f>IF(E11="","",E11)</f>
        <v xml:space="preserve"> </v>
      </c>
      <c r="AI49" s="26" t="s">
        <v>31</v>
      </c>
      <c r="AM49" s="274" t="str">
        <f>IF(E17="","",E17)</f>
        <v xml:space="preserve"> </v>
      </c>
      <c r="AN49" s="275"/>
      <c r="AO49" s="275"/>
      <c r="AP49" s="275"/>
      <c r="AR49" s="31"/>
      <c r="AS49" s="276" t="s">
        <v>50</v>
      </c>
      <c r="AT49" s="277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29</v>
      </c>
      <c r="L50" s="3" t="str">
        <f>IF(E14="Vyplň údaj","",E14)</f>
        <v/>
      </c>
      <c r="AI50" s="26" t="s">
        <v>33</v>
      </c>
      <c r="AM50" s="274" t="str">
        <f>IF(E20="","",E20)</f>
        <v xml:space="preserve"> </v>
      </c>
      <c r="AN50" s="275"/>
      <c r="AO50" s="275"/>
      <c r="AP50" s="275"/>
      <c r="AR50" s="31"/>
      <c r="AS50" s="278"/>
      <c r="AT50" s="279"/>
      <c r="BD50" s="52"/>
    </row>
    <row r="51" spans="2:56" s="1" customFormat="1" ht="10.9" customHeight="1">
      <c r="B51" s="31"/>
      <c r="AR51" s="31"/>
      <c r="AS51" s="278"/>
      <c r="AT51" s="279"/>
      <c r="BD51" s="52"/>
    </row>
    <row r="52" spans="2:56" s="1" customFormat="1" ht="29.25" customHeight="1">
      <c r="B52" s="31"/>
      <c r="C52" s="280" t="s">
        <v>51</v>
      </c>
      <c r="D52" s="281"/>
      <c r="E52" s="281"/>
      <c r="F52" s="281"/>
      <c r="G52" s="281"/>
      <c r="H52" s="53"/>
      <c r="I52" s="282" t="s">
        <v>52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3" t="s">
        <v>53</v>
      </c>
      <c r="AH52" s="281"/>
      <c r="AI52" s="281"/>
      <c r="AJ52" s="281"/>
      <c r="AK52" s="281"/>
      <c r="AL52" s="281"/>
      <c r="AM52" s="281"/>
      <c r="AN52" s="282" t="s">
        <v>54</v>
      </c>
      <c r="AO52" s="281"/>
      <c r="AP52" s="281"/>
      <c r="AQ52" s="54" t="s">
        <v>55</v>
      </c>
      <c r="AR52" s="31"/>
      <c r="AS52" s="55" t="s">
        <v>56</v>
      </c>
      <c r="AT52" s="56" t="s">
        <v>57</v>
      </c>
      <c r="AU52" s="56" t="s">
        <v>58</v>
      </c>
      <c r="AV52" s="56" t="s">
        <v>59</v>
      </c>
      <c r="AW52" s="56" t="s">
        <v>60</v>
      </c>
      <c r="AX52" s="56" t="s">
        <v>61</v>
      </c>
      <c r="AY52" s="56" t="s">
        <v>62</v>
      </c>
      <c r="AZ52" s="56" t="s">
        <v>63</v>
      </c>
      <c r="BA52" s="56" t="s">
        <v>64</v>
      </c>
      <c r="BB52" s="56" t="s">
        <v>65</v>
      </c>
      <c r="BC52" s="56" t="s">
        <v>66</v>
      </c>
      <c r="BD52" s="57" t="s">
        <v>67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7">
        <f>ROUND(SUM(AG55:AG57),2)</f>
        <v>0</v>
      </c>
      <c r="AH54" s="287"/>
      <c r="AI54" s="287"/>
      <c r="AJ54" s="287"/>
      <c r="AK54" s="287"/>
      <c r="AL54" s="287"/>
      <c r="AM54" s="287"/>
      <c r="AN54" s="288">
        <f>SUM(AG54,AT54)</f>
        <v>0</v>
      </c>
      <c r="AO54" s="288"/>
      <c r="AP54" s="288"/>
      <c r="AQ54" s="63" t="s">
        <v>19</v>
      </c>
      <c r="AR54" s="59"/>
      <c r="AS54" s="64">
        <f>ROUND(SUM(AS55:AS57),2)</f>
        <v>0</v>
      </c>
      <c r="AT54" s="65">
        <f>ROUND(SUM(AV54:AW54),2)</f>
        <v>0</v>
      </c>
      <c r="AU54" s="66">
        <f>ROUND(SUM(AU55:AU57),5)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ROUND(SUM(AZ55:AZ57),2)</f>
        <v>0</v>
      </c>
      <c r="BA54" s="65">
        <f>ROUND(SUM(BA55:BA57),2)</f>
        <v>0</v>
      </c>
      <c r="BB54" s="65">
        <f>ROUND(SUM(BB55:BB57),2)</f>
        <v>0</v>
      </c>
      <c r="BC54" s="65">
        <f>ROUND(SUM(BC55:BC57),2)</f>
        <v>0</v>
      </c>
      <c r="BD54" s="67">
        <f>ROUND(SUM(BD55:BD57),2)</f>
        <v>0</v>
      </c>
      <c r="BS54" s="68" t="s">
        <v>69</v>
      </c>
      <c r="BT54" s="68" t="s">
        <v>70</v>
      </c>
      <c r="BU54" s="69" t="s">
        <v>71</v>
      </c>
      <c r="BV54" s="68" t="s">
        <v>72</v>
      </c>
      <c r="BW54" s="68" t="s">
        <v>5</v>
      </c>
      <c r="BX54" s="68" t="s">
        <v>73</v>
      </c>
      <c r="CL54" s="68" t="s">
        <v>19</v>
      </c>
    </row>
    <row r="55" spans="1:91" s="6" customFormat="1" ht="16.5" customHeight="1">
      <c r="A55" s="70" t="s">
        <v>74</v>
      </c>
      <c r="B55" s="71"/>
      <c r="C55" s="72"/>
      <c r="D55" s="286" t="s">
        <v>75</v>
      </c>
      <c r="E55" s="286"/>
      <c r="F55" s="286"/>
      <c r="G55" s="286"/>
      <c r="H55" s="286"/>
      <c r="I55" s="73"/>
      <c r="J55" s="286" t="s">
        <v>76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4">
        <f>'SO 00 - Ostatní náklady'!J30</f>
        <v>0</v>
      </c>
      <c r="AH55" s="285"/>
      <c r="AI55" s="285"/>
      <c r="AJ55" s="285"/>
      <c r="AK55" s="285"/>
      <c r="AL55" s="285"/>
      <c r="AM55" s="285"/>
      <c r="AN55" s="284">
        <f>SUM(AG55,AT55)</f>
        <v>0</v>
      </c>
      <c r="AO55" s="285"/>
      <c r="AP55" s="285"/>
      <c r="AQ55" s="74" t="s">
        <v>77</v>
      </c>
      <c r="AR55" s="71"/>
      <c r="AS55" s="75">
        <v>0</v>
      </c>
      <c r="AT55" s="76">
        <f>ROUND(SUM(AV55:AW55),2)</f>
        <v>0</v>
      </c>
      <c r="AU55" s="77">
        <f>'SO 00 - Ostatní náklady'!P82</f>
        <v>0</v>
      </c>
      <c r="AV55" s="76">
        <f>'SO 00 - Ostatní náklady'!J33</f>
        <v>0</v>
      </c>
      <c r="AW55" s="76">
        <f>'SO 00 - Ostatní náklady'!J34</f>
        <v>0</v>
      </c>
      <c r="AX55" s="76">
        <f>'SO 00 - Ostatní náklady'!J35</f>
        <v>0</v>
      </c>
      <c r="AY55" s="76">
        <f>'SO 00 - Ostatní náklady'!J36</f>
        <v>0</v>
      </c>
      <c r="AZ55" s="76">
        <f>'SO 00 - Ostatní náklady'!F33</f>
        <v>0</v>
      </c>
      <c r="BA55" s="76">
        <f>'SO 00 - Ostatní náklady'!F34</f>
        <v>0</v>
      </c>
      <c r="BB55" s="76">
        <f>'SO 00 - Ostatní náklady'!F35</f>
        <v>0</v>
      </c>
      <c r="BC55" s="76">
        <f>'SO 00 - Ostatní náklady'!F36</f>
        <v>0</v>
      </c>
      <c r="BD55" s="78">
        <f>'SO 00 - Ostatní náklady'!F37</f>
        <v>0</v>
      </c>
      <c r="BT55" s="79" t="s">
        <v>78</v>
      </c>
      <c r="BV55" s="79" t="s">
        <v>72</v>
      </c>
      <c r="BW55" s="79" t="s">
        <v>79</v>
      </c>
      <c r="BX55" s="79" t="s">
        <v>5</v>
      </c>
      <c r="CL55" s="79" t="s">
        <v>19</v>
      </c>
      <c r="CM55" s="79" t="s">
        <v>80</v>
      </c>
    </row>
    <row r="56" spans="1:91" s="6" customFormat="1" ht="16.5" customHeight="1">
      <c r="A56" s="70" t="s">
        <v>74</v>
      </c>
      <c r="B56" s="71"/>
      <c r="C56" s="72"/>
      <c r="D56" s="286" t="s">
        <v>81</v>
      </c>
      <c r="E56" s="286"/>
      <c r="F56" s="286"/>
      <c r="G56" s="286"/>
      <c r="H56" s="286"/>
      <c r="I56" s="73"/>
      <c r="J56" s="286" t="s">
        <v>82</v>
      </c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4">
        <f>'SO 01 - Skatepark'!J30</f>
        <v>0</v>
      </c>
      <c r="AH56" s="285"/>
      <c r="AI56" s="285"/>
      <c r="AJ56" s="285"/>
      <c r="AK56" s="285"/>
      <c r="AL56" s="285"/>
      <c r="AM56" s="285"/>
      <c r="AN56" s="284">
        <f>SUM(AG56,AT56)</f>
        <v>0</v>
      </c>
      <c r="AO56" s="285"/>
      <c r="AP56" s="285"/>
      <c r="AQ56" s="74" t="s">
        <v>77</v>
      </c>
      <c r="AR56" s="71"/>
      <c r="AS56" s="75">
        <v>0</v>
      </c>
      <c r="AT56" s="76">
        <f>ROUND(SUM(AV56:AW56),2)</f>
        <v>0</v>
      </c>
      <c r="AU56" s="77">
        <f>'SO 01 - Skatepark'!P105</f>
        <v>0</v>
      </c>
      <c r="AV56" s="76">
        <f>'SO 01 - Skatepark'!J33</f>
        <v>0</v>
      </c>
      <c r="AW56" s="76">
        <f>'SO 01 - Skatepark'!J34</f>
        <v>0</v>
      </c>
      <c r="AX56" s="76">
        <f>'SO 01 - Skatepark'!J35</f>
        <v>0</v>
      </c>
      <c r="AY56" s="76">
        <f>'SO 01 - Skatepark'!J36</f>
        <v>0</v>
      </c>
      <c r="AZ56" s="76">
        <f>'SO 01 - Skatepark'!F33</f>
        <v>0</v>
      </c>
      <c r="BA56" s="76">
        <f>'SO 01 - Skatepark'!F34</f>
        <v>0</v>
      </c>
      <c r="BB56" s="76">
        <f>'SO 01 - Skatepark'!F35</f>
        <v>0</v>
      </c>
      <c r="BC56" s="76">
        <f>'SO 01 - Skatepark'!F36</f>
        <v>0</v>
      </c>
      <c r="BD56" s="78">
        <f>'SO 01 - Skatepark'!F37</f>
        <v>0</v>
      </c>
      <c r="BT56" s="79" t="s">
        <v>78</v>
      </c>
      <c r="BV56" s="79" t="s">
        <v>72</v>
      </c>
      <c r="BW56" s="79" t="s">
        <v>83</v>
      </c>
      <c r="BX56" s="79" t="s">
        <v>5</v>
      </c>
      <c r="CL56" s="79" t="s">
        <v>19</v>
      </c>
      <c r="CM56" s="79" t="s">
        <v>80</v>
      </c>
    </row>
    <row r="57" spans="1:91" s="6" customFormat="1" ht="24.75" customHeight="1">
      <c r="A57" s="70" t="s">
        <v>74</v>
      </c>
      <c r="B57" s="71"/>
      <c r="C57" s="72"/>
      <c r="D57" s="286" t="s">
        <v>84</v>
      </c>
      <c r="E57" s="286"/>
      <c r="F57" s="286"/>
      <c r="G57" s="286"/>
      <c r="H57" s="286"/>
      <c r="I57" s="73"/>
      <c r="J57" s="286" t="s">
        <v>85</v>
      </c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4">
        <f>'SO 01.2 - Odtěžení kopce'!J30</f>
        <v>0</v>
      </c>
      <c r="AH57" s="285"/>
      <c r="AI57" s="285"/>
      <c r="AJ57" s="285"/>
      <c r="AK57" s="285"/>
      <c r="AL57" s="285"/>
      <c r="AM57" s="285"/>
      <c r="AN57" s="284">
        <f>SUM(AG57,AT57)</f>
        <v>0</v>
      </c>
      <c r="AO57" s="285"/>
      <c r="AP57" s="285"/>
      <c r="AQ57" s="74" t="s">
        <v>77</v>
      </c>
      <c r="AR57" s="71"/>
      <c r="AS57" s="80">
        <v>0</v>
      </c>
      <c r="AT57" s="81">
        <f>ROUND(SUM(AV57:AW57),2)</f>
        <v>0</v>
      </c>
      <c r="AU57" s="82">
        <f>'SO 01.2 - Odtěžení kopce'!P84</f>
        <v>0</v>
      </c>
      <c r="AV57" s="81">
        <f>'SO 01.2 - Odtěžení kopce'!J33</f>
        <v>0</v>
      </c>
      <c r="AW57" s="81">
        <f>'SO 01.2 - Odtěžení kopce'!J34</f>
        <v>0</v>
      </c>
      <c r="AX57" s="81">
        <f>'SO 01.2 - Odtěžení kopce'!J35</f>
        <v>0</v>
      </c>
      <c r="AY57" s="81">
        <f>'SO 01.2 - Odtěžení kopce'!J36</f>
        <v>0</v>
      </c>
      <c r="AZ57" s="81">
        <f>'SO 01.2 - Odtěžení kopce'!F33</f>
        <v>0</v>
      </c>
      <c r="BA57" s="81">
        <f>'SO 01.2 - Odtěžení kopce'!F34</f>
        <v>0</v>
      </c>
      <c r="BB57" s="81">
        <f>'SO 01.2 - Odtěžení kopce'!F35</f>
        <v>0</v>
      </c>
      <c r="BC57" s="81">
        <f>'SO 01.2 - Odtěžení kopce'!F36</f>
        <v>0</v>
      </c>
      <c r="BD57" s="83">
        <f>'SO 01.2 - Odtěžení kopce'!F37</f>
        <v>0</v>
      </c>
      <c r="BT57" s="79" t="s">
        <v>78</v>
      </c>
      <c r="BV57" s="79" t="s">
        <v>72</v>
      </c>
      <c r="BW57" s="79" t="s">
        <v>86</v>
      </c>
      <c r="BX57" s="79" t="s">
        <v>5</v>
      </c>
      <c r="CL57" s="79" t="s">
        <v>19</v>
      </c>
      <c r="CM57" s="79" t="s">
        <v>80</v>
      </c>
    </row>
    <row r="58" spans="2:44" s="1" customFormat="1" ht="30" customHeight="1">
      <c r="B58" s="31"/>
      <c r="AR58" s="31"/>
    </row>
    <row r="59" spans="2:44" s="1" customFormat="1" ht="6.9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31"/>
    </row>
  </sheetData>
  <sheetProtection algorithmName="SHA-512" hashValue="sNzC6lonEMDqnrEcW4ppJ/fIHCLG/sNLGzdA4lPv7HwbtvlYCLbbocJafBp6Y+4hf5bDdioMTvSKz6aN/YIHqA==" saltValue="qpD6MAyIlPTsXPEXDMn8/khk/+6JVmtrORet51QVjlZ69bPrErm5xR1soCKK/DvwvJYcmRcsSeVmG8JqgG6b8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0 - Ostatní náklady'!C2" display="/"/>
    <hyperlink ref="A56" location="'SO 01 - Skatepark'!C2" display="/"/>
    <hyperlink ref="A57" location="'SO 01.2 - Odtěžení kop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87</v>
      </c>
      <c r="L4" s="19"/>
      <c r="M4" s="8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89" t="str">
        <f>'Rekapitulace stavby'!K6</f>
        <v>Nymburk skatepark</v>
      </c>
      <c r="F7" s="290"/>
      <c r="G7" s="290"/>
      <c r="H7" s="290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271" t="s">
        <v>89</v>
      </c>
      <c r="F9" s="291"/>
      <c r="G9" s="291"/>
      <c r="H9" s="291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27</v>
      </c>
      <c r="I12" s="26" t="s">
        <v>23</v>
      </c>
      <c r="J12" s="48" t="str">
        <f>'Rekapitulace stavby'!AN8</f>
        <v>3. 8. 2023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92" t="str">
        <f>'Rekapitulace stavby'!E14</f>
        <v>Vyplň údaj</v>
      </c>
      <c r="F18" s="255"/>
      <c r="G18" s="255"/>
      <c r="H18" s="255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26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85"/>
      <c r="E27" s="260" t="s">
        <v>19</v>
      </c>
      <c r="F27" s="260"/>
      <c r="G27" s="260"/>
      <c r="H27" s="260"/>
      <c r="L27" s="85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86" t="s">
        <v>36</v>
      </c>
      <c r="J30" s="62">
        <f>ROUND(J82,2)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7">
        <f>ROUND((SUM(BE82:BE89)),2)</f>
        <v>0</v>
      </c>
      <c r="I33" s="88">
        <v>0.21</v>
      </c>
      <c r="J33" s="87">
        <f>ROUND(((SUM(BE82:BE89))*I33),2)</f>
        <v>0</v>
      </c>
      <c r="L33" s="31"/>
    </row>
    <row r="34" spans="2:12" s="1" customFormat="1" ht="14.45" customHeight="1">
      <c r="B34" s="31"/>
      <c r="E34" s="26" t="s">
        <v>42</v>
      </c>
      <c r="F34" s="87">
        <f>ROUND((SUM(BF82:BF89)),2)</f>
        <v>0</v>
      </c>
      <c r="I34" s="88">
        <v>0.15</v>
      </c>
      <c r="J34" s="87">
        <f>ROUND(((SUM(BF82:BF89))*I34),2)</f>
        <v>0</v>
      </c>
      <c r="L34" s="31"/>
    </row>
    <row r="35" spans="2:12" s="1" customFormat="1" ht="14.45" customHeight="1" hidden="1">
      <c r="B35" s="31"/>
      <c r="E35" s="26" t="s">
        <v>43</v>
      </c>
      <c r="F35" s="87">
        <f>ROUND((SUM(BG82:BG89)),2)</f>
        <v>0</v>
      </c>
      <c r="I35" s="88">
        <v>0.21</v>
      </c>
      <c r="J35" s="87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7">
        <f>ROUND((SUM(BH82:BH89)),2)</f>
        <v>0</v>
      </c>
      <c r="I36" s="88">
        <v>0.15</v>
      </c>
      <c r="J36" s="87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7">
        <f>ROUND((SUM(BI82:BI89)),2)</f>
        <v>0</v>
      </c>
      <c r="I37" s="88">
        <v>0</v>
      </c>
      <c r="J37" s="87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90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289" t="str">
        <f>E7</f>
        <v>Nymburk skatepark</v>
      </c>
      <c r="F48" s="290"/>
      <c r="G48" s="290"/>
      <c r="H48" s="290"/>
      <c r="L48" s="31"/>
    </row>
    <row r="49" spans="2:12" s="1" customFormat="1" ht="12" customHeight="1">
      <c r="B49" s="31"/>
      <c r="C49" s="26" t="s">
        <v>88</v>
      </c>
      <c r="L49" s="31"/>
    </row>
    <row r="50" spans="2:12" s="1" customFormat="1" ht="16.5" customHeight="1">
      <c r="B50" s="31"/>
      <c r="E50" s="271" t="str">
        <f>E9</f>
        <v>SO 00 - Ostatní náklady</v>
      </c>
      <c r="F50" s="291"/>
      <c r="G50" s="291"/>
      <c r="H50" s="291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3. 8. 2023</v>
      </c>
      <c r="L52" s="31"/>
    </row>
    <row r="53" spans="2:12" s="1" customFormat="1" ht="6.95" customHeight="1">
      <c r="B53" s="31"/>
      <c r="L53" s="31"/>
    </row>
    <row r="54" spans="2:12" s="1" customFormat="1" ht="15.2" customHeight="1">
      <c r="B54" s="31"/>
      <c r="C54" s="26" t="s">
        <v>25</v>
      </c>
      <c r="F54" s="24" t="str">
        <f>E15</f>
        <v xml:space="preserve"> </v>
      </c>
      <c r="I54" s="26" t="s">
        <v>31</v>
      </c>
      <c r="J54" s="29" t="str">
        <f>E21</f>
        <v xml:space="preserve"> </v>
      </c>
      <c r="L54" s="31"/>
    </row>
    <row r="55" spans="2:12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33</v>
      </c>
      <c r="J55" s="29" t="str">
        <f>E24</f>
        <v xml:space="preserve"> 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97" t="s">
        <v>68</v>
      </c>
      <c r="J59" s="62">
        <f>J82</f>
        <v>0</v>
      </c>
      <c r="L59" s="31"/>
      <c r="AU59" s="16" t="s">
        <v>93</v>
      </c>
    </row>
    <row r="60" spans="2:12" s="8" customFormat="1" ht="24.95" customHeight="1">
      <c r="B60" s="98"/>
      <c r="D60" s="99" t="s">
        <v>94</v>
      </c>
      <c r="E60" s="100"/>
      <c r="F60" s="100"/>
      <c r="G60" s="100"/>
      <c r="H60" s="100"/>
      <c r="I60" s="100"/>
      <c r="J60" s="101">
        <f>J83</f>
        <v>0</v>
      </c>
      <c r="L60" s="98"/>
    </row>
    <row r="61" spans="2:12" s="9" customFormat="1" ht="19.9" customHeight="1">
      <c r="B61" s="102"/>
      <c r="D61" s="103" t="s">
        <v>95</v>
      </c>
      <c r="E61" s="104"/>
      <c r="F61" s="104"/>
      <c r="G61" s="104"/>
      <c r="H61" s="104"/>
      <c r="I61" s="104"/>
      <c r="J61" s="105">
        <f>J84</f>
        <v>0</v>
      </c>
      <c r="L61" s="102"/>
    </row>
    <row r="62" spans="2:12" s="9" customFormat="1" ht="19.9" customHeight="1">
      <c r="B62" s="102"/>
      <c r="D62" s="103" t="s">
        <v>96</v>
      </c>
      <c r="E62" s="104"/>
      <c r="F62" s="104"/>
      <c r="G62" s="104"/>
      <c r="H62" s="104"/>
      <c r="I62" s="104"/>
      <c r="J62" s="105">
        <f>J87</f>
        <v>0</v>
      </c>
      <c r="L62" s="102"/>
    </row>
    <row r="63" spans="2:12" s="1" customFormat="1" ht="21.75" customHeight="1">
      <c r="B63" s="31"/>
      <c r="L63" s="31"/>
    </row>
    <row r="64" spans="2:12" s="1" customFormat="1" ht="6.9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1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1"/>
    </row>
    <row r="69" spans="2:12" s="1" customFormat="1" ht="24.95" customHeight="1">
      <c r="B69" s="31"/>
      <c r="C69" s="20" t="s">
        <v>97</v>
      </c>
      <c r="L69" s="31"/>
    </row>
    <row r="70" spans="2:12" s="1" customFormat="1" ht="6.95" customHeight="1">
      <c r="B70" s="31"/>
      <c r="L70" s="31"/>
    </row>
    <row r="71" spans="2:12" s="1" customFormat="1" ht="12" customHeight="1">
      <c r="B71" s="31"/>
      <c r="C71" s="26" t="s">
        <v>16</v>
      </c>
      <c r="L71" s="31"/>
    </row>
    <row r="72" spans="2:12" s="1" customFormat="1" ht="16.5" customHeight="1">
      <c r="B72" s="31"/>
      <c r="E72" s="289" t="str">
        <f>E7</f>
        <v>Nymburk skatepark</v>
      </c>
      <c r="F72" s="290"/>
      <c r="G72" s="290"/>
      <c r="H72" s="290"/>
      <c r="L72" s="31"/>
    </row>
    <row r="73" spans="2:12" s="1" customFormat="1" ht="12" customHeight="1">
      <c r="B73" s="31"/>
      <c r="C73" s="26" t="s">
        <v>88</v>
      </c>
      <c r="L73" s="31"/>
    </row>
    <row r="74" spans="2:12" s="1" customFormat="1" ht="16.5" customHeight="1">
      <c r="B74" s="31"/>
      <c r="E74" s="271" t="str">
        <f>E9</f>
        <v>SO 00 - Ostatní náklady</v>
      </c>
      <c r="F74" s="291"/>
      <c r="G74" s="291"/>
      <c r="H74" s="291"/>
      <c r="L74" s="31"/>
    </row>
    <row r="75" spans="2:12" s="1" customFormat="1" ht="6.95" customHeight="1">
      <c r="B75" s="31"/>
      <c r="L75" s="31"/>
    </row>
    <row r="76" spans="2:12" s="1" customFormat="1" ht="12" customHeight="1">
      <c r="B76" s="31"/>
      <c r="C76" s="26" t="s">
        <v>21</v>
      </c>
      <c r="F76" s="24" t="str">
        <f>F12</f>
        <v xml:space="preserve"> </v>
      </c>
      <c r="I76" s="26" t="s">
        <v>23</v>
      </c>
      <c r="J76" s="48" t="str">
        <f>IF(J12="","",J12)</f>
        <v>3. 8. 2023</v>
      </c>
      <c r="L76" s="31"/>
    </row>
    <row r="77" spans="2:12" s="1" customFormat="1" ht="6.95" customHeight="1">
      <c r="B77" s="31"/>
      <c r="L77" s="31"/>
    </row>
    <row r="78" spans="2:12" s="1" customFormat="1" ht="15.2" customHeight="1">
      <c r="B78" s="31"/>
      <c r="C78" s="26" t="s">
        <v>25</v>
      </c>
      <c r="F78" s="24" t="str">
        <f>E15</f>
        <v xml:space="preserve"> </v>
      </c>
      <c r="I78" s="26" t="s">
        <v>31</v>
      </c>
      <c r="J78" s="29" t="str">
        <f>E21</f>
        <v xml:space="preserve"> </v>
      </c>
      <c r="L78" s="31"/>
    </row>
    <row r="79" spans="2:12" s="1" customFormat="1" ht="15.2" customHeight="1">
      <c r="B79" s="31"/>
      <c r="C79" s="26" t="s">
        <v>29</v>
      </c>
      <c r="F79" s="24" t="str">
        <f>IF(E18="","",E18)</f>
        <v>Vyplň údaj</v>
      </c>
      <c r="I79" s="26" t="s">
        <v>33</v>
      </c>
      <c r="J79" s="29" t="str">
        <f>E24</f>
        <v xml:space="preserve"> </v>
      </c>
      <c r="L79" s="31"/>
    </row>
    <row r="80" spans="2:12" s="1" customFormat="1" ht="10.35" customHeight="1">
      <c r="B80" s="31"/>
      <c r="L80" s="31"/>
    </row>
    <row r="81" spans="2:20" s="10" customFormat="1" ht="29.25" customHeight="1">
      <c r="B81" s="106"/>
      <c r="C81" s="107" t="s">
        <v>98</v>
      </c>
      <c r="D81" s="108" t="s">
        <v>55</v>
      </c>
      <c r="E81" s="108" t="s">
        <v>51</v>
      </c>
      <c r="F81" s="108" t="s">
        <v>52</v>
      </c>
      <c r="G81" s="108" t="s">
        <v>99</v>
      </c>
      <c r="H81" s="108" t="s">
        <v>100</v>
      </c>
      <c r="I81" s="108" t="s">
        <v>101</v>
      </c>
      <c r="J81" s="108" t="s">
        <v>92</v>
      </c>
      <c r="K81" s="109" t="s">
        <v>102</v>
      </c>
      <c r="L81" s="106"/>
      <c r="M81" s="55" t="s">
        <v>19</v>
      </c>
      <c r="N81" s="56" t="s">
        <v>40</v>
      </c>
      <c r="O81" s="56" t="s">
        <v>103</v>
      </c>
      <c r="P81" s="56" t="s">
        <v>104</v>
      </c>
      <c r="Q81" s="56" t="s">
        <v>105</v>
      </c>
      <c r="R81" s="56" t="s">
        <v>106</v>
      </c>
      <c r="S81" s="56" t="s">
        <v>107</v>
      </c>
      <c r="T81" s="57" t="s">
        <v>108</v>
      </c>
    </row>
    <row r="82" spans="2:63" s="1" customFormat="1" ht="22.9" customHeight="1">
      <c r="B82" s="31"/>
      <c r="C82" s="60" t="s">
        <v>109</v>
      </c>
      <c r="J82" s="110">
        <f>BK82</f>
        <v>0</v>
      </c>
      <c r="L82" s="31"/>
      <c r="M82" s="58"/>
      <c r="N82" s="49"/>
      <c r="O82" s="49"/>
      <c r="P82" s="111">
        <f>P83</f>
        <v>0</v>
      </c>
      <c r="Q82" s="49"/>
      <c r="R82" s="111">
        <f>R83</f>
        <v>0</v>
      </c>
      <c r="S82" s="49"/>
      <c r="T82" s="112">
        <f>T83</f>
        <v>0</v>
      </c>
      <c r="AT82" s="16" t="s">
        <v>69</v>
      </c>
      <c r="AU82" s="16" t="s">
        <v>93</v>
      </c>
      <c r="BK82" s="113">
        <f>BK83</f>
        <v>0</v>
      </c>
    </row>
    <row r="83" spans="2:63" s="11" customFormat="1" ht="25.9" customHeight="1">
      <c r="B83" s="114"/>
      <c r="D83" s="115" t="s">
        <v>69</v>
      </c>
      <c r="E83" s="116" t="s">
        <v>110</v>
      </c>
      <c r="F83" s="116" t="s">
        <v>111</v>
      </c>
      <c r="I83" s="117"/>
      <c r="J83" s="118">
        <f>BK83</f>
        <v>0</v>
      </c>
      <c r="L83" s="114"/>
      <c r="M83" s="119"/>
      <c r="P83" s="120">
        <f>P84+P87</f>
        <v>0</v>
      </c>
      <c r="R83" s="120">
        <f>R84+R87</f>
        <v>0</v>
      </c>
      <c r="T83" s="121">
        <f>T84+T87</f>
        <v>0</v>
      </c>
      <c r="AR83" s="115" t="s">
        <v>112</v>
      </c>
      <c r="AT83" s="122" t="s">
        <v>69</v>
      </c>
      <c r="AU83" s="122" t="s">
        <v>70</v>
      </c>
      <c r="AY83" s="115" t="s">
        <v>113</v>
      </c>
      <c r="BK83" s="123">
        <f>BK84+BK87</f>
        <v>0</v>
      </c>
    </row>
    <row r="84" spans="2:63" s="11" customFormat="1" ht="22.9" customHeight="1">
      <c r="B84" s="114"/>
      <c r="D84" s="115" t="s">
        <v>69</v>
      </c>
      <c r="E84" s="124" t="s">
        <v>114</v>
      </c>
      <c r="F84" s="124" t="s">
        <v>115</v>
      </c>
      <c r="I84" s="117"/>
      <c r="J84" s="125">
        <f>BK84</f>
        <v>0</v>
      </c>
      <c r="L84" s="114"/>
      <c r="M84" s="119"/>
      <c r="P84" s="120">
        <f>SUM(P85:P86)</f>
        <v>0</v>
      </c>
      <c r="R84" s="120">
        <f>SUM(R85:R86)</f>
        <v>0</v>
      </c>
      <c r="T84" s="121">
        <f>SUM(T85:T86)</f>
        <v>0</v>
      </c>
      <c r="AR84" s="115" t="s">
        <v>112</v>
      </c>
      <c r="AT84" s="122" t="s">
        <v>69</v>
      </c>
      <c r="AU84" s="122" t="s">
        <v>78</v>
      </c>
      <c r="AY84" s="115" t="s">
        <v>113</v>
      </c>
      <c r="BK84" s="123">
        <f>SUM(BK85:BK86)</f>
        <v>0</v>
      </c>
    </row>
    <row r="85" spans="2:65" s="1" customFormat="1" ht="16.5" customHeight="1">
      <c r="B85" s="31"/>
      <c r="C85" s="126" t="s">
        <v>78</v>
      </c>
      <c r="D85" s="126" t="s">
        <v>116</v>
      </c>
      <c r="E85" s="127" t="s">
        <v>117</v>
      </c>
      <c r="F85" s="128" t="s">
        <v>115</v>
      </c>
      <c r="G85" s="129" t="s">
        <v>118</v>
      </c>
      <c r="H85" s="130">
        <v>1</v>
      </c>
      <c r="I85" s="131"/>
      <c r="J85" s="132">
        <f>ROUND(I85*H85,2)</f>
        <v>0</v>
      </c>
      <c r="K85" s="128" t="s">
        <v>119</v>
      </c>
      <c r="L85" s="31"/>
      <c r="M85" s="133" t="s">
        <v>19</v>
      </c>
      <c r="N85" s="134" t="s">
        <v>41</v>
      </c>
      <c r="P85" s="135">
        <f>O85*H85</f>
        <v>0</v>
      </c>
      <c r="Q85" s="135">
        <v>0</v>
      </c>
      <c r="R85" s="135">
        <f>Q85*H85</f>
        <v>0</v>
      </c>
      <c r="S85" s="135">
        <v>0</v>
      </c>
      <c r="T85" s="136">
        <f>S85*H85</f>
        <v>0</v>
      </c>
      <c r="AR85" s="137" t="s">
        <v>120</v>
      </c>
      <c r="AT85" s="137" t="s">
        <v>116</v>
      </c>
      <c r="AU85" s="137" t="s">
        <v>80</v>
      </c>
      <c r="AY85" s="16" t="s">
        <v>113</v>
      </c>
      <c r="BE85" s="138">
        <f>IF(N85="základní",J85,0)</f>
        <v>0</v>
      </c>
      <c r="BF85" s="138">
        <f>IF(N85="snížená",J85,0)</f>
        <v>0</v>
      </c>
      <c r="BG85" s="138">
        <f>IF(N85="zákl. přenesená",J85,0)</f>
        <v>0</v>
      </c>
      <c r="BH85" s="138">
        <f>IF(N85="sníž. přenesená",J85,0)</f>
        <v>0</v>
      </c>
      <c r="BI85" s="138">
        <f>IF(N85="nulová",J85,0)</f>
        <v>0</v>
      </c>
      <c r="BJ85" s="16" t="s">
        <v>78</v>
      </c>
      <c r="BK85" s="138">
        <f>ROUND(I85*H85,2)</f>
        <v>0</v>
      </c>
      <c r="BL85" s="16" t="s">
        <v>120</v>
      </c>
      <c r="BM85" s="137" t="s">
        <v>121</v>
      </c>
    </row>
    <row r="86" spans="2:47" s="1" customFormat="1" ht="11.25">
      <c r="B86" s="31"/>
      <c r="D86" s="139" t="s">
        <v>122</v>
      </c>
      <c r="F86" s="140" t="s">
        <v>123</v>
      </c>
      <c r="I86" s="141"/>
      <c r="L86" s="31"/>
      <c r="M86" s="142"/>
      <c r="T86" s="52"/>
      <c r="AT86" s="16" t="s">
        <v>122</v>
      </c>
      <c r="AU86" s="16" t="s">
        <v>80</v>
      </c>
    </row>
    <row r="87" spans="2:63" s="11" customFormat="1" ht="22.9" customHeight="1">
      <c r="B87" s="114"/>
      <c r="D87" s="115" t="s">
        <v>69</v>
      </c>
      <c r="E87" s="124" t="s">
        <v>124</v>
      </c>
      <c r="F87" s="124" t="s">
        <v>125</v>
      </c>
      <c r="I87" s="117"/>
      <c r="J87" s="125">
        <f>BK87</f>
        <v>0</v>
      </c>
      <c r="L87" s="114"/>
      <c r="M87" s="119"/>
      <c r="P87" s="120">
        <f>SUM(P88:P89)</f>
        <v>0</v>
      </c>
      <c r="R87" s="120">
        <f>SUM(R88:R89)</f>
        <v>0</v>
      </c>
      <c r="T87" s="121">
        <f>SUM(T88:T89)</f>
        <v>0</v>
      </c>
      <c r="AR87" s="115" t="s">
        <v>112</v>
      </c>
      <c r="AT87" s="122" t="s">
        <v>69</v>
      </c>
      <c r="AU87" s="122" t="s">
        <v>78</v>
      </c>
      <c r="AY87" s="115" t="s">
        <v>113</v>
      </c>
      <c r="BK87" s="123">
        <f>SUM(BK88:BK89)</f>
        <v>0</v>
      </c>
    </row>
    <row r="88" spans="2:65" s="1" customFormat="1" ht="16.5" customHeight="1">
      <c r="B88" s="31"/>
      <c r="C88" s="126" t="s">
        <v>80</v>
      </c>
      <c r="D88" s="126" t="s">
        <v>116</v>
      </c>
      <c r="E88" s="127" t="s">
        <v>126</v>
      </c>
      <c r="F88" s="128" t="s">
        <v>127</v>
      </c>
      <c r="G88" s="129" t="s">
        <v>118</v>
      </c>
      <c r="H88" s="130">
        <v>1</v>
      </c>
      <c r="I88" s="131"/>
      <c r="J88" s="132">
        <f>ROUND(I88*H88,2)</f>
        <v>0</v>
      </c>
      <c r="K88" s="128" t="s">
        <v>119</v>
      </c>
      <c r="L88" s="31"/>
      <c r="M88" s="133" t="s">
        <v>19</v>
      </c>
      <c r="N88" s="134" t="s">
        <v>41</v>
      </c>
      <c r="P88" s="135">
        <f>O88*H88</f>
        <v>0</v>
      </c>
      <c r="Q88" s="135">
        <v>0</v>
      </c>
      <c r="R88" s="135">
        <f>Q88*H88</f>
        <v>0</v>
      </c>
      <c r="S88" s="135">
        <v>0</v>
      </c>
      <c r="T88" s="136">
        <f>S88*H88</f>
        <v>0</v>
      </c>
      <c r="AR88" s="137" t="s">
        <v>120</v>
      </c>
      <c r="AT88" s="137" t="s">
        <v>116</v>
      </c>
      <c r="AU88" s="137" t="s">
        <v>80</v>
      </c>
      <c r="AY88" s="16" t="s">
        <v>113</v>
      </c>
      <c r="BE88" s="138">
        <f>IF(N88="základní",J88,0)</f>
        <v>0</v>
      </c>
      <c r="BF88" s="138">
        <f>IF(N88="snížená",J88,0)</f>
        <v>0</v>
      </c>
      <c r="BG88" s="138">
        <f>IF(N88="zákl. přenesená",J88,0)</f>
        <v>0</v>
      </c>
      <c r="BH88" s="138">
        <f>IF(N88="sníž. přenesená",J88,0)</f>
        <v>0</v>
      </c>
      <c r="BI88" s="138">
        <f>IF(N88="nulová",J88,0)</f>
        <v>0</v>
      </c>
      <c r="BJ88" s="16" t="s">
        <v>78</v>
      </c>
      <c r="BK88" s="138">
        <f>ROUND(I88*H88,2)</f>
        <v>0</v>
      </c>
      <c r="BL88" s="16" t="s">
        <v>120</v>
      </c>
      <c r="BM88" s="137" t="s">
        <v>128</v>
      </c>
    </row>
    <row r="89" spans="2:47" s="1" customFormat="1" ht="11.25">
      <c r="B89" s="31"/>
      <c r="D89" s="139" t="s">
        <v>122</v>
      </c>
      <c r="F89" s="140" t="s">
        <v>129</v>
      </c>
      <c r="I89" s="141"/>
      <c r="L89" s="31"/>
      <c r="M89" s="143"/>
      <c r="N89" s="144"/>
      <c r="O89" s="144"/>
      <c r="P89" s="144"/>
      <c r="Q89" s="144"/>
      <c r="R89" s="144"/>
      <c r="S89" s="144"/>
      <c r="T89" s="145"/>
      <c r="AT89" s="16" t="s">
        <v>122</v>
      </c>
      <c r="AU89" s="16" t="s">
        <v>80</v>
      </c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31"/>
    </row>
  </sheetData>
  <sheetProtection algorithmName="SHA-512" hashValue="4sBferEUdMwFMuervOqQXRmowcIQxck32mPkDj8J25AkeDpahzW+ImMk0/UWqGl0Necn+hrrDs6R3eHujNAkiw==" saltValue="TMLHXOWDMkhTGDRyfYTFpE80BUEOFK7KTTQsfVBwPsfbl7YRksO6rVrkWzxSDg0newFcFvZLQJxONXMixm1/9Q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030001000"/>
    <hyperlink ref="F89" r:id="rId2" display="https://podminky.urs.cz/item/CS_URS_2023_02/05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87</v>
      </c>
      <c r="L4" s="19"/>
      <c r="M4" s="8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89" t="str">
        <f>'Rekapitulace stavby'!K6</f>
        <v>Nymburk skatepark</v>
      </c>
      <c r="F7" s="290"/>
      <c r="G7" s="290"/>
      <c r="H7" s="290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271" t="s">
        <v>130</v>
      </c>
      <c r="F9" s="291"/>
      <c r="G9" s="291"/>
      <c r="H9" s="291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27</v>
      </c>
      <c r="I12" s="26" t="s">
        <v>23</v>
      </c>
      <c r="J12" s="48" t="str">
        <f>'Rekapitulace stavby'!AN8</f>
        <v>3. 8. 2023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92" t="str">
        <f>'Rekapitulace stavby'!E14</f>
        <v>Vyplň údaj</v>
      </c>
      <c r="F18" s="255"/>
      <c r="G18" s="255"/>
      <c r="H18" s="255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26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85"/>
      <c r="E27" s="260" t="s">
        <v>19</v>
      </c>
      <c r="F27" s="260"/>
      <c r="G27" s="260"/>
      <c r="H27" s="260"/>
      <c r="L27" s="85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86" t="s">
        <v>36</v>
      </c>
      <c r="J30" s="62">
        <f>ROUND(J105,2)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7">
        <f>ROUND((SUM(BE105:BE446)),2)</f>
        <v>0</v>
      </c>
      <c r="I33" s="88">
        <v>0.21</v>
      </c>
      <c r="J33" s="87">
        <f>ROUND(((SUM(BE105:BE446))*I33),2)</f>
        <v>0</v>
      </c>
      <c r="L33" s="31"/>
    </row>
    <row r="34" spans="2:12" s="1" customFormat="1" ht="14.45" customHeight="1">
      <c r="B34" s="31"/>
      <c r="E34" s="26" t="s">
        <v>42</v>
      </c>
      <c r="F34" s="87">
        <f>ROUND((SUM(BF105:BF446)),2)</f>
        <v>0</v>
      </c>
      <c r="I34" s="88">
        <v>0.15</v>
      </c>
      <c r="J34" s="87">
        <f>ROUND(((SUM(BF105:BF446))*I34),2)</f>
        <v>0</v>
      </c>
      <c r="L34" s="31"/>
    </row>
    <row r="35" spans="2:12" s="1" customFormat="1" ht="14.45" customHeight="1" hidden="1">
      <c r="B35" s="31"/>
      <c r="E35" s="26" t="s">
        <v>43</v>
      </c>
      <c r="F35" s="87">
        <f>ROUND((SUM(BG105:BG446)),2)</f>
        <v>0</v>
      </c>
      <c r="I35" s="88">
        <v>0.21</v>
      </c>
      <c r="J35" s="87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7">
        <f>ROUND((SUM(BH105:BH446)),2)</f>
        <v>0</v>
      </c>
      <c r="I36" s="88">
        <v>0.15</v>
      </c>
      <c r="J36" s="87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7">
        <f>ROUND((SUM(BI105:BI446)),2)</f>
        <v>0</v>
      </c>
      <c r="I37" s="88">
        <v>0</v>
      </c>
      <c r="J37" s="87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90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289" t="str">
        <f>E7</f>
        <v>Nymburk skatepark</v>
      </c>
      <c r="F48" s="290"/>
      <c r="G48" s="290"/>
      <c r="H48" s="290"/>
      <c r="L48" s="31"/>
    </row>
    <row r="49" spans="2:12" s="1" customFormat="1" ht="12" customHeight="1">
      <c r="B49" s="31"/>
      <c r="C49" s="26" t="s">
        <v>88</v>
      </c>
      <c r="L49" s="31"/>
    </row>
    <row r="50" spans="2:12" s="1" customFormat="1" ht="16.5" customHeight="1">
      <c r="B50" s="31"/>
      <c r="E50" s="271" t="str">
        <f>E9</f>
        <v>SO 01 - Skatepark</v>
      </c>
      <c r="F50" s="291"/>
      <c r="G50" s="291"/>
      <c r="H50" s="291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3. 8. 2023</v>
      </c>
      <c r="L52" s="31"/>
    </row>
    <row r="53" spans="2:12" s="1" customFormat="1" ht="6.95" customHeight="1">
      <c r="B53" s="31"/>
      <c r="L53" s="31"/>
    </row>
    <row r="54" spans="2:12" s="1" customFormat="1" ht="15.2" customHeight="1">
      <c r="B54" s="31"/>
      <c r="C54" s="26" t="s">
        <v>25</v>
      </c>
      <c r="F54" s="24" t="str">
        <f>E15</f>
        <v xml:space="preserve"> </v>
      </c>
      <c r="I54" s="26" t="s">
        <v>31</v>
      </c>
      <c r="J54" s="29" t="str">
        <f>E21</f>
        <v xml:space="preserve"> </v>
      </c>
      <c r="L54" s="31"/>
    </row>
    <row r="55" spans="2:12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33</v>
      </c>
      <c r="J55" s="29" t="str">
        <f>E24</f>
        <v xml:space="preserve"> 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97" t="s">
        <v>68</v>
      </c>
      <c r="J59" s="62">
        <f>J105</f>
        <v>0</v>
      </c>
      <c r="L59" s="31"/>
      <c r="AU59" s="16" t="s">
        <v>93</v>
      </c>
    </row>
    <row r="60" spans="2:12" s="8" customFormat="1" ht="24.95" customHeight="1">
      <c r="B60" s="98"/>
      <c r="D60" s="99" t="s">
        <v>131</v>
      </c>
      <c r="E60" s="100"/>
      <c r="F60" s="100"/>
      <c r="G60" s="100"/>
      <c r="H60" s="100"/>
      <c r="I60" s="100"/>
      <c r="J60" s="101">
        <f>J106</f>
        <v>0</v>
      </c>
      <c r="L60" s="98"/>
    </row>
    <row r="61" spans="2:12" s="9" customFormat="1" ht="19.9" customHeight="1">
      <c r="B61" s="102"/>
      <c r="D61" s="103" t="s">
        <v>132</v>
      </c>
      <c r="E61" s="104"/>
      <c r="F61" s="104"/>
      <c r="G61" s="104"/>
      <c r="H61" s="104"/>
      <c r="I61" s="104"/>
      <c r="J61" s="105">
        <f>J107</f>
        <v>0</v>
      </c>
      <c r="L61" s="102"/>
    </row>
    <row r="62" spans="2:12" s="9" customFormat="1" ht="14.85" customHeight="1">
      <c r="B62" s="102"/>
      <c r="D62" s="103" t="s">
        <v>133</v>
      </c>
      <c r="E62" s="104"/>
      <c r="F62" s="104"/>
      <c r="G62" s="104"/>
      <c r="H62" s="104"/>
      <c r="I62" s="104"/>
      <c r="J62" s="105">
        <f>J108</f>
        <v>0</v>
      </c>
      <c r="L62" s="102"/>
    </row>
    <row r="63" spans="2:12" s="9" customFormat="1" ht="14.85" customHeight="1">
      <c r="B63" s="102"/>
      <c r="D63" s="103" t="s">
        <v>134</v>
      </c>
      <c r="E63" s="104"/>
      <c r="F63" s="104"/>
      <c r="G63" s="104"/>
      <c r="H63" s="104"/>
      <c r="I63" s="104"/>
      <c r="J63" s="105">
        <f>J112</f>
        <v>0</v>
      </c>
      <c r="L63" s="102"/>
    </row>
    <row r="64" spans="2:12" s="9" customFormat="1" ht="14.85" customHeight="1">
      <c r="B64" s="102"/>
      <c r="D64" s="103" t="s">
        <v>135</v>
      </c>
      <c r="E64" s="104"/>
      <c r="F64" s="104"/>
      <c r="G64" s="104"/>
      <c r="H64" s="104"/>
      <c r="I64" s="104"/>
      <c r="J64" s="105">
        <f>J140</f>
        <v>0</v>
      </c>
      <c r="L64" s="102"/>
    </row>
    <row r="65" spans="2:12" s="9" customFormat="1" ht="14.85" customHeight="1">
      <c r="B65" s="102"/>
      <c r="D65" s="103" t="s">
        <v>136</v>
      </c>
      <c r="E65" s="104"/>
      <c r="F65" s="104"/>
      <c r="G65" s="104"/>
      <c r="H65" s="104"/>
      <c r="I65" s="104"/>
      <c r="J65" s="105">
        <f>J157</f>
        <v>0</v>
      </c>
      <c r="L65" s="102"/>
    </row>
    <row r="66" spans="2:12" s="9" customFormat="1" ht="14.85" customHeight="1">
      <c r="B66" s="102"/>
      <c r="D66" s="103" t="s">
        <v>137</v>
      </c>
      <c r="E66" s="104"/>
      <c r="F66" s="104"/>
      <c r="G66" s="104"/>
      <c r="H66" s="104"/>
      <c r="I66" s="104"/>
      <c r="J66" s="105">
        <f>J215</f>
        <v>0</v>
      </c>
      <c r="L66" s="102"/>
    </row>
    <row r="67" spans="2:12" s="9" customFormat="1" ht="14.85" customHeight="1">
      <c r="B67" s="102"/>
      <c r="D67" s="103" t="s">
        <v>138</v>
      </c>
      <c r="E67" s="104"/>
      <c r="F67" s="104"/>
      <c r="G67" s="104"/>
      <c r="H67" s="104"/>
      <c r="I67" s="104"/>
      <c r="J67" s="105">
        <f>J240</f>
        <v>0</v>
      </c>
      <c r="L67" s="102"/>
    </row>
    <row r="68" spans="2:12" s="9" customFormat="1" ht="19.9" customHeight="1">
      <c r="B68" s="102"/>
      <c r="D68" s="103" t="s">
        <v>139</v>
      </c>
      <c r="E68" s="104"/>
      <c r="F68" s="104"/>
      <c r="G68" s="104"/>
      <c r="H68" s="104"/>
      <c r="I68" s="104"/>
      <c r="J68" s="105">
        <f>J273</f>
        <v>0</v>
      </c>
      <c r="L68" s="102"/>
    </row>
    <row r="69" spans="2:12" s="9" customFormat="1" ht="14.85" customHeight="1">
      <c r="B69" s="102"/>
      <c r="D69" s="103" t="s">
        <v>140</v>
      </c>
      <c r="E69" s="104"/>
      <c r="F69" s="104"/>
      <c r="G69" s="104"/>
      <c r="H69" s="104"/>
      <c r="I69" s="104"/>
      <c r="J69" s="105">
        <f>J274</f>
        <v>0</v>
      </c>
      <c r="L69" s="102"/>
    </row>
    <row r="70" spans="2:12" s="9" customFormat="1" ht="14.85" customHeight="1">
      <c r="B70" s="102"/>
      <c r="D70" s="103" t="s">
        <v>141</v>
      </c>
      <c r="E70" s="104"/>
      <c r="F70" s="104"/>
      <c r="G70" s="104"/>
      <c r="H70" s="104"/>
      <c r="I70" s="104"/>
      <c r="J70" s="105">
        <f>J287</f>
        <v>0</v>
      </c>
      <c r="L70" s="102"/>
    </row>
    <row r="71" spans="2:12" s="9" customFormat="1" ht="19.9" customHeight="1">
      <c r="B71" s="102"/>
      <c r="D71" s="103" t="s">
        <v>142</v>
      </c>
      <c r="E71" s="104"/>
      <c r="F71" s="104"/>
      <c r="G71" s="104"/>
      <c r="H71" s="104"/>
      <c r="I71" s="104"/>
      <c r="J71" s="105">
        <f>J375</f>
        <v>0</v>
      </c>
      <c r="L71" s="102"/>
    </row>
    <row r="72" spans="2:12" s="9" customFormat="1" ht="14.85" customHeight="1">
      <c r="B72" s="102"/>
      <c r="D72" s="103" t="s">
        <v>143</v>
      </c>
      <c r="E72" s="104"/>
      <c r="F72" s="104"/>
      <c r="G72" s="104"/>
      <c r="H72" s="104"/>
      <c r="I72" s="104"/>
      <c r="J72" s="105">
        <f>J376</f>
        <v>0</v>
      </c>
      <c r="L72" s="102"/>
    </row>
    <row r="73" spans="2:12" s="9" customFormat="1" ht="19.9" customHeight="1">
      <c r="B73" s="102"/>
      <c r="D73" s="103" t="s">
        <v>144</v>
      </c>
      <c r="E73" s="104"/>
      <c r="F73" s="104"/>
      <c r="G73" s="104"/>
      <c r="H73" s="104"/>
      <c r="I73" s="104"/>
      <c r="J73" s="105">
        <f>J390</f>
        <v>0</v>
      </c>
      <c r="L73" s="102"/>
    </row>
    <row r="74" spans="2:12" s="9" customFormat="1" ht="14.85" customHeight="1">
      <c r="B74" s="102"/>
      <c r="D74" s="103" t="s">
        <v>145</v>
      </c>
      <c r="E74" s="104"/>
      <c r="F74" s="104"/>
      <c r="G74" s="104"/>
      <c r="H74" s="104"/>
      <c r="I74" s="104"/>
      <c r="J74" s="105">
        <f>J391</f>
        <v>0</v>
      </c>
      <c r="L74" s="102"/>
    </row>
    <row r="75" spans="2:12" s="9" customFormat="1" ht="19.9" customHeight="1">
      <c r="B75" s="102"/>
      <c r="D75" s="103" t="s">
        <v>146</v>
      </c>
      <c r="E75" s="104"/>
      <c r="F75" s="104"/>
      <c r="G75" s="104"/>
      <c r="H75" s="104"/>
      <c r="I75" s="104"/>
      <c r="J75" s="105">
        <f>J396</f>
        <v>0</v>
      </c>
      <c r="L75" s="102"/>
    </row>
    <row r="76" spans="2:12" s="9" customFormat="1" ht="14.85" customHeight="1">
      <c r="B76" s="102"/>
      <c r="D76" s="103" t="s">
        <v>147</v>
      </c>
      <c r="E76" s="104"/>
      <c r="F76" s="104"/>
      <c r="G76" s="104"/>
      <c r="H76" s="104"/>
      <c r="I76" s="104"/>
      <c r="J76" s="105">
        <f>J397</f>
        <v>0</v>
      </c>
      <c r="L76" s="102"/>
    </row>
    <row r="77" spans="2:12" s="9" customFormat="1" ht="19.9" customHeight="1">
      <c r="B77" s="102"/>
      <c r="D77" s="103" t="s">
        <v>148</v>
      </c>
      <c r="E77" s="104"/>
      <c r="F77" s="104"/>
      <c r="G77" s="104"/>
      <c r="H77" s="104"/>
      <c r="I77" s="104"/>
      <c r="J77" s="105">
        <f>J404</f>
        <v>0</v>
      </c>
      <c r="L77" s="102"/>
    </row>
    <row r="78" spans="2:12" s="9" customFormat="1" ht="14.85" customHeight="1">
      <c r="B78" s="102"/>
      <c r="D78" s="103" t="s">
        <v>149</v>
      </c>
      <c r="E78" s="104"/>
      <c r="F78" s="104"/>
      <c r="G78" s="104"/>
      <c r="H78" s="104"/>
      <c r="I78" s="104"/>
      <c r="J78" s="105">
        <f>J405</f>
        <v>0</v>
      </c>
      <c r="L78" s="102"/>
    </row>
    <row r="79" spans="2:12" s="9" customFormat="1" ht="14.85" customHeight="1">
      <c r="B79" s="102"/>
      <c r="D79" s="103" t="s">
        <v>150</v>
      </c>
      <c r="E79" s="104"/>
      <c r="F79" s="104"/>
      <c r="G79" s="104"/>
      <c r="H79" s="104"/>
      <c r="I79" s="104"/>
      <c r="J79" s="105">
        <f>J410</f>
        <v>0</v>
      </c>
      <c r="L79" s="102"/>
    </row>
    <row r="80" spans="2:12" s="9" customFormat="1" ht="19.9" customHeight="1">
      <c r="B80" s="102"/>
      <c r="D80" s="103" t="s">
        <v>151</v>
      </c>
      <c r="E80" s="104"/>
      <c r="F80" s="104"/>
      <c r="G80" s="104"/>
      <c r="H80" s="104"/>
      <c r="I80" s="104"/>
      <c r="J80" s="105">
        <f>J412</f>
        <v>0</v>
      </c>
      <c r="L80" s="102"/>
    </row>
    <row r="81" spans="2:12" s="9" customFormat="1" ht="14.85" customHeight="1">
      <c r="B81" s="102"/>
      <c r="D81" s="103" t="s">
        <v>152</v>
      </c>
      <c r="E81" s="104"/>
      <c r="F81" s="104"/>
      <c r="G81" s="104"/>
      <c r="H81" s="104"/>
      <c r="I81" s="104"/>
      <c r="J81" s="105">
        <f>J413</f>
        <v>0</v>
      </c>
      <c r="L81" s="102"/>
    </row>
    <row r="82" spans="2:12" s="9" customFormat="1" ht="19.9" customHeight="1">
      <c r="B82" s="102"/>
      <c r="D82" s="103" t="s">
        <v>153</v>
      </c>
      <c r="E82" s="104"/>
      <c r="F82" s="104"/>
      <c r="G82" s="104"/>
      <c r="H82" s="104"/>
      <c r="I82" s="104"/>
      <c r="J82" s="105">
        <f>J416</f>
        <v>0</v>
      </c>
      <c r="L82" s="102"/>
    </row>
    <row r="83" spans="2:12" s="8" customFormat="1" ht="24.95" customHeight="1">
      <c r="B83" s="98"/>
      <c r="D83" s="99" t="s">
        <v>154</v>
      </c>
      <c r="E83" s="100"/>
      <c r="F83" s="100"/>
      <c r="G83" s="100"/>
      <c r="H83" s="100"/>
      <c r="I83" s="100"/>
      <c r="J83" s="101">
        <f>J419</f>
        <v>0</v>
      </c>
      <c r="L83" s="98"/>
    </row>
    <row r="84" spans="2:12" s="9" customFormat="1" ht="19.9" customHeight="1">
      <c r="B84" s="102"/>
      <c r="D84" s="103" t="s">
        <v>155</v>
      </c>
      <c r="E84" s="104"/>
      <c r="F84" s="104"/>
      <c r="G84" s="104"/>
      <c r="H84" s="104"/>
      <c r="I84" s="104"/>
      <c r="J84" s="105">
        <f>J420</f>
        <v>0</v>
      </c>
      <c r="L84" s="102"/>
    </row>
    <row r="85" spans="2:12" s="9" customFormat="1" ht="19.9" customHeight="1">
      <c r="B85" s="102"/>
      <c r="D85" s="103" t="s">
        <v>156</v>
      </c>
      <c r="E85" s="104"/>
      <c r="F85" s="104"/>
      <c r="G85" s="104"/>
      <c r="H85" s="104"/>
      <c r="I85" s="104"/>
      <c r="J85" s="105">
        <f>J431</f>
        <v>0</v>
      </c>
      <c r="L85" s="102"/>
    </row>
    <row r="86" spans="2:12" s="1" customFormat="1" ht="21.75" customHeight="1">
      <c r="B86" s="31"/>
      <c r="L86" s="31"/>
    </row>
    <row r="87" spans="2:12" s="1" customFormat="1" ht="6.95" customHeight="1"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31"/>
    </row>
    <row r="91" spans="2:12" s="1" customFormat="1" ht="6.95" customHeigh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31"/>
    </row>
    <row r="92" spans="2:12" s="1" customFormat="1" ht="24.95" customHeight="1">
      <c r="B92" s="31"/>
      <c r="C92" s="20" t="s">
        <v>97</v>
      </c>
      <c r="L92" s="31"/>
    </row>
    <row r="93" spans="2:12" s="1" customFormat="1" ht="6.95" customHeight="1">
      <c r="B93" s="31"/>
      <c r="L93" s="31"/>
    </row>
    <row r="94" spans="2:12" s="1" customFormat="1" ht="12" customHeight="1">
      <c r="B94" s="31"/>
      <c r="C94" s="26" t="s">
        <v>16</v>
      </c>
      <c r="L94" s="31"/>
    </row>
    <row r="95" spans="2:12" s="1" customFormat="1" ht="16.5" customHeight="1">
      <c r="B95" s="31"/>
      <c r="E95" s="289" t="str">
        <f>E7</f>
        <v>Nymburk skatepark</v>
      </c>
      <c r="F95" s="290"/>
      <c r="G95" s="290"/>
      <c r="H95" s="290"/>
      <c r="L95" s="31"/>
    </row>
    <row r="96" spans="2:12" s="1" customFormat="1" ht="12" customHeight="1">
      <c r="B96" s="31"/>
      <c r="C96" s="26" t="s">
        <v>88</v>
      </c>
      <c r="L96" s="31"/>
    </row>
    <row r="97" spans="2:12" s="1" customFormat="1" ht="16.5" customHeight="1">
      <c r="B97" s="31"/>
      <c r="E97" s="271" t="str">
        <f>E9</f>
        <v>SO 01 - Skatepark</v>
      </c>
      <c r="F97" s="291"/>
      <c r="G97" s="291"/>
      <c r="H97" s="291"/>
      <c r="L97" s="31"/>
    </row>
    <row r="98" spans="2:12" s="1" customFormat="1" ht="6.95" customHeight="1">
      <c r="B98" s="31"/>
      <c r="L98" s="31"/>
    </row>
    <row r="99" spans="2:12" s="1" customFormat="1" ht="12" customHeight="1">
      <c r="B99" s="31"/>
      <c r="C99" s="26" t="s">
        <v>21</v>
      </c>
      <c r="F99" s="24" t="str">
        <f>F12</f>
        <v xml:space="preserve"> </v>
      </c>
      <c r="I99" s="26" t="s">
        <v>23</v>
      </c>
      <c r="J99" s="48" t="str">
        <f>IF(J12="","",J12)</f>
        <v>3. 8. 2023</v>
      </c>
      <c r="L99" s="31"/>
    </row>
    <row r="100" spans="2:12" s="1" customFormat="1" ht="6.95" customHeight="1">
      <c r="B100" s="31"/>
      <c r="L100" s="31"/>
    </row>
    <row r="101" spans="2:12" s="1" customFormat="1" ht="15.2" customHeight="1">
      <c r="B101" s="31"/>
      <c r="C101" s="26" t="s">
        <v>25</v>
      </c>
      <c r="F101" s="24" t="str">
        <f>E15</f>
        <v xml:space="preserve"> </v>
      </c>
      <c r="I101" s="26" t="s">
        <v>31</v>
      </c>
      <c r="J101" s="29" t="str">
        <f>E21</f>
        <v xml:space="preserve"> </v>
      </c>
      <c r="L101" s="31"/>
    </row>
    <row r="102" spans="2:12" s="1" customFormat="1" ht="15.2" customHeight="1">
      <c r="B102" s="31"/>
      <c r="C102" s="26" t="s">
        <v>29</v>
      </c>
      <c r="F102" s="24" t="str">
        <f>IF(E18="","",E18)</f>
        <v>Vyplň údaj</v>
      </c>
      <c r="I102" s="26" t="s">
        <v>33</v>
      </c>
      <c r="J102" s="29" t="str">
        <f>E24</f>
        <v xml:space="preserve"> </v>
      </c>
      <c r="L102" s="31"/>
    </row>
    <row r="103" spans="2:12" s="1" customFormat="1" ht="10.35" customHeight="1">
      <c r="B103" s="31"/>
      <c r="L103" s="31"/>
    </row>
    <row r="104" spans="2:20" s="10" customFormat="1" ht="29.25" customHeight="1">
      <c r="B104" s="106"/>
      <c r="C104" s="107" t="s">
        <v>98</v>
      </c>
      <c r="D104" s="108" t="s">
        <v>55</v>
      </c>
      <c r="E104" s="108" t="s">
        <v>51</v>
      </c>
      <c r="F104" s="108" t="s">
        <v>52</v>
      </c>
      <c r="G104" s="108" t="s">
        <v>99</v>
      </c>
      <c r="H104" s="108" t="s">
        <v>100</v>
      </c>
      <c r="I104" s="108" t="s">
        <v>101</v>
      </c>
      <c r="J104" s="108" t="s">
        <v>92</v>
      </c>
      <c r="K104" s="109" t="s">
        <v>102</v>
      </c>
      <c r="L104" s="106"/>
      <c r="M104" s="55" t="s">
        <v>19</v>
      </c>
      <c r="N104" s="56" t="s">
        <v>40</v>
      </c>
      <c r="O104" s="56" t="s">
        <v>103</v>
      </c>
      <c r="P104" s="56" t="s">
        <v>104</v>
      </c>
      <c r="Q104" s="56" t="s">
        <v>105</v>
      </c>
      <c r="R104" s="56" t="s">
        <v>106</v>
      </c>
      <c r="S104" s="56" t="s">
        <v>107</v>
      </c>
      <c r="T104" s="57" t="s">
        <v>108</v>
      </c>
    </row>
    <row r="105" spans="2:63" s="1" customFormat="1" ht="22.9" customHeight="1">
      <c r="B105" s="31"/>
      <c r="C105" s="60" t="s">
        <v>109</v>
      </c>
      <c r="J105" s="110">
        <f>BK105</f>
        <v>0</v>
      </c>
      <c r="L105" s="31"/>
      <c r="M105" s="58"/>
      <c r="N105" s="49"/>
      <c r="O105" s="49"/>
      <c r="P105" s="111">
        <f>P106+P419</f>
        <v>0</v>
      </c>
      <c r="Q105" s="49"/>
      <c r="R105" s="111">
        <f>R106+R419</f>
        <v>3120.5424942600002</v>
      </c>
      <c r="S105" s="49"/>
      <c r="T105" s="112">
        <f>T106+T419</f>
        <v>0</v>
      </c>
      <c r="AT105" s="16" t="s">
        <v>69</v>
      </c>
      <c r="AU105" s="16" t="s">
        <v>93</v>
      </c>
      <c r="BK105" s="113">
        <f>BK106+BK419</f>
        <v>0</v>
      </c>
    </row>
    <row r="106" spans="2:63" s="11" customFormat="1" ht="25.9" customHeight="1">
      <c r="B106" s="114"/>
      <c r="D106" s="115" t="s">
        <v>69</v>
      </c>
      <c r="E106" s="116" t="s">
        <v>157</v>
      </c>
      <c r="F106" s="116" t="s">
        <v>158</v>
      </c>
      <c r="I106" s="117"/>
      <c r="J106" s="118">
        <f>BK106</f>
        <v>0</v>
      </c>
      <c r="L106" s="114"/>
      <c r="M106" s="119"/>
      <c r="P106" s="120">
        <f>P107+P273+P375+P390+P396+P404+P412+P416</f>
        <v>0</v>
      </c>
      <c r="R106" s="120">
        <f>R107+R273+R375+R390+R396+R404+R412+R416</f>
        <v>3117.47326466</v>
      </c>
      <c r="T106" s="121">
        <f>T107+T273+T375+T390+T396+T404+T412+T416</f>
        <v>0</v>
      </c>
      <c r="AR106" s="115" t="s">
        <v>78</v>
      </c>
      <c r="AT106" s="122" t="s">
        <v>69</v>
      </c>
      <c r="AU106" s="122" t="s">
        <v>70</v>
      </c>
      <c r="AY106" s="115" t="s">
        <v>113</v>
      </c>
      <c r="BK106" s="123">
        <f>BK107+BK273+BK375+BK390+BK396+BK404+BK412+BK416</f>
        <v>0</v>
      </c>
    </row>
    <row r="107" spans="2:63" s="11" customFormat="1" ht="22.9" customHeight="1">
      <c r="B107" s="114"/>
      <c r="D107" s="115" t="s">
        <v>69</v>
      </c>
      <c r="E107" s="124" t="s">
        <v>78</v>
      </c>
      <c r="F107" s="124" t="s">
        <v>159</v>
      </c>
      <c r="I107" s="117"/>
      <c r="J107" s="125">
        <f>BK107</f>
        <v>0</v>
      </c>
      <c r="L107" s="114"/>
      <c r="M107" s="119"/>
      <c r="P107" s="120">
        <f>P108+P112+P140+P157+P215+P240</f>
        <v>0</v>
      </c>
      <c r="R107" s="120">
        <f>R108+R112+R140+R157+R215+R240</f>
        <v>160.8731296</v>
      </c>
      <c r="T107" s="121">
        <f>T108+T112+T140+T157+T215+T240</f>
        <v>0</v>
      </c>
      <c r="AR107" s="115" t="s">
        <v>78</v>
      </c>
      <c r="AT107" s="122" t="s">
        <v>69</v>
      </c>
      <c r="AU107" s="122" t="s">
        <v>78</v>
      </c>
      <c r="AY107" s="115" t="s">
        <v>113</v>
      </c>
      <c r="BK107" s="123">
        <f>BK108+BK112+BK140+BK157+BK215+BK240</f>
        <v>0</v>
      </c>
    </row>
    <row r="108" spans="2:63" s="11" customFormat="1" ht="20.85" customHeight="1">
      <c r="B108" s="114"/>
      <c r="D108" s="115" t="s">
        <v>69</v>
      </c>
      <c r="E108" s="124" t="s">
        <v>160</v>
      </c>
      <c r="F108" s="124" t="s">
        <v>161</v>
      </c>
      <c r="I108" s="117"/>
      <c r="J108" s="125">
        <f>BK108</f>
        <v>0</v>
      </c>
      <c r="L108" s="114"/>
      <c r="M108" s="119"/>
      <c r="P108" s="120">
        <f>SUM(P109:P111)</f>
        <v>0</v>
      </c>
      <c r="R108" s="120">
        <f>SUM(R109:R111)</f>
        <v>0</v>
      </c>
      <c r="T108" s="121">
        <f>SUM(T109:T111)</f>
        <v>0</v>
      </c>
      <c r="AR108" s="115" t="s">
        <v>78</v>
      </c>
      <c r="AT108" s="122" t="s">
        <v>69</v>
      </c>
      <c r="AU108" s="122" t="s">
        <v>80</v>
      </c>
      <c r="AY108" s="115" t="s">
        <v>113</v>
      </c>
      <c r="BK108" s="123">
        <f>SUM(BK109:BK111)</f>
        <v>0</v>
      </c>
    </row>
    <row r="109" spans="2:65" s="1" customFormat="1" ht="24.2" customHeight="1">
      <c r="B109" s="31"/>
      <c r="C109" s="126" t="s">
        <v>78</v>
      </c>
      <c r="D109" s="126" t="s">
        <v>116</v>
      </c>
      <c r="E109" s="127" t="s">
        <v>162</v>
      </c>
      <c r="F109" s="128" t="s">
        <v>163</v>
      </c>
      <c r="G109" s="129" t="s">
        <v>164</v>
      </c>
      <c r="H109" s="130">
        <v>1183.6</v>
      </c>
      <c r="I109" s="131"/>
      <c r="J109" s="132">
        <f>ROUND(I109*H109,2)</f>
        <v>0</v>
      </c>
      <c r="K109" s="128" t="s">
        <v>119</v>
      </c>
      <c r="L109" s="31"/>
      <c r="M109" s="133" t="s">
        <v>19</v>
      </c>
      <c r="N109" s="134" t="s">
        <v>41</v>
      </c>
      <c r="P109" s="135">
        <f>O109*H109</f>
        <v>0</v>
      </c>
      <c r="Q109" s="135">
        <v>0</v>
      </c>
      <c r="R109" s="135">
        <f>Q109*H109</f>
        <v>0</v>
      </c>
      <c r="S109" s="135">
        <v>0</v>
      </c>
      <c r="T109" s="136">
        <f>S109*H109</f>
        <v>0</v>
      </c>
      <c r="AR109" s="137" t="s">
        <v>165</v>
      </c>
      <c r="AT109" s="137" t="s">
        <v>116</v>
      </c>
      <c r="AU109" s="137" t="s">
        <v>166</v>
      </c>
      <c r="AY109" s="16" t="s">
        <v>113</v>
      </c>
      <c r="BE109" s="138">
        <f>IF(N109="základní",J109,0)</f>
        <v>0</v>
      </c>
      <c r="BF109" s="138">
        <f>IF(N109="snížená",J109,0)</f>
        <v>0</v>
      </c>
      <c r="BG109" s="138">
        <f>IF(N109="zákl. přenesená",J109,0)</f>
        <v>0</v>
      </c>
      <c r="BH109" s="138">
        <f>IF(N109="sníž. přenesená",J109,0)</f>
        <v>0</v>
      </c>
      <c r="BI109" s="138">
        <f>IF(N109="nulová",J109,0)</f>
        <v>0</v>
      </c>
      <c r="BJ109" s="16" t="s">
        <v>78</v>
      </c>
      <c r="BK109" s="138">
        <f>ROUND(I109*H109,2)</f>
        <v>0</v>
      </c>
      <c r="BL109" s="16" t="s">
        <v>165</v>
      </c>
      <c r="BM109" s="137" t="s">
        <v>167</v>
      </c>
    </row>
    <row r="110" spans="2:47" s="1" customFormat="1" ht="11.25">
      <c r="B110" s="31"/>
      <c r="D110" s="139" t="s">
        <v>122</v>
      </c>
      <c r="F110" s="140" t="s">
        <v>168</v>
      </c>
      <c r="I110" s="141"/>
      <c r="L110" s="31"/>
      <c r="M110" s="142"/>
      <c r="T110" s="52"/>
      <c r="AT110" s="16" t="s">
        <v>122</v>
      </c>
      <c r="AU110" s="16" t="s">
        <v>166</v>
      </c>
    </row>
    <row r="111" spans="2:51" s="12" customFormat="1" ht="11.25">
      <c r="B111" s="146"/>
      <c r="D111" s="147" t="s">
        <v>169</v>
      </c>
      <c r="E111" s="148" t="s">
        <v>19</v>
      </c>
      <c r="F111" s="149" t="s">
        <v>170</v>
      </c>
      <c r="H111" s="150">
        <v>1183.6</v>
      </c>
      <c r="I111" s="151"/>
      <c r="L111" s="146"/>
      <c r="M111" s="152"/>
      <c r="T111" s="153"/>
      <c r="AT111" s="148" t="s">
        <v>169</v>
      </c>
      <c r="AU111" s="148" t="s">
        <v>166</v>
      </c>
      <c r="AV111" s="12" t="s">
        <v>80</v>
      </c>
      <c r="AW111" s="12" t="s">
        <v>32</v>
      </c>
      <c r="AX111" s="12" t="s">
        <v>70</v>
      </c>
      <c r="AY111" s="148" t="s">
        <v>113</v>
      </c>
    </row>
    <row r="112" spans="2:63" s="11" customFormat="1" ht="20.85" customHeight="1">
      <c r="B112" s="114"/>
      <c r="D112" s="115" t="s">
        <v>69</v>
      </c>
      <c r="E112" s="124" t="s">
        <v>171</v>
      </c>
      <c r="F112" s="124" t="s">
        <v>172</v>
      </c>
      <c r="I112" s="117"/>
      <c r="J112" s="125">
        <f>BK112</f>
        <v>0</v>
      </c>
      <c r="L112" s="114"/>
      <c r="M112" s="119"/>
      <c r="P112" s="120">
        <f>SUM(P113:P139)</f>
        <v>0</v>
      </c>
      <c r="R112" s="120">
        <f>SUM(R113:R139)</f>
        <v>0</v>
      </c>
      <c r="T112" s="121">
        <f>SUM(T113:T139)</f>
        <v>0</v>
      </c>
      <c r="AR112" s="115" t="s">
        <v>78</v>
      </c>
      <c r="AT112" s="122" t="s">
        <v>69</v>
      </c>
      <c r="AU112" s="122" t="s">
        <v>80</v>
      </c>
      <c r="AY112" s="115" t="s">
        <v>113</v>
      </c>
      <c r="BK112" s="123">
        <f>SUM(BK113:BK139)</f>
        <v>0</v>
      </c>
    </row>
    <row r="113" spans="2:65" s="1" customFormat="1" ht="44.25" customHeight="1">
      <c r="B113" s="31"/>
      <c r="C113" s="126" t="s">
        <v>80</v>
      </c>
      <c r="D113" s="126" t="s">
        <v>116</v>
      </c>
      <c r="E113" s="127" t="s">
        <v>173</v>
      </c>
      <c r="F113" s="128" t="s">
        <v>174</v>
      </c>
      <c r="G113" s="129" t="s">
        <v>175</v>
      </c>
      <c r="H113" s="130">
        <v>50.4</v>
      </c>
      <c r="I113" s="131"/>
      <c r="J113" s="132">
        <f>ROUND(I113*H113,2)</f>
        <v>0</v>
      </c>
      <c r="K113" s="128" t="s">
        <v>119</v>
      </c>
      <c r="L113" s="31"/>
      <c r="M113" s="133" t="s">
        <v>19</v>
      </c>
      <c r="N113" s="134" t="s">
        <v>41</v>
      </c>
      <c r="P113" s="135">
        <f>O113*H113</f>
        <v>0</v>
      </c>
      <c r="Q113" s="135">
        <v>0</v>
      </c>
      <c r="R113" s="135">
        <f>Q113*H113</f>
        <v>0</v>
      </c>
      <c r="S113" s="135">
        <v>0</v>
      </c>
      <c r="T113" s="136">
        <f>S113*H113</f>
        <v>0</v>
      </c>
      <c r="AR113" s="137" t="s">
        <v>165</v>
      </c>
      <c r="AT113" s="137" t="s">
        <v>116</v>
      </c>
      <c r="AU113" s="137" t="s">
        <v>166</v>
      </c>
      <c r="AY113" s="16" t="s">
        <v>113</v>
      </c>
      <c r="BE113" s="138">
        <f>IF(N113="základní",J113,0)</f>
        <v>0</v>
      </c>
      <c r="BF113" s="138">
        <f>IF(N113="snížená",J113,0)</f>
        <v>0</v>
      </c>
      <c r="BG113" s="138">
        <f>IF(N113="zákl. přenesená",J113,0)</f>
        <v>0</v>
      </c>
      <c r="BH113" s="138">
        <f>IF(N113="sníž. přenesená",J113,0)</f>
        <v>0</v>
      </c>
      <c r="BI113" s="138">
        <f>IF(N113="nulová",J113,0)</f>
        <v>0</v>
      </c>
      <c r="BJ113" s="16" t="s">
        <v>78</v>
      </c>
      <c r="BK113" s="138">
        <f>ROUND(I113*H113,2)</f>
        <v>0</v>
      </c>
      <c r="BL113" s="16" t="s">
        <v>165</v>
      </c>
      <c r="BM113" s="137" t="s">
        <v>80</v>
      </c>
    </row>
    <row r="114" spans="2:47" s="1" customFormat="1" ht="11.25">
      <c r="B114" s="31"/>
      <c r="D114" s="139" t="s">
        <v>122</v>
      </c>
      <c r="F114" s="140" t="s">
        <v>176</v>
      </c>
      <c r="I114" s="141"/>
      <c r="L114" s="31"/>
      <c r="M114" s="142"/>
      <c r="T114" s="52"/>
      <c r="AT114" s="16" t="s">
        <v>122</v>
      </c>
      <c r="AU114" s="16" t="s">
        <v>166</v>
      </c>
    </row>
    <row r="115" spans="2:51" s="12" customFormat="1" ht="11.25">
      <c r="B115" s="146"/>
      <c r="D115" s="147" t="s">
        <v>169</v>
      </c>
      <c r="E115" s="148" t="s">
        <v>19</v>
      </c>
      <c r="F115" s="149" t="s">
        <v>177</v>
      </c>
      <c r="H115" s="150">
        <v>63</v>
      </c>
      <c r="I115" s="151"/>
      <c r="L115" s="146"/>
      <c r="M115" s="152"/>
      <c r="T115" s="153"/>
      <c r="AT115" s="148" t="s">
        <v>169</v>
      </c>
      <c r="AU115" s="148" t="s">
        <v>166</v>
      </c>
      <c r="AV115" s="12" t="s">
        <v>80</v>
      </c>
      <c r="AW115" s="12" t="s">
        <v>32</v>
      </c>
      <c r="AX115" s="12" t="s">
        <v>70</v>
      </c>
      <c r="AY115" s="148" t="s">
        <v>113</v>
      </c>
    </row>
    <row r="116" spans="2:51" s="13" customFormat="1" ht="11.25">
      <c r="B116" s="154"/>
      <c r="D116" s="147" t="s">
        <v>169</v>
      </c>
      <c r="E116" s="155" t="s">
        <v>19</v>
      </c>
      <c r="F116" s="156" t="s">
        <v>178</v>
      </c>
      <c r="H116" s="155" t="s">
        <v>19</v>
      </c>
      <c r="I116" s="157"/>
      <c r="L116" s="154"/>
      <c r="M116" s="158"/>
      <c r="T116" s="159"/>
      <c r="AT116" s="155" t="s">
        <v>169</v>
      </c>
      <c r="AU116" s="155" t="s">
        <v>166</v>
      </c>
      <c r="AV116" s="13" t="s">
        <v>78</v>
      </c>
      <c r="AW116" s="13" t="s">
        <v>32</v>
      </c>
      <c r="AX116" s="13" t="s">
        <v>70</v>
      </c>
      <c r="AY116" s="155" t="s">
        <v>113</v>
      </c>
    </row>
    <row r="117" spans="2:51" s="12" customFormat="1" ht="11.25">
      <c r="B117" s="146"/>
      <c r="D117" s="147" t="s">
        <v>169</v>
      </c>
      <c r="E117" s="148" t="s">
        <v>19</v>
      </c>
      <c r="F117" s="149" t="s">
        <v>179</v>
      </c>
      <c r="H117" s="150">
        <v>-12.6</v>
      </c>
      <c r="I117" s="151"/>
      <c r="L117" s="146"/>
      <c r="M117" s="152"/>
      <c r="T117" s="153"/>
      <c r="AT117" s="148" t="s">
        <v>169</v>
      </c>
      <c r="AU117" s="148" t="s">
        <v>166</v>
      </c>
      <c r="AV117" s="12" t="s">
        <v>80</v>
      </c>
      <c r="AW117" s="12" t="s">
        <v>32</v>
      </c>
      <c r="AX117" s="12" t="s">
        <v>70</v>
      </c>
      <c r="AY117" s="148" t="s">
        <v>113</v>
      </c>
    </row>
    <row r="118" spans="2:65" s="1" customFormat="1" ht="37.9" customHeight="1">
      <c r="B118" s="31"/>
      <c r="C118" s="126" t="s">
        <v>166</v>
      </c>
      <c r="D118" s="126" t="s">
        <v>116</v>
      </c>
      <c r="E118" s="127" t="s">
        <v>180</v>
      </c>
      <c r="F118" s="128" t="s">
        <v>181</v>
      </c>
      <c r="G118" s="129" t="s">
        <v>175</v>
      </c>
      <c r="H118" s="130">
        <v>12.6</v>
      </c>
      <c r="I118" s="131"/>
      <c r="J118" s="132">
        <f>ROUND(I118*H118,2)</f>
        <v>0</v>
      </c>
      <c r="K118" s="128" t="s">
        <v>119</v>
      </c>
      <c r="L118" s="31"/>
      <c r="M118" s="133" t="s">
        <v>19</v>
      </c>
      <c r="N118" s="134" t="s">
        <v>41</v>
      </c>
      <c r="P118" s="135">
        <f>O118*H118</f>
        <v>0</v>
      </c>
      <c r="Q118" s="135">
        <v>0</v>
      </c>
      <c r="R118" s="135">
        <f>Q118*H118</f>
        <v>0</v>
      </c>
      <c r="S118" s="135">
        <v>0</v>
      </c>
      <c r="T118" s="136">
        <f>S118*H118</f>
        <v>0</v>
      </c>
      <c r="AR118" s="137" t="s">
        <v>165</v>
      </c>
      <c r="AT118" s="137" t="s">
        <v>116</v>
      </c>
      <c r="AU118" s="137" t="s">
        <v>166</v>
      </c>
      <c r="AY118" s="16" t="s">
        <v>113</v>
      </c>
      <c r="BE118" s="138">
        <f>IF(N118="základní",J118,0)</f>
        <v>0</v>
      </c>
      <c r="BF118" s="138">
        <f>IF(N118="snížená",J118,0)</f>
        <v>0</v>
      </c>
      <c r="BG118" s="138">
        <f>IF(N118="zákl. přenesená",J118,0)</f>
        <v>0</v>
      </c>
      <c r="BH118" s="138">
        <f>IF(N118="sníž. přenesená",J118,0)</f>
        <v>0</v>
      </c>
      <c r="BI118" s="138">
        <f>IF(N118="nulová",J118,0)</f>
        <v>0</v>
      </c>
      <c r="BJ118" s="16" t="s">
        <v>78</v>
      </c>
      <c r="BK118" s="138">
        <f>ROUND(I118*H118,2)</f>
        <v>0</v>
      </c>
      <c r="BL118" s="16" t="s">
        <v>165</v>
      </c>
      <c r="BM118" s="137" t="s">
        <v>165</v>
      </c>
    </row>
    <row r="119" spans="2:47" s="1" customFormat="1" ht="11.25">
      <c r="B119" s="31"/>
      <c r="D119" s="139" t="s">
        <v>122</v>
      </c>
      <c r="F119" s="140" t="s">
        <v>182</v>
      </c>
      <c r="I119" s="141"/>
      <c r="L119" s="31"/>
      <c r="M119" s="142"/>
      <c r="T119" s="52"/>
      <c r="AT119" s="16" t="s">
        <v>122</v>
      </c>
      <c r="AU119" s="16" t="s">
        <v>166</v>
      </c>
    </row>
    <row r="120" spans="2:51" s="13" customFormat="1" ht="11.25">
      <c r="B120" s="154"/>
      <c r="D120" s="147" t="s">
        <v>169</v>
      </c>
      <c r="E120" s="155" t="s">
        <v>19</v>
      </c>
      <c r="F120" s="156" t="s">
        <v>183</v>
      </c>
      <c r="H120" s="155" t="s">
        <v>19</v>
      </c>
      <c r="I120" s="157"/>
      <c r="L120" s="154"/>
      <c r="M120" s="158"/>
      <c r="T120" s="159"/>
      <c r="AT120" s="155" t="s">
        <v>169</v>
      </c>
      <c r="AU120" s="155" t="s">
        <v>166</v>
      </c>
      <c r="AV120" s="13" t="s">
        <v>78</v>
      </c>
      <c r="AW120" s="13" t="s">
        <v>32</v>
      </c>
      <c r="AX120" s="13" t="s">
        <v>70</v>
      </c>
      <c r="AY120" s="155" t="s">
        <v>113</v>
      </c>
    </row>
    <row r="121" spans="2:51" s="12" customFormat="1" ht="11.25">
      <c r="B121" s="146"/>
      <c r="D121" s="147" t="s">
        <v>169</v>
      </c>
      <c r="E121" s="148" t="s">
        <v>19</v>
      </c>
      <c r="F121" s="149" t="s">
        <v>184</v>
      </c>
      <c r="H121" s="150">
        <v>12.6</v>
      </c>
      <c r="I121" s="151"/>
      <c r="L121" s="146"/>
      <c r="M121" s="152"/>
      <c r="T121" s="153"/>
      <c r="AT121" s="148" t="s">
        <v>169</v>
      </c>
      <c r="AU121" s="148" t="s">
        <v>166</v>
      </c>
      <c r="AV121" s="12" t="s">
        <v>80</v>
      </c>
      <c r="AW121" s="12" t="s">
        <v>32</v>
      </c>
      <c r="AX121" s="12" t="s">
        <v>70</v>
      </c>
      <c r="AY121" s="148" t="s">
        <v>113</v>
      </c>
    </row>
    <row r="122" spans="2:65" s="1" customFormat="1" ht="44.25" customHeight="1">
      <c r="B122" s="31"/>
      <c r="C122" s="126" t="s">
        <v>165</v>
      </c>
      <c r="D122" s="126" t="s">
        <v>116</v>
      </c>
      <c r="E122" s="127" t="s">
        <v>185</v>
      </c>
      <c r="F122" s="128" t="s">
        <v>186</v>
      </c>
      <c r="G122" s="129" t="s">
        <v>175</v>
      </c>
      <c r="H122" s="130">
        <v>38.069</v>
      </c>
      <c r="I122" s="131"/>
      <c r="J122" s="132">
        <f>ROUND(I122*H122,2)</f>
        <v>0</v>
      </c>
      <c r="K122" s="128" t="s">
        <v>119</v>
      </c>
      <c r="L122" s="31"/>
      <c r="M122" s="133" t="s">
        <v>19</v>
      </c>
      <c r="N122" s="134" t="s">
        <v>41</v>
      </c>
      <c r="P122" s="135">
        <f>O122*H122</f>
        <v>0</v>
      </c>
      <c r="Q122" s="135">
        <v>0</v>
      </c>
      <c r="R122" s="135">
        <f>Q122*H122</f>
        <v>0</v>
      </c>
      <c r="S122" s="135">
        <v>0</v>
      </c>
      <c r="T122" s="136">
        <f>S122*H122</f>
        <v>0</v>
      </c>
      <c r="AR122" s="137" t="s">
        <v>165</v>
      </c>
      <c r="AT122" s="137" t="s">
        <v>116</v>
      </c>
      <c r="AU122" s="137" t="s">
        <v>166</v>
      </c>
      <c r="AY122" s="16" t="s">
        <v>113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6" t="s">
        <v>78</v>
      </c>
      <c r="BK122" s="138">
        <f>ROUND(I122*H122,2)</f>
        <v>0</v>
      </c>
      <c r="BL122" s="16" t="s">
        <v>165</v>
      </c>
      <c r="BM122" s="137" t="s">
        <v>187</v>
      </c>
    </row>
    <row r="123" spans="2:47" s="1" customFormat="1" ht="11.25">
      <c r="B123" s="31"/>
      <c r="D123" s="139" t="s">
        <v>122</v>
      </c>
      <c r="F123" s="140" t="s">
        <v>188</v>
      </c>
      <c r="I123" s="141"/>
      <c r="L123" s="31"/>
      <c r="M123" s="142"/>
      <c r="T123" s="52"/>
      <c r="AT123" s="16" t="s">
        <v>122</v>
      </c>
      <c r="AU123" s="16" t="s">
        <v>166</v>
      </c>
    </row>
    <row r="124" spans="2:51" s="13" customFormat="1" ht="11.25">
      <c r="B124" s="154"/>
      <c r="D124" s="147" t="s">
        <v>169</v>
      </c>
      <c r="E124" s="155" t="s">
        <v>19</v>
      </c>
      <c r="F124" s="156" t="s">
        <v>189</v>
      </c>
      <c r="H124" s="155" t="s">
        <v>19</v>
      </c>
      <c r="I124" s="157"/>
      <c r="L124" s="154"/>
      <c r="M124" s="158"/>
      <c r="T124" s="159"/>
      <c r="AT124" s="155" t="s">
        <v>169</v>
      </c>
      <c r="AU124" s="155" t="s">
        <v>166</v>
      </c>
      <c r="AV124" s="13" t="s">
        <v>78</v>
      </c>
      <c r="AW124" s="13" t="s">
        <v>32</v>
      </c>
      <c r="AX124" s="13" t="s">
        <v>70</v>
      </c>
      <c r="AY124" s="155" t="s">
        <v>113</v>
      </c>
    </row>
    <row r="125" spans="2:51" s="12" customFormat="1" ht="11.25">
      <c r="B125" s="146"/>
      <c r="D125" s="147" t="s">
        <v>169</v>
      </c>
      <c r="E125" s="148" t="s">
        <v>19</v>
      </c>
      <c r="F125" s="149" t="s">
        <v>190</v>
      </c>
      <c r="H125" s="150">
        <v>24.813</v>
      </c>
      <c r="I125" s="151"/>
      <c r="L125" s="146"/>
      <c r="M125" s="152"/>
      <c r="T125" s="153"/>
      <c r="AT125" s="148" t="s">
        <v>169</v>
      </c>
      <c r="AU125" s="148" t="s">
        <v>166</v>
      </c>
      <c r="AV125" s="12" t="s">
        <v>80</v>
      </c>
      <c r="AW125" s="12" t="s">
        <v>32</v>
      </c>
      <c r="AX125" s="12" t="s">
        <v>70</v>
      </c>
      <c r="AY125" s="148" t="s">
        <v>113</v>
      </c>
    </row>
    <row r="126" spans="2:51" s="12" customFormat="1" ht="11.25">
      <c r="B126" s="146"/>
      <c r="D126" s="147" t="s">
        <v>169</v>
      </c>
      <c r="E126" s="148" t="s">
        <v>19</v>
      </c>
      <c r="F126" s="149" t="s">
        <v>191</v>
      </c>
      <c r="H126" s="150">
        <v>17.898</v>
      </c>
      <c r="I126" s="151"/>
      <c r="L126" s="146"/>
      <c r="M126" s="152"/>
      <c r="T126" s="153"/>
      <c r="AT126" s="148" t="s">
        <v>169</v>
      </c>
      <c r="AU126" s="148" t="s">
        <v>166</v>
      </c>
      <c r="AV126" s="12" t="s">
        <v>80</v>
      </c>
      <c r="AW126" s="12" t="s">
        <v>32</v>
      </c>
      <c r="AX126" s="12" t="s">
        <v>70</v>
      </c>
      <c r="AY126" s="148" t="s">
        <v>113</v>
      </c>
    </row>
    <row r="127" spans="2:51" s="13" customFormat="1" ht="11.25">
      <c r="B127" s="154"/>
      <c r="D127" s="147" t="s">
        <v>169</v>
      </c>
      <c r="E127" s="155" t="s">
        <v>19</v>
      </c>
      <c r="F127" s="156" t="s">
        <v>178</v>
      </c>
      <c r="H127" s="155" t="s">
        <v>19</v>
      </c>
      <c r="I127" s="157"/>
      <c r="L127" s="154"/>
      <c r="M127" s="158"/>
      <c r="T127" s="159"/>
      <c r="AT127" s="155" t="s">
        <v>169</v>
      </c>
      <c r="AU127" s="155" t="s">
        <v>166</v>
      </c>
      <c r="AV127" s="13" t="s">
        <v>78</v>
      </c>
      <c r="AW127" s="13" t="s">
        <v>32</v>
      </c>
      <c r="AX127" s="13" t="s">
        <v>70</v>
      </c>
      <c r="AY127" s="155" t="s">
        <v>113</v>
      </c>
    </row>
    <row r="128" spans="2:51" s="12" customFormat="1" ht="11.25">
      <c r="B128" s="146"/>
      <c r="D128" s="147" t="s">
        <v>169</v>
      </c>
      <c r="E128" s="148" t="s">
        <v>19</v>
      </c>
      <c r="F128" s="149" t="s">
        <v>192</v>
      </c>
      <c r="H128" s="150">
        <v>-8.542</v>
      </c>
      <c r="I128" s="151"/>
      <c r="L128" s="146"/>
      <c r="M128" s="152"/>
      <c r="T128" s="153"/>
      <c r="AT128" s="148" t="s">
        <v>169</v>
      </c>
      <c r="AU128" s="148" t="s">
        <v>166</v>
      </c>
      <c r="AV128" s="12" t="s">
        <v>80</v>
      </c>
      <c r="AW128" s="12" t="s">
        <v>32</v>
      </c>
      <c r="AX128" s="12" t="s">
        <v>70</v>
      </c>
      <c r="AY128" s="148" t="s">
        <v>113</v>
      </c>
    </row>
    <row r="129" spans="2:51" s="13" customFormat="1" ht="11.25">
      <c r="B129" s="154"/>
      <c r="D129" s="147" t="s">
        <v>169</v>
      </c>
      <c r="E129" s="155" t="s">
        <v>19</v>
      </c>
      <c r="F129" s="156" t="s">
        <v>193</v>
      </c>
      <c r="H129" s="155" t="s">
        <v>19</v>
      </c>
      <c r="I129" s="157"/>
      <c r="L129" s="154"/>
      <c r="M129" s="158"/>
      <c r="T129" s="159"/>
      <c r="AT129" s="155" t="s">
        <v>169</v>
      </c>
      <c r="AU129" s="155" t="s">
        <v>166</v>
      </c>
      <c r="AV129" s="13" t="s">
        <v>78</v>
      </c>
      <c r="AW129" s="13" t="s">
        <v>32</v>
      </c>
      <c r="AX129" s="13" t="s">
        <v>70</v>
      </c>
      <c r="AY129" s="155" t="s">
        <v>113</v>
      </c>
    </row>
    <row r="130" spans="2:51" s="12" customFormat="1" ht="11.25">
      <c r="B130" s="146"/>
      <c r="D130" s="147" t="s">
        <v>169</v>
      </c>
      <c r="E130" s="148" t="s">
        <v>19</v>
      </c>
      <c r="F130" s="149" t="s">
        <v>194</v>
      </c>
      <c r="H130" s="150">
        <v>3.9</v>
      </c>
      <c r="I130" s="151"/>
      <c r="L130" s="146"/>
      <c r="M130" s="152"/>
      <c r="T130" s="153"/>
      <c r="AT130" s="148" t="s">
        <v>169</v>
      </c>
      <c r="AU130" s="148" t="s">
        <v>166</v>
      </c>
      <c r="AV130" s="12" t="s">
        <v>80</v>
      </c>
      <c r="AW130" s="12" t="s">
        <v>32</v>
      </c>
      <c r="AX130" s="12" t="s">
        <v>70</v>
      </c>
      <c r="AY130" s="148" t="s">
        <v>113</v>
      </c>
    </row>
    <row r="131" spans="2:65" s="1" customFormat="1" ht="44.25" customHeight="1">
      <c r="B131" s="31"/>
      <c r="C131" s="126" t="s">
        <v>112</v>
      </c>
      <c r="D131" s="126" t="s">
        <v>116</v>
      </c>
      <c r="E131" s="127" t="s">
        <v>195</v>
      </c>
      <c r="F131" s="128" t="s">
        <v>196</v>
      </c>
      <c r="G131" s="129" t="s">
        <v>175</v>
      </c>
      <c r="H131" s="130">
        <v>8.542</v>
      </c>
      <c r="I131" s="131"/>
      <c r="J131" s="132">
        <f>ROUND(I131*H131,2)</f>
        <v>0</v>
      </c>
      <c r="K131" s="128" t="s">
        <v>119</v>
      </c>
      <c r="L131" s="31"/>
      <c r="M131" s="133" t="s">
        <v>19</v>
      </c>
      <c r="N131" s="134" t="s">
        <v>41</v>
      </c>
      <c r="P131" s="135">
        <f>O131*H131</f>
        <v>0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37" t="s">
        <v>165</v>
      </c>
      <c r="AT131" s="137" t="s">
        <v>116</v>
      </c>
      <c r="AU131" s="137" t="s">
        <v>166</v>
      </c>
      <c r="AY131" s="16" t="s">
        <v>113</v>
      </c>
      <c r="BE131" s="138">
        <f>IF(N131="základní",J131,0)</f>
        <v>0</v>
      </c>
      <c r="BF131" s="138">
        <f>IF(N131="snížená",J131,0)</f>
        <v>0</v>
      </c>
      <c r="BG131" s="138">
        <f>IF(N131="zákl. přenesená",J131,0)</f>
        <v>0</v>
      </c>
      <c r="BH131" s="138">
        <f>IF(N131="sníž. přenesená",J131,0)</f>
        <v>0</v>
      </c>
      <c r="BI131" s="138">
        <f>IF(N131="nulová",J131,0)</f>
        <v>0</v>
      </c>
      <c r="BJ131" s="16" t="s">
        <v>78</v>
      </c>
      <c r="BK131" s="138">
        <f>ROUND(I131*H131,2)</f>
        <v>0</v>
      </c>
      <c r="BL131" s="16" t="s">
        <v>165</v>
      </c>
      <c r="BM131" s="137" t="s">
        <v>197</v>
      </c>
    </row>
    <row r="132" spans="2:47" s="1" customFormat="1" ht="11.25">
      <c r="B132" s="31"/>
      <c r="D132" s="139" t="s">
        <v>122</v>
      </c>
      <c r="F132" s="140" t="s">
        <v>198</v>
      </c>
      <c r="I132" s="141"/>
      <c r="L132" s="31"/>
      <c r="M132" s="142"/>
      <c r="T132" s="52"/>
      <c r="AT132" s="16" t="s">
        <v>122</v>
      </c>
      <c r="AU132" s="16" t="s">
        <v>166</v>
      </c>
    </row>
    <row r="133" spans="2:51" s="13" customFormat="1" ht="11.25">
      <c r="B133" s="154"/>
      <c r="D133" s="147" t="s">
        <v>169</v>
      </c>
      <c r="E133" s="155" t="s">
        <v>19</v>
      </c>
      <c r="F133" s="156" t="s">
        <v>189</v>
      </c>
      <c r="H133" s="155" t="s">
        <v>19</v>
      </c>
      <c r="I133" s="157"/>
      <c r="L133" s="154"/>
      <c r="M133" s="158"/>
      <c r="T133" s="159"/>
      <c r="AT133" s="155" t="s">
        <v>169</v>
      </c>
      <c r="AU133" s="155" t="s">
        <v>166</v>
      </c>
      <c r="AV133" s="13" t="s">
        <v>78</v>
      </c>
      <c r="AW133" s="13" t="s">
        <v>32</v>
      </c>
      <c r="AX133" s="13" t="s">
        <v>70</v>
      </c>
      <c r="AY133" s="155" t="s">
        <v>113</v>
      </c>
    </row>
    <row r="134" spans="2:51" s="13" customFormat="1" ht="11.25">
      <c r="B134" s="154"/>
      <c r="D134" s="147" t="s">
        <v>169</v>
      </c>
      <c r="E134" s="155" t="s">
        <v>19</v>
      </c>
      <c r="F134" s="156" t="s">
        <v>183</v>
      </c>
      <c r="H134" s="155" t="s">
        <v>19</v>
      </c>
      <c r="I134" s="157"/>
      <c r="L134" s="154"/>
      <c r="M134" s="158"/>
      <c r="T134" s="159"/>
      <c r="AT134" s="155" t="s">
        <v>169</v>
      </c>
      <c r="AU134" s="155" t="s">
        <v>166</v>
      </c>
      <c r="AV134" s="13" t="s">
        <v>78</v>
      </c>
      <c r="AW134" s="13" t="s">
        <v>32</v>
      </c>
      <c r="AX134" s="13" t="s">
        <v>70</v>
      </c>
      <c r="AY134" s="155" t="s">
        <v>113</v>
      </c>
    </row>
    <row r="135" spans="2:51" s="12" customFormat="1" ht="11.25">
      <c r="B135" s="146"/>
      <c r="D135" s="147" t="s">
        <v>169</v>
      </c>
      <c r="E135" s="148" t="s">
        <v>19</v>
      </c>
      <c r="F135" s="149" t="s">
        <v>199</v>
      </c>
      <c r="H135" s="150">
        <v>8.542</v>
      </c>
      <c r="I135" s="151"/>
      <c r="L135" s="146"/>
      <c r="M135" s="152"/>
      <c r="T135" s="153"/>
      <c r="AT135" s="148" t="s">
        <v>169</v>
      </c>
      <c r="AU135" s="148" t="s">
        <v>166</v>
      </c>
      <c r="AV135" s="12" t="s">
        <v>80</v>
      </c>
      <c r="AW135" s="12" t="s">
        <v>32</v>
      </c>
      <c r="AX135" s="12" t="s">
        <v>70</v>
      </c>
      <c r="AY135" s="148" t="s">
        <v>113</v>
      </c>
    </row>
    <row r="136" spans="2:65" s="1" customFormat="1" ht="44.25" customHeight="1">
      <c r="B136" s="31"/>
      <c r="C136" s="126" t="s">
        <v>187</v>
      </c>
      <c r="D136" s="126" t="s">
        <v>116</v>
      </c>
      <c r="E136" s="127" t="s">
        <v>200</v>
      </c>
      <c r="F136" s="128" t="s">
        <v>201</v>
      </c>
      <c r="G136" s="129" t="s">
        <v>175</v>
      </c>
      <c r="H136" s="130">
        <v>12.58</v>
      </c>
      <c r="I136" s="131"/>
      <c r="J136" s="132">
        <f>ROUND(I136*H136,2)</f>
        <v>0</v>
      </c>
      <c r="K136" s="128" t="s">
        <v>119</v>
      </c>
      <c r="L136" s="31"/>
      <c r="M136" s="133" t="s">
        <v>19</v>
      </c>
      <c r="N136" s="134" t="s">
        <v>41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37" t="s">
        <v>165</v>
      </c>
      <c r="AT136" s="137" t="s">
        <v>116</v>
      </c>
      <c r="AU136" s="137" t="s">
        <v>166</v>
      </c>
      <c r="AY136" s="16" t="s">
        <v>113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6" t="s">
        <v>78</v>
      </c>
      <c r="BK136" s="138">
        <f>ROUND(I136*H136,2)</f>
        <v>0</v>
      </c>
      <c r="BL136" s="16" t="s">
        <v>165</v>
      </c>
      <c r="BM136" s="137" t="s">
        <v>202</v>
      </c>
    </row>
    <row r="137" spans="2:47" s="1" customFormat="1" ht="11.25">
      <c r="B137" s="31"/>
      <c r="D137" s="139" t="s">
        <v>122</v>
      </c>
      <c r="F137" s="140" t="s">
        <v>203</v>
      </c>
      <c r="I137" s="141"/>
      <c r="L137" s="31"/>
      <c r="M137" s="142"/>
      <c r="T137" s="52"/>
      <c r="AT137" s="16" t="s">
        <v>122</v>
      </c>
      <c r="AU137" s="16" t="s">
        <v>166</v>
      </c>
    </row>
    <row r="138" spans="2:51" s="13" customFormat="1" ht="11.25">
      <c r="B138" s="154"/>
      <c r="D138" s="147" t="s">
        <v>169</v>
      </c>
      <c r="E138" s="155" t="s">
        <v>19</v>
      </c>
      <c r="F138" s="156" t="s">
        <v>204</v>
      </c>
      <c r="H138" s="155" t="s">
        <v>19</v>
      </c>
      <c r="I138" s="157"/>
      <c r="L138" s="154"/>
      <c r="M138" s="158"/>
      <c r="T138" s="159"/>
      <c r="AT138" s="155" t="s">
        <v>169</v>
      </c>
      <c r="AU138" s="155" t="s">
        <v>166</v>
      </c>
      <c r="AV138" s="13" t="s">
        <v>78</v>
      </c>
      <c r="AW138" s="13" t="s">
        <v>32</v>
      </c>
      <c r="AX138" s="13" t="s">
        <v>70</v>
      </c>
      <c r="AY138" s="155" t="s">
        <v>113</v>
      </c>
    </row>
    <row r="139" spans="2:51" s="12" customFormat="1" ht="11.25">
      <c r="B139" s="146"/>
      <c r="D139" s="147" t="s">
        <v>169</v>
      </c>
      <c r="E139" s="148" t="s">
        <v>19</v>
      </c>
      <c r="F139" s="149" t="s">
        <v>205</v>
      </c>
      <c r="H139" s="150">
        <v>12.58</v>
      </c>
      <c r="I139" s="151"/>
      <c r="L139" s="146"/>
      <c r="M139" s="152"/>
      <c r="T139" s="153"/>
      <c r="AT139" s="148" t="s">
        <v>169</v>
      </c>
      <c r="AU139" s="148" t="s">
        <v>166</v>
      </c>
      <c r="AV139" s="12" t="s">
        <v>80</v>
      </c>
      <c r="AW139" s="12" t="s">
        <v>32</v>
      </c>
      <c r="AX139" s="12" t="s">
        <v>70</v>
      </c>
      <c r="AY139" s="148" t="s">
        <v>113</v>
      </c>
    </row>
    <row r="140" spans="2:63" s="11" customFormat="1" ht="20.85" customHeight="1">
      <c r="B140" s="114"/>
      <c r="D140" s="115" t="s">
        <v>69</v>
      </c>
      <c r="E140" s="124" t="s">
        <v>8</v>
      </c>
      <c r="F140" s="124" t="s">
        <v>206</v>
      </c>
      <c r="I140" s="117"/>
      <c r="J140" s="125">
        <f>BK140</f>
        <v>0</v>
      </c>
      <c r="L140" s="114"/>
      <c r="M140" s="119"/>
      <c r="P140" s="120">
        <f>SUM(P141:P156)</f>
        <v>0</v>
      </c>
      <c r="R140" s="120">
        <f>SUM(R141:R156)</f>
        <v>0.033129599999999995</v>
      </c>
      <c r="T140" s="121">
        <f>SUM(T141:T156)</f>
        <v>0</v>
      </c>
      <c r="AR140" s="115" t="s">
        <v>78</v>
      </c>
      <c r="AT140" s="122" t="s">
        <v>69</v>
      </c>
      <c r="AU140" s="122" t="s">
        <v>80</v>
      </c>
      <c r="AY140" s="115" t="s">
        <v>113</v>
      </c>
      <c r="BK140" s="123">
        <f>SUM(BK141:BK156)</f>
        <v>0</v>
      </c>
    </row>
    <row r="141" spans="2:65" s="1" customFormat="1" ht="24.2" customHeight="1">
      <c r="B141" s="31"/>
      <c r="C141" s="126" t="s">
        <v>207</v>
      </c>
      <c r="D141" s="126" t="s">
        <v>116</v>
      </c>
      <c r="E141" s="127" t="s">
        <v>208</v>
      </c>
      <c r="F141" s="128" t="s">
        <v>209</v>
      </c>
      <c r="G141" s="129" t="s">
        <v>164</v>
      </c>
      <c r="H141" s="130">
        <v>28.56</v>
      </c>
      <c r="I141" s="131"/>
      <c r="J141" s="132">
        <f>ROUND(I141*H141,2)</f>
        <v>0</v>
      </c>
      <c r="K141" s="128" t="s">
        <v>119</v>
      </c>
      <c r="L141" s="31"/>
      <c r="M141" s="133" t="s">
        <v>19</v>
      </c>
      <c r="N141" s="134" t="s">
        <v>41</v>
      </c>
      <c r="P141" s="135">
        <f>O141*H141</f>
        <v>0</v>
      </c>
      <c r="Q141" s="135">
        <v>0.0007</v>
      </c>
      <c r="R141" s="135">
        <f>Q141*H141</f>
        <v>0.019992</v>
      </c>
      <c r="S141" s="135">
        <v>0</v>
      </c>
      <c r="T141" s="136">
        <f>S141*H141</f>
        <v>0</v>
      </c>
      <c r="AR141" s="137" t="s">
        <v>165</v>
      </c>
      <c r="AT141" s="137" t="s">
        <v>116</v>
      </c>
      <c r="AU141" s="137" t="s">
        <v>166</v>
      </c>
      <c r="AY141" s="16" t="s">
        <v>113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6" t="s">
        <v>78</v>
      </c>
      <c r="BK141" s="138">
        <f>ROUND(I141*H141,2)</f>
        <v>0</v>
      </c>
      <c r="BL141" s="16" t="s">
        <v>165</v>
      </c>
      <c r="BM141" s="137" t="s">
        <v>210</v>
      </c>
    </row>
    <row r="142" spans="2:47" s="1" customFormat="1" ht="11.25">
      <c r="B142" s="31"/>
      <c r="D142" s="139" t="s">
        <v>122</v>
      </c>
      <c r="F142" s="140" t="s">
        <v>211</v>
      </c>
      <c r="I142" s="141"/>
      <c r="L142" s="31"/>
      <c r="M142" s="142"/>
      <c r="T142" s="52"/>
      <c r="AT142" s="16" t="s">
        <v>122</v>
      </c>
      <c r="AU142" s="16" t="s">
        <v>166</v>
      </c>
    </row>
    <row r="143" spans="2:51" s="13" customFormat="1" ht="11.25">
      <c r="B143" s="154"/>
      <c r="D143" s="147" t="s">
        <v>169</v>
      </c>
      <c r="E143" s="155" t="s">
        <v>19</v>
      </c>
      <c r="F143" s="156" t="s">
        <v>212</v>
      </c>
      <c r="H143" s="155" t="s">
        <v>19</v>
      </c>
      <c r="I143" s="157"/>
      <c r="L143" s="154"/>
      <c r="M143" s="158"/>
      <c r="T143" s="159"/>
      <c r="AT143" s="155" t="s">
        <v>169</v>
      </c>
      <c r="AU143" s="155" t="s">
        <v>166</v>
      </c>
      <c r="AV143" s="13" t="s">
        <v>78</v>
      </c>
      <c r="AW143" s="13" t="s">
        <v>32</v>
      </c>
      <c r="AX143" s="13" t="s">
        <v>70</v>
      </c>
      <c r="AY143" s="155" t="s">
        <v>113</v>
      </c>
    </row>
    <row r="144" spans="2:51" s="12" customFormat="1" ht="11.25">
      <c r="B144" s="146"/>
      <c r="D144" s="147" t="s">
        <v>169</v>
      </c>
      <c r="E144" s="148" t="s">
        <v>19</v>
      </c>
      <c r="F144" s="149" t="s">
        <v>213</v>
      </c>
      <c r="H144" s="150">
        <v>28.56</v>
      </c>
      <c r="I144" s="151"/>
      <c r="L144" s="146"/>
      <c r="M144" s="152"/>
      <c r="T144" s="153"/>
      <c r="AT144" s="148" t="s">
        <v>169</v>
      </c>
      <c r="AU144" s="148" t="s">
        <v>166</v>
      </c>
      <c r="AV144" s="12" t="s">
        <v>80</v>
      </c>
      <c r="AW144" s="12" t="s">
        <v>32</v>
      </c>
      <c r="AX144" s="12" t="s">
        <v>70</v>
      </c>
      <c r="AY144" s="148" t="s">
        <v>113</v>
      </c>
    </row>
    <row r="145" spans="2:65" s="1" customFormat="1" ht="44.25" customHeight="1">
      <c r="B145" s="31"/>
      <c r="C145" s="126" t="s">
        <v>197</v>
      </c>
      <c r="D145" s="126" t="s">
        <v>116</v>
      </c>
      <c r="E145" s="127" t="s">
        <v>214</v>
      </c>
      <c r="F145" s="128" t="s">
        <v>215</v>
      </c>
      <c r="G145" s="129" t="s">
        <v>164</v>
      </c>
      <c r="H145" s="130">
        <v>28.56</v>
      </c>
      <c r="I145" s="131"/>
      <c r="J145" s="132">
        <f>ROUND(I145*H145,2)</f>
        <v>0</v>
      </c>
      <c r="K145" s="128" t="s">
        <v>119</v>
      </c>
      <c r="L145" s="31"/>
      <c r="M145" s="133" t="s">
        <v>19</v>
      </c>
      <c r="N145" s="134" t="s">
        <v>41</v>
      </c>
      <c r="P145" s="135">
        <f>O145*H145</f>
        <v>0</v>
      </c>
      <c r="Q145" s="135">
        <v>0</v>
      </c>
      <c r="R145" s="135">
        <f>Q145*H145</f>
        <v>0</v>
      </c>
      <c r="S145" s="135">
        <v>0</v>
      </c>
      <c r="T145" s="136">
        <f>S145*H145</f>
        <v>0</v>
      </c>
      <c r="AR145" s="137" t="s">
        <v>165</v>
      </c>
      <c r="AT145" s="137" t="s">
        <v>116</v>
      </c>
      <c r="AU145" s="137" t="s">
        <v>166</v>
      </c>
      <c r="AY145" s="16" t="s">
        <v>113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6" t="s">
        <v>78</v>
      </c>
      <c r="BK145" s="138">
        <f>ROUND(I145*H145,2)</f>
        <v>0</v>
      </c>
      <c r="BL145" s="16" t="s">
        <v>165</v>
      </c>
      <c r="BM145" s="137" t="s">
        <v>216</v>
      </c>
    </row>
    <row r="146" spans="2:47" s="1" customFormat="1" ht="11.25">
      <c r="B146" s="31"/>
      <c r="D146" s="139" t="s">
        <v>122</v>
      </c>
      <c r="F146" s="140" t="s">
        <v>217</v>
      </c>
      <c r="I146" s="141"/>
      <c r="L146" s="31"/>
      <c r="M146" s="142"/>
      <c r="T146" s="52"/>
      <c r="AT146" s="16" t="s">
        <v>122</v>
      </c>
      <c r="AU146" s="16" t="s">
        <v>166</v>
      </c>
    </row>
    <row r="147" spans="2:51" s="13" customFormat="1" ht="11.25">
      <c r="B147" s="154"/>
      <c r="D147" s="147" t="s">
        <v>169</v>
      </c>
      <c r="E147" s="155" t="s">
        <v>19</v>
      </c>
      <c r="F147" s="156" t="s">
        <v>218</v>
      </c>
      <c r="H147" s="155" t="s">
        <v>19</v>
      </c>
      <c r="I147" s="157"/>
      <c r="L147" s="154"/>
      <c r="M147" s="158"/>
      <c r="T147" s="159"/>
      <c r="AT147" s="155" t="s">
        <v>169</v>
      </c>
      <c r="AU147" s="155" t="s">
        <v>166</v>
      </c>
      <c r="AV147" s="13" t="s">
        <v>78</v>
      </c>
      <c r="AW147" s="13" t="s">
        <v>32</v>
      </c>
      <c r="AX147" s="13" t="s">
        <v>70</v>
      </c>
      <c r="AY147" s="155" t="s">
        <v>113</v>
      </c>
    </row>
    <row r="148" spans="2:51" s="12" customFormat="1" ht="11.25">
      <c r="B148" s="146"/>
      <c r="D148" s="147" t="s">
        <v>169</v>
      </c>
      <c r="E148" s="148" t="s">
        <v>19</v>
      </c>
      <c r="F148" s="149" t="s">
        <v>219</v>
      </c>
      <c r="H148" s="150">
        <v>28.56</v>
      </c>
      <c r="I148" s="151"/>
      <c r="L148" s="146"/>
      <c r="M148" s="152"/>
      <c r="T148" s="153"/>
      <c r="AT148" s="148" t="s">
        <v>169</v>
      </c>
      <c r="AU148" s="148" t="s">
        <v>166</v>
      </c>
      <c r="AV148" s="12" t="s">
        <v>80</v>
      </c>
      <c r="AW148" s="12" t="s">
        <v>32</v>
      </c>
      <c r="AX148" s="12" t="s">
        <v>70</v>
      </c>
      <c r="AY148" s="148" t="s">
        <v>113</v>
      </c>
    </row>
    <row r="149" spans="2:65" s="1" customFormat="1" ht="33" customHeight="1">
      <c r="B149" s="31"/>
      <c r="C149" s="126" t="s">
        <v>220</v>
      </c>
      <c r="D149" s="126" t="s">
        <v>116</v>
      </c>
      <c r="E149" s="127" t="s">
        <v>221</v>
      </c>
      <c r="F149" s="128" t="s">
        <v>222</v>
      </c>
      <c r="G149" s="129" t="s">
        <v>175</v>
      </c>
      <c r="H149" s="130">
        <v>28.56</v>
      </c>
      <c r="I149" s="131"/>
      <c r="J149" s="132">
        <f>ROUND(I149*H149,2)</f>
        <v>0</v>
      </c>
      <c r="K149" s="128" t="s">
        <v>119</v>
      </c>
      <c r="L149" s="31"/>
      <c r="M149" s="133" t="s">
        <v>19</v>
      </c>
      <c r="N149" s="134" t="s">
        <v>41</v>
      </c>
      <c r="P149" s="135">
        <f>O149*H149</f>
        <v>0</v>
      </c>
      <c r="Q149" s="135">
        <v>0.00046</v>
      </c>
      <c r="R149" s="135">
        <f>Q149*H149</f>
        <v>0.0131376</v>
      </c>
      <c r="S149" s="135">
        <v>0</v>
      </c>
      <c r="T149" s="136">
        <f>S149*H149</f>
        <v>0</v>
      </c>
      <c r="AR149" s="137" t="s">
        <v>165</v>
      </c>
      <c r="AT149" s="137" t="s">
        <v>116</v>
      </c>
      <c r="AU149" s="137" t="s">
        <v>166</v>
      </c>
      <c r="AY149" s="16" t="s">
        <v>113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6" t="s">
        <v>78</v>
      </c>
      <c r="BK149" s="138">
        <f>ROUND(I149*H149,2)</f>
        <v>0</v>
      </c>
      <c r="BL149" s="16" t="s">
        <v>165</v>
      </c>
      <c r="BM149" s="137" t="s">
        <v>223</v>
      </c>
    </row>
    <row r="150" spans="2:47" s="1" customFormat="1" ht="11.25">
      <c r="B150" s="31"/>
      <c r="D150" s="139" t="s">
        <v>122</v>
      </c>
      <c r="F150" s="140" t="s">
        <v>224</v>
      </c>
      <c r="I150" s="141"/>
      <c r="L150" s="31"/>
      <c r="M150" s="142"/>
      <c r="T150" s="52"/>
      <c r="AT150" s="16" t="s">
        <v>122</v>
      </c>
      <c r="AU150" s="16" t="s">
        <v>166</v>
      </c>
    </row>
    <row r="151" spans="2:51" s="13" customFormat="1" ht="11.25">
      <c r="B151" s="154"/>
      <c r="D151" s="147" t="s">
        <v>169</v>
      </c>
      <c r="E151" s="155" t="s">
        <v>19</v>
      </c>
      <c r="F151" s="156" t="s">
        <v>218</v>
      </c>
      <c r="H151" s="155" t="s">
        <v>19</v>
      </c>
      <c r="I151" s="157"/>
      <c r="L151" s="154"/>
      <c r="M151" s="158"/>
      <c r="T151" s="159"/>
      <c r="AT151" s="155" t="s">
        <v>169</v>
      </c>
      <c r="AU151" s="155" t="s">
        <v>166</v>
      </c>
      <c r="AV151" s="13" t="s">
        <v>78</v>
      </c>
      <c r="AW151" s="13" t="s">
        <v>32</v>
      </c>
      <c r="AX151" s="13" t="s">
        <v>70</v>
      </c>
      <c r="AY151" s="155" t="s">
        <v>113</v>
      </c>
    </row>
    <row r="152" spans="2:51" s="12" customFormat="1" ht="11.25">
      <c r="B152" s="146"/>
      <c r="D152" s="147" t="s">
        <v>169</v>
      </c>
      <c r="E152" s="148" t="s">
        <v>19</v>
      </c>
      <c r="F152" s="149" t="s">
        <v>219</v>
      </c>
      <c r="H152" s="150">
        <v>28.56</v>
      </c>
      <c r="I152" s="151"/>
      <c r="L152" s="146"/>
      <c r="M152" s="152"/>
      <c r="T152" s="153"/>
      <c r="AT152" s="148" t="s">
        <v>169</v>
      </c>
      <c r="AU152" s="148" t="s">
        <v>166</v>
      </c>
      <c r="AV152" s="12" t="s">
        <v>80</v>
      </c>
      <c r="AW152" s="12" t="s">
        <v>32</v>
      </c>
      <c r="AX152" s="12" t="s">
        <v>70</v>
      </c>
      <c r="AY152" s="148" t="s">
        <v>113</v>
      </c>
    </row>
    <row r="153" spans="2:65" s="1" customFormat="1" ht="37.9" customHeight="1">
      <c r="B153" s="31"/>
      <c r="C153" s="126" t="s">
        <v>225</v>
      </c>
      <c r="D153" s="126" t="s">
        <v>116</v>
      </c>
      <c r="E153" s="127" t="s">
        <v>226</v>
      </c>
      <c r="F153" s="128" t="s">
        <v>227</v>
      </c>
      <c r="G153" s="129" t="s">
        <v>175</v>
      </c>
      <c r="H153" s="130">
        <v>28.56</v>
      </c>
      <c r="I153" s="131"/>
      <c r="J153" s="132">
        <f>ROUND(I153*H153,2)</f>
        <v>0</v>
      </c>
      <c r="K153" s="128" t="s">
        <v>119</v>
      </c>
      <c r="L153" s="31"/>
      <c r="M153" s="133" t="s">
        <v>19</v>
      </c>
      <c r="N153" s="134" t="s">
        <v>41</v>
      </c>
      <c r="P153" s="135">
        <f>O153*H153</f>
        <v>0</v>
      </c>
      <c r="Q153" s="135">
        <v>0</v>
      </c>
      <c r="R153" s="135">
        <f>Q153*H153</f>
        <v>0</v>
      </c>
      <c r="S153" s="135">
        <v>0</v>
      </c>
      <c r="T153" s="136">
        <f>S153*H153</f>
        <v>0</v>
      </c>
      <c r="AR153" s="137" t="s">
        <v>165</v>
      </c>
      <c r="AT153" s="137" t="s">
        <v>116</v>
      </c>
      <c r="AU153" s="137" t="s">
        <v>166</v>
      </c>
      <c r="AY153" s="16" t="s">
        <v>113</v>
      </c>
      <c r="BE153" s="138">
        <f>IF(N153="základní",J153,0)</f>
        <v>0</v>
      </c>
      <c r="BF153" s="138">
        <f>IF(N153="snížená",J153,0)</f>
        <v>0</v>
      </c>
      <c r="BG153" s="138">
        <f>IF(N153="zákl. přenesená",J153,0)</f>
        <v>0</v>
      </c>
      <c r="BH153" s="138">
        <f>IF(N153="sníž. přenesená",J153,0)</f>
        <v>0</v>
      </c>
      <c r="BI153" s="138">
        <f>IF(N153="nulová",J153,0)</f>
        <v>0</v>
      </c>
      <c r="BJ153" s="16" t="s">
        <v>78</v>
      </c>
      <c r="BK153" s="138">
        <f>ROUND(I153*H153,2)</f>
        <v>0</v>
      </c>
      <c r="BL153" s="16" t="s">
        <v>165</v>
      </c>
      <c r="BM153" s="137" t="s">
        <v>228</v>
      </c>
    </row>
    <row r="154" spans="2:47" s="1" customFormat="1" ht="11.25">
      <c r="B154" s="31"/>
      <c r="D154" s="139" t="s">
        <v>122</v>
      </c>
      <c r="F154" s="140" t="s">
        <v>229</v>
      </c>
      <c r="I154" s="141"/>
      <c r="L154" s="31"/>
      <c r="M154" s="142"/>
      <c r="T154" s="52"/>
      <c r="AT154" s="16" t="s">
        <v>122</v>
      </c>
      <c r="AU154" s="16" t="s">
        <v>166</v>
      </c>
    </row>
    <row r="155" spans="2:51" s="13" customFormat="1" ht="11.25">
      <c r="B155" s="154"/>
      <c r="D155" s="147" t="s">
        <v>169</v>
      </c>
      <c r="E155" s="155" t="s">
        <v>19</v>
      </c>
      <c r="F155" s="156" t="s">
        <v>218</v>
      </c>
      <c r="H155" s="155" t="s">
        <v>19</v>
      </c>
      <c r="I155" s="157"/>
      <c r="L155" s="154"/>
      <c r="M155" s="158"/>
      <c r="T155" s="159"/>
      <c r="AT155" s="155" t="s">
        <v>169</v>
      </c>
      <c r="AU155" s="155" t="s">
        <v>166</v>
      </c>
      <c r="AV155" s="13" t="s">
        <v>78</v>
      </c>
      <c r="AW155" s="13" t="s">
        <v>32</v>
      </c>
      <c r="AX155" s="13" t="s">
        <v>70</v>
      </c>
      <c r="AY155" s="155" t="s">
        <v>113</v>
      </c>
    </row>
    <row r="156" spans="2:51" s="12" customFormat="1" ht="11.25">
      <c r="B156" s="146"/>
      <c r="D156" s="147" t="s">
        <v>169</v>
      </c>
      <c r="E156" s="148" t="s">
        <v>19</v>
      </c>
      <c r="F156" s="149" t="s">
        <v>219</v>
      </c>
      <c r="H156" s="150">
        <v>28.56</v>
      </c>
      <c r="I156" s="151"/>
      <c r="L156" s="146"/>
      <c r="M156" s="152"/>
      <c r="T156" s="153"/>
      <c r="AT156" s="148" t="s">
        <v>169</v>
      </c>
      <c r="AU156" s="148" t="s">
        <v>166</v>
      </c>
      <c r="AV156" s="12" t="s">
        <v>80</v>
      </c>
      <c r="AW156" s="12" t="s">
        <v>32</v>
      </c>
      <c r="AX156" s="12" t="s">
        <v>70</v>
      </c>
      <c r="AY156" s="148" t="s">
        <v>113</v>
      </c>
    </row>
    <row r="157" spans="2:63" s="11" customFormat="1" ht="20.85" customHeight="1">
      <c r="B157" s="114"/>
      <c r="D157" s="115" t="s">
        <v>69</v>
      </c>
      <c r="E157" s="124" t="s">
        <v>230</v>
      </c>
      <c r="F157" s="124" t="s">
        <v>231</v>
      </c>
      <c r="I157" s="117"/>
      <c r="J157" s="125">
        <f>BK157</f>
        <v>0</v>
      </c>
      <c r="L157" s="114"/>
      <c r="M157" s="119"/>
      <c r="P157" s="120">
        <f>SUM(P158:P214)</f>
        <v>0</v>
      </c>
      <c r="R157" s="120">
        <f>SUM(R158:R214)</f>
        <v>0</v>
      </c>
      <c r="T157" s="121">
        <f>SUM(T158:T214)</f>
        <v>0</v>
      </c>
      <c r="AR157" s="115" t="s">
        <v>78</v>
      </c>
      <c r="AT157" s="122" t="s">
        <v>69</v>
      </c>
      <c r="AU157" s="122" t="s">
        <v>80</v>
      </c>
      <c r="AY157" s="115" t="s">
        <v>113</v>
      </c>
      <c r="BK157" s="123">
        <f>SUM(BK158:BK214)</f>
        <v>0</v>
      </c>
    </row>
    <row r="158" spans="2:65" s="1" customFormat="1" ht="37.9" customHeight="1">
      <c r="B158" s="31"/>
      <c r="C158" s="126" t="s">
        <v>232</v>
      </c>
      <c r="D158" s="126" t="s">
        <v>116</v>
      </c>
      <c r="E158" s="127" t="s">
        <v>233</v>
      </c>
      <c r="F158" s="128" t="s">
        <v>234</v>
      </c>
      <c r="G158" s="129" t="s">
        <v>175</v>
      </c>
      <c r="H158" s="130">
        <v>236.72</v>
      </c>
      <c r="I158" s="131"/>
      <c r="J158" s="132">
        <f>ROUND(I158*H158,2)</f>
        <v>0</v>
      </c>
      <c r="K158" s="128" t="s">
        <v>119</v>
      </c>
      <c r="L158" s="31"/>
      <c r="M158" s="133" t="s">
        <v>19</v>
      </c>
      <c r="N158" s="134" t="s">
        <v>41</v>
      </c>
      <c r="P158" s="135">
        <f>O158*H158</f>
        <v>0</v>
      </c>
      <c r="Q158" s="135">
        <v>0</v>
      </c>
      <c r="R158" s="135">
        <f>Q158*H158</f>
        <v>0</v>
      </c>
      <c r="S158" s="135">
        <v>0</v>
      </c>
      <c r="T158" s="136">
        <f>S158*H158</f>
        <v>0</v>
      </c>
      <c r="AR158" s="137" t="s">
        <v>165</v>
      </c>
      <c r="AT158" s="137" t="s">
        <v>116</v>
      </c>
      <c r="AU158" s="137" t="s">
        <v>166</v>
      </c>
      <c r="AY158" s="16" t="s">
        <v>113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6" t="s">
        <v>78</v>
      </c>
      <c r="BK158" s="138">
        <f>ROUND(I158*H158,2)</f>
        <v>0</v>
      </c>
      <c r="BL158" s="16" t="s">
        <v>165</v>
      </c>
      <c r="BM158" s="137" t="s">
        <v>235</v>
      </c>
    </row>
    <row r="159" spans="2:47" s="1" customFormat="1" ht="11.25">
      <c r="B159" s="31"/>
      <c r="D159" s="139" t="s">
        <v>122</v>
      </c>
      <c r="F159" s="140" t="s">
        <v>236</v>
      </c>
      <c r="I159" s="141"/>
      <c r="L159" s="31"/>
      <c r="M159" s="142"/>
      <c r="T159" s="52"/>
      <c r="AT159" s="16" t="s">
        <v>122</v>
      </c>
      <c r="AU159" s="16" t="s">
        <v>166</v>
      </c>
    </row>
    <row r="160" spans="2:51" s="13" customFormat="1" ht="11.25">
      <c r="B160" s="154"/>
      <c r="D160" s="147" t="s">
        <v>169</v>
      </c>
      <c r="E160" s="155" t="s">
        <v>19</v>
      </c>
      <c r="F160" s="156" t="s">
        <v>237</v>
      </c>
      <c r="H160" s="155" t="s">
        <v>19</v>
      </c>
      <c r="I160" s="157"/>
      <c r="L160" s="154"/>
      <c r="M160" s="158"/>
      <c r="T160" s="159"/>
      <c r="AT160" s="155" t="s">
        <v>169</v>
      </c>
      <c r="AU160" s="155" t="s">
        <v>166</v>
      </c>
      <c r="AV160" s="13" t="s">
        <v>78</v>
      </c>
      <c r="AW160" s="13" t="s">
        <v>32</v>
      </c>
      <c r="AX160" s="13" t="s">
        <v>70</v>
      </c>
      <c r="AY160" s="155" t="s">
        <v>113</v>
      </c>
    </row>
    <row r="161" spans="2:51" s="13" customFormat="1" ht="11.25">
      <c r="B161" s="154"/>
      <c r="D161" s="147" t="s">
        <v>169</v>
      </c>
      <c r="E161" s="155" t="s">
        <v>19</v>
      </c>
      <c r="F161" s="156" t="s">
        <v>238</v>
      </c>
      <c r="H161" s="155" t="s">
        <v>19</v>
      </c>
      <c r="I161" s="157"/>
      <c r="L161" s="154"/>
      <c r="M161" s="158"/>
      <c r="T161" s="159"/>
      <c r="AT161" s="155" t="s">
        <v>169</v>
      </c>
      <c r="AU161" s="155" t="s">
        <v>166</v>
      </c>
      <c r="AV161" s="13" t="s">
        <v>78</v>
      </c>
      <c r="AW161" s="13" t="s">
        <v>32</v>
      </c>
      <c r="AX161" s="13" t="s">
        <v>70</v>
      </c>
      <c r="AY161" s="155" t="s">
        <v>113</v>
      </c>
    </row>
    <row r="162" spans="2:51" s="12" customFormat="1" ht="11.25">
      <c r="B162" s="146"/>
      <c r="D162" s="147" t="s">
        <v>169</v>
      </c>
      <c r="E162" s="148" t="s">
        <v>19</v>
      </c>
      <c r="F162" s="149" t="s">
        <v>239</v>
      </c>
      <c r="H162" s="150">
        <v>236.72</v>
      </c>
      <c r="I162" s="151"/>
      <c r="L162" s="146"/>
      <c r="M162" s="152"/>
      <c r="T162" s="153"/>
      <c r="AT162" s="148" t="s">
        <v>169</v>
      </c>
      <c r="AU162" s="148" t="s">
        <v>166</v>
      </c>
      <c r="AV162" s="12" t="s">
        <v>80</v>
      </c>
      <c r="AW162" s="12" t="s">
        <v>32</v>
      </c>
      <c r="AX162" s="12" t="s">
        <v>70</v>
      </c>
      <c r="AY162" s="148" t="s">
        <v>113</v>
      </c>
    </row>
    <row r="163" spans="2:65" s="1" customFormat="1" ht="37.9" customHeight="1">
      <c r="B163" s="31"/>
      <c r="C163" s="126" t="s">
        <v>160</v>
      </c>
      <c r="D163" s="126" t="s">
        <v>116</v>
      </c>
      <c r="E163" s="127" t="s">
        <v>240</v>
      </c>
      <c r="F163" s="128" t="s">
        <v>241</v>
      </c>
      <c r="G163" s="129" t="s">
        <v>175</v>
      </c>
      <c r="H163" s="130">
        <v>236.72</v>
      </c>
      <c r="I163" s="131"/>
      <c r="J163" s="132">
        <f>ROUND(I163*H163,2)</f>
        <v>0</v>
      </c>
      <c r="K163" s="128" t="s">
        <v>119</v>
      </c>
      <c r="L163" s="31"/>
      <c r="M163" s="133" t="s">
        <v>19</v>
      </c>
      <c r="N163" s="134" t="s">
        <v>41</v>
      </c>
      <c r="P163" s="135">
        <f>O163*H163</f>
        <v>0</v>
      </c>
      <c r="Q163" s="135">
        <v>0</v>
      </c>
      <c r="R163" s="135">
        <f>Q163*H163</f>
        <v>0</v>
      </c>
      <c r="S163" s="135">
        <v>0</v>
      </c>
      <c r="T163" s="136">
        <f>S163*H163</f>
        <v>0</v>
      </c>
      <c r="AR163" s="137" t="s">
        <v>165</v>
      </c>
      <c r="AT163" s="137" t="s">
        <v>116</v>
      </c>
      <c r="AU163" s="137" t="s">
        <v>166</v>
      </c>
      <c r="AY163" s="16" t="s">
        <v>113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6" t="s">
        <v>78</v>
      </c>
      <c r="BK163" s="138">
        <f>ROUND(I163*H163,2)</f>
        <v>0</v>
      </c>
      <c r="BL163" s="16" t="s">
        <v>165</v>
      </c>
      <c r="BM163" s="137" t="s">
        <v>242</v>
      </c>
    </row>
    <row r="164" spans="2:47" s="1" customFormat="1" ht="11.25">
      <c r="B164" s="31"/>
      <c r="D164" s="139" t="s">
        <v>122</v>
      </c>
      <c r="F164" s="140" t="s">
        <v>243</v>
      </c>
      <c r="I164" s="141"/>
      <c r="L164" s="31"/>
      <c r="M164" s="142"/>
      <c r="T164" s="52"/>
      <c r="AT164" s="16" t="s">
        <v>122</v>
      </c>
      <c r="AU164" s="16" t="s">
        <v>166</v>
      </c>
    </row>
    <row r="165" spans="2:51" s="13" customFormat="1" ht="11.25">
      <c r="B165" s="154"/>
      <c r="D165" s="147" t="s">
        <v>169</v>
      </c>
      <c r="E165" s="155" t="s">
        <v>19</v>
      </c>
      <c r="F165" s="156" t="s">
        <v>244</v>
      </c>
      <c r="H165" s="155" t="s">
        <v>19</v>
      </c>
      <c r="I165" s="157"/>
      <c r="L165" s="154"/>
      <c r="M165" s="158"/>
      <c r="T165" s="159"/>
      <c r="AT165" s="155" t="s">
        <v>169</v>
      </c>
      <c r="AU165" s="155" t="s">
        <v>166</v>
      </c>
      <c r="AV165" s="13" t="s">
        <v>78</v>
      </c>
      <c r="AW165" s="13" t="s">
        <v>32</v>
      </c>
      <c r="AX165" s="13" t="s">
        <v>70</v>
      </c>
      <c r="AY165" s="155" t="s">
        <v>113</v>
      </c>
    </row>
    <row r="166" spans="2:51" s="13" customFormat="1" ht="11.25">
      <c r="B166" s="154"/>
      <c r="D166" s="147" t="s">
        <v>169</v>
      </c>
      <c r="E166" s="155" t="s">
        <v>19</v>
      </c>
      <c r="F166" s="156" t="s">
        <v>245</v>
      </c>
      <c r="H166" s="155" t="s">
        <v>19</v>
      </c>
      <c r="I166" s="157"/>
      <c r="L166" s="154"/>
      <c r="M166" s="158"/>
      <c r="T166" s="159"/>
      <c r="AT166" s="155" t="s">
        <v>169</v>
      </c>
      <c r="AU166" s="155" t="s">
        <v>166</v>
      </c>
      <c r="AV166" s="13" t="s">
        <v>78</v>
      </c>
      <c r="AW166" s="13" t="s">
        <v>32</v>
      </c>
      <c r="AX166" s="13" t="s">
        <v>70</v>
      </c>
      <c r="AY166" s="155" t="s">
        <v>113</v>
      </c>
    </row>
    <row r="167" spans="2:51" s="12" customFormat="1" ht="11.25">
      <c r="B167" s="146"/>
      <c r="D167" s="147" t="s">
        <v>169</v>
      </c>
      <c r="E167" s="148" t="s">
        <v>19</v>
      </c>
      <c r="F167" s="149" t="s">
        <v>239</v>
      </c>
      <c r="H167" s="150">
        <v>236.72</v>
      </c>
      <c r="I167" s="151"/>
      <c r="L167" s="146"/>
      <c r="M167" s="152"/>
      <c r="T167" s="153"/>
      <c r="AT167" s="148" t="s">
        <v>169</v>
      </c>
      <c r="AU167" s="148" t="s">
        <v>166</v>
      </c>
      <c r="AV167" s="12" t="s">
        <v>80</v>
      </c>
      <c r="AW167" s="12" t="s">
        <v>32</v>
      </c>
      <c r="AX167" s="12" t="s">
        <v>70</v>
      </c>
      <c r="AY167" s="148" t="s">
        <v>113</v>
      </c>
    </row>
    <row r="168" spans="2:65" s="1" customFormat="1" ht="49.15" customHeight="1">
      <c r="B168" s="31"/>
      <c r="C168" s="126" t="s">
        <v>171</v>
      </c>
      <c r="D168" s="126" t="s">
        <v>116</v>
      </c>
      <c r="E168" s="127" t="s">
        <v>246</v>
      </c>
      <c r="F168" s="128" t="s">
        <v>247</v>
      </c>
      <c r="G168" s="129" t="s">
        <v>175</v>
      </c>
      <c r="H168" s="130">
        <v>236.72</v>
      </c>
      <c r="I168" s="131"/>
      <c r="J168" s="132">
        <f>ROUND(I168*H168,2)</f>
        <v>0</v>
      </c>
      <c r="K168" s="128" t="s">
        <v>119</v>
      </c>
      <c r="L168" s="31"/>
      <c r="M168" s="133" t="s">
        <v>19</v>
      </c>
      <c r="N168" s="134" t="s">
        <v>41</v>
      </c>
      <c r="P168" s="135">
        <f>O168*H168</f>
        <v>0</v>
      </c>
      <c r="Q168" s="135">
        <v>0</v>
      </c>
      <c r="R168" s="135">
        <f>Q168*H168</f>
        <v>0</v>
      </c>
      <c r="S168" s="135">
        <v>0</v>
      </c>
      <c r="T168" s="136">
        <f>S168*H168</f>
        <v>0</v>
      </c>
      <c r="AR168" s="137" t="s">
        <v>165</v>
      </c>
      <c r="AT168" s="137" t="s">
        <v>116</v>
      </c>
      <c r="AU168" s="137" t="s">
        <v>166</v>
      </c>
      <c r="AY168" s="16" t="s">
        <v>113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6" t="s">
        <v>78</v>
      </c>
      <c r="BK168" s="138">
        <f>ROUND(I168*H168,2)</f>
        <v>0</v>
      </c>
      <c r="BL168" s="16" t="s">
        <v>165</v>
      </c>
      <c r="BM168" s="137" t="s">
        <v>248</v>
      </c>
    </row>
    <row r="169" spans="2:47" s="1" customFormat="1" ht="11.25">
      <c r="B169" s="31"/>
      <c r="D169" s="139" t="s">
        <v>122</v>
      </c>
      <c r="F169" s="140" t="s">
        <v>249</v>
      </c>
      <c r="I169" s="141"/>
      <c r="L169" s="31"/>
      <c r="M169" s="142"/>
      <c r="T169" s="52"/>
      <c r="AT169" s="16" t="s">
        <v>122</v>
      </c>
      <c r="AU169" s="16" t="s">
        <v>166</v>
      </c>
    </row>
    <row r="170" spans="2:51" s="13" customFormat="1" ht="11.25">
      <c r="B170" s="154"/>
      <c r="D170" s="147" t="s">
        <v>169</v>
      </c>
      <c r="E170" s="155" t="s">
        <v>19</v>
      </c>
      <c r="F170" s="156" t="s">
        <v>245</v>
      </c>
      <c r="H170" s="155" t="s">
        <v>19</v>
      </c>
      <c r="I170" s="157"/>
      <c r="L170" s="154"/>
      <c r="M170" s="158"/>
      <c r="T170" s="159"/>
      <c r="AT170" s="155" t="s">
        <v>169</v>
      </c>
      <c r="AU170" s="155" t="s">
        <v>166</v>
      </c>
      <c r="AV170" s="13" t="s">
        <v>78</v>
      </c>
      <c r="AW170" s="13" t="s">
        <v>32</v>
      </c>
      <c r="AX170" s="13" t="s">
        <v>70</v>
      </c>
      <c r="AY170" s="155" t="s">
        <v>113</v>
      </c>
    </row>
    <row r="171" spans="2:51" s="12" customFormat="1" ht="11.25">
      <c r="B171" s="146"/>
      <c r="D171" s="147" t="s">
        <v>169</v>
      </c>
      <c r="E171" s="148" t="s">
        <v>19</v>
      </c>
      <c r="F171" s="149" t="s">
        <v>239</v>
      </c>
      <c r="H171" s="150">
        <v>236.72</v>
      </c>
      <c r="I171" s="151"/>
      <c r="L171" s="146"/>
      <c r="M171" s="152"/>
      <c r="T171" s="153"/>
      <c r="AT171" s="148" t="s">
        <v>169</v>
      </c>
      <c r="AU171" s="148" t="s">
        <v>166</v>
      </c>
      <c r="AV171" s="12" t="s">
        <v>80</v>
      </c>
      <c r="AW171" s="12" t="s">
        <v>32</v>
      </c>
      <c r="AX171" s="12" t="s">
        <v>70</v>
      </c>
      <c r="AY171" s="148" t="s">
        <v>113</v>
      </c>
    </row>
    <row r="172" spans="2:65" s="1" customFormat="1" ht="24.2" customHeight="1">
      <c r="B172" s="31"/>
      <c r="C172" s="126" t="s">
        <v>250</v>
      </c>
      <c r="D172" s="126" t="s">
        <v>116</v>
      </c>
      <c r="E172" s="127" t="s">
        <v>251</v>
      </c>
      <c r="F172" s="128" t="s">
        <v>252</v>
      </c>
      <c r="G172" s="129" t="s">
        <v>175</v>
      </c>
      <c r="H172" s="130">
        <v>236.72</v>
      </c>
      <c r="I172" s="131"/>
      <c r="J172" s="132">
        <f>ROUND(I172*H172,2)</f>
        <v>0</v>
      </c>
      <c r="K172" s="128" t="s">
        <v>119</v>
      </c>
      <c r="L172" s="31"/>
      <c r="M172" s="133" t="s">
        <v>19</v>
      </c>
      <c r="N172" s="134" t="s">
        <v>41</v>
      </c>
      <c r="P172" s="135">
        <f>O172*H172</f>
        <v>0</v>
      </c>
      <c r="Q172" s="135">
        <v>0</v>
      </c>
      <c r="R172" s="135">
        <f>Q172*H172</f>
        <v>0</v>
      </c>
      <c r="S172" s="135">
        <v>0</v>
      </c>
      <c r="T172" s="136">
        <f>S172*H172</f>
        <v>0</v>
      </c>
      <c r="AR172" s="137" t="s">
        <v>165</v>
      </c>
      <c r="AT172" s="137" t="s">
        <v>116</v>
      </c>
      <c r="AU172" s="137" t="s">
        <v>166</v>
      </c>
      <c r="AY172" s="16" t="s">
        <v>113</v>
      </c>
      <c r="BE172" s="138">
        <f>IF(N172="základní",J172,0)</f>
        <v>0</v>
      </c>
      <c r="BF172" s="138">
        <f>IF(N172="snížená",J172,0)</f>
        <v>0</v>
      </c>
      <c r="BG172" s="138">
        <f>IF(N172="zákl. přenesená",J172,0)</f>
        <v>0</v>
      </c>
      <c r="BH172" s="138">
        <f>IF(N172="sníž. přenesená",J172,0)</f>
        <v>0</v>
      </c>
      <c r="BI172" s="138">
        <f>IF(N172="nulová",J172,0)</f>
        <v>0</v>
      </c>
      <c r="BJ172" s="16" t="s">
        <v>78</v>
      </c>
      <c r="BK172" s="138">
        <f>ROUND(I172*H172,2)</f>
        <v>0</v>
      </c>
      <c r="BL172" s="16" t="s">
        <v>165</v>
      </c>
      <c r="BM172" s="137" t="s">
        <v>253</v>
      </c>
    </row>
    <row r="173" spans="2:47" s="1" customFormat="1" ht="11.25">
      <c r="B173" s="31"/>
      <c r="D173" s="139" t="s">
        <v>122</v>
      </c>
      <c r="F173" s="140" t="s">
        <v>254</v>
      </c>
      <c r="I173" s="141"/>
      <c r="L173" s="31"/>
      <c r="M173" s="142"/>
      <c r="T173" s="52"/>
      <c r="AT173" s="16" t="s">
        <v>122</v>
      </c>
      <c r="AU173" s="16" t="s">
        <v>166</v>
      </c>
    </row>
    <row r="174" spans="2:51" s="13" customFormat="1" ht="11.25">
      <c r="B174" s="154"/>
      <c r="D174" s="147" t="s">
        <v>169</v>
      </c>
      <c r="E174" s="155" t="s">
        <v>19</v>
      </c>
      <c r="F174" s="156" t="s">
        <v>255</v>
      </c>
      <c r="H174" s="155" t="s">
        <v>19</v>
      </c>
      <c r="I174" s="157"/>
      <c r="L174" s="154"/>
      <c r="M174" s="158"/>
      <c r="T174" s="159"/>
      <c r="AT174" s="155" t="s">
        <v>169</v>
      </c>
      <c r="AU174" s="155" t="s">
        <v>166</v>
      </c>
      <c r="AV174" s="13" t="s">
        <v>78</v>
      </c>
      <c r="AW174" s="13" t="s">
        <v>32</v>
      </c>
      <c r="AX174" s="13" t="s">
        <v>70</v>
      </c>
      <c r="AY174" s="155" t="s">
        <v>113</v>
      </c>
    </row>
    <row r="175" spans="2:51" s="13" customFormat="1" ht="11.25">
      <c r="B175" s="154"/>
      <c r="D175" s="147" t="s">
        <v>169</v>
      </c>
      <c r="E175" s="155" t="s">
        <v>19</v>
      </c>
      <c r="F175" s="156" t="s">
        <v>245</v>
      </c>
      <c r="H175" s="155" t="s">
        <v>19</v>
      </c>
      <c r="I175" s="157"/>
      <c r="L175" s="154"/>
      <c r="M175" s="158"/>
      <c r="T175" s="159"/>
      <c r="AT175" s="155" t="s">
        <v>169</v>
      </c>
      <c r="AU175" s="155" t="s">
        <v>166</v>
      </c>
      <c r="AV175" s="13" t="s">
        <v>78</v>
      </c>
      <c r="AW175" s="13" t="s">
        <v>32</v>
      </c>
      <c r="AX175" s="13" t="s">
        <v>70</v>
      </c>
      <c r="AY175" s="155" t="s">
        <v>113</v>
      </c>
    </row>
    <row r="176" spans="2:51" s="12" customFormat="1" ht="11.25">
      <c r="B176" s="146"/>
      <c r="D176" s="147" t="s">
        <v>169</v>
      </c>
      <c r="E176" s="148" t="s">
        <v>19</v>
      </c>
      <c r="F176" s="149" t="s">
        <v>239</v>
      </c>
      <c r="H176" s="150">
        <v>236.72</v>
      </c>
      <c r="I176" s="151"/>
      <c r="L176" s="146"/>
      <c r="M176" s="152"/>
      <c r="T176" s="153"/>
      <c r="AT176" s="148" t="s">
        <v>169</v>
      </c>
      <c r="AU176" s="148" t="s">
        <v>166</v>
      </c>
      <c r="AV176" s="12" t="s">
        <v>80</v>
      </c>
      <c r="AW176" s="12" t="s">
        <v>32</v>
      </c>
      <c r="AX176" s="12" t="s">
        <v>70</v>
      </c>
      <c r="AY176" s="148" t="s">
        <v>113</v>
      </c>
    </row>
    <row r="177" spans="2:65" s="1" customFormat="1" ht="62.65" customHeight="1">
      <c r="B177" s="31"/>
      <c r="C177" s="126" t="s">
        <v>8</v>
      </c>
      <c r="D177" s="126" t="s">
        <v>116</v>
      </c>
      <c r="E177" s="127" t="s">
        <v>256</v>
      </c>
      <c r="F177" s="128" t="s">
        <v>257</v>
      </c>
      <c r="G177" s="129" t="s">
        <v>175</v>
      </c>
      <c r="H177" s="130">
        <v>128.271</v>
      </c>
      <c r="I177" s="131"/>
      <c r="J177" s="132">
        <f>ROUND(I177*H177,2)</f>
        <v>0</v>
      </c>
      <c r="K177" s="128" t="s">
        <v>119</v>
      </c>
      <c r="L177" s="31"/>
      <c r="M177" s="133" t="s">
        <v>19</v>
      </c>
      <c r="N177" s="134" t="s">
        <v>41</v>
      </c>
      <c r="P177" s="135">
        <f>O177*H177</f>
        <v>0</v>
      </c>
      <c r="Q177" s="135">
        <v>0</v>
      </c>
      <c r="R177" s="135">
        <f>Q177*H177</f>
        <v>0</v>
      </c>
      <c r="S177" s="135">
        <v>0</v>
      </c>
      <c r="T177" s="136">
        <f>S177*H177</f>
        <v>0</v>
      </c>
      <c r="AR177" s="137" t="s">
        <v>165</v>
      </c>
      <c r="AT177" s="137" t="s">
        <v>116</v>
      </c>
      <c r="AU177" s="137" t="s">
        <v>166</v>
      </c>
      <c r="AY177" s="16" t="s">
        <v>113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6" t="s">
        <v>78</v>
      </c>
      <c r="BK177" s="138">
        <f>ROUND(I177*H177,2)</f>
        <v>0</v>
      </c>
      <c r="BL177" s="16" t="s">
        <v>165</v>
      </c>
      <c r="BM177" s="137" t="s">
        <v>258</v>
      </c>
    </row>
    <row r="178" spans="2:47" s="1" customFormat="1" ht="11.25">
      <c r="B178" s="31"/>
      <c r="D178" s="139" t="s">
        <v>122</v>
      </c>
      <c r="F178" s="140" t="s">
        <v>259</v>
      </c>
      <c r="I178" s="141"/>
      <c r="L178" s="31"/>
      <c r="M178" s="142"/>
      <c r="T178" s="52"/>
      <c r="AT178" s="16" t="s">
        <v>122</v>
      </c>
      <c r="AU178" s="16" t="s">
        <v>166</v>
      </c>
    </row>
    <row r="179" spans="2:51" s="13" customFormat="1" ht="11.25">
      <c r="B179" s="154"/>
      <c r="D179" s="147" t="s">
        <v>169</v>
      </c>
      <c r="E179" s="155" t="s">
        <v>19</v>
      </c>
      <c r="F179" s="156" t="s">
        <v>260</v>
      </c>
      <c r="H179" s="155" t="s">
        <v>19</v>
      </c>
      <c r="I179" s="157"/>
      <c r="L179" s="154"/>
      <c r="M179" s="158"/>
      <c r="T179" s="159"/>
      <c r="AT179" s="155" t="s">
        <v>169</v>
      </c>
      <c r="AU179" s="155" t="s">
        <v>166</v>
      </c>
      <c r="AV179" s="13" t="s">
        <v>78</v>
      </c>
      <c r="AW179" s="13" t="s">
        <v>32</v>
      </c>
      <c r="AX179" s="13" t="s">
        <v>70</v>
      </c>
      <c r="AY179" s="155" t="s">
        <v>113</v>
      </c>
    </row>
    <row r="180" spans="2:51" s="13" customFormat="1" ht="11.25">
      <c r="B180" s="154"/>
      <c r="D180" s="147" t="s">
        <v>169</v>
      </c>
      <c r="E180" s="155" t="s">
        <v>19</v>
      </c>
      <c r="F180" s="156" t="s">
        <v>261</v>
      </c>
      <c r="H180" s="155" t="s">
        <v>19</v>
      </c>
      <c r="I180" s="157"/>
      <c r="L180" s="154"/>
      <c r="M180" s="158"/>
      <c r="T180" s="159"/>
      <c r="AT180" s="155" t="s">
        <v>169</v>
      </c>
      <c r="AU180" s="155" t="s">
        <v>166</v>
      </c>
      <c r="AV180" s="13" t="s">
        <v>78</v>
      </c>
      <c r="AW180" s="13" t="s">
        <v>32</v>
      </c>
      <c r="AX180" s="13" t="s">
        <v>70</v>
      </c>
      <c r="AY180" s="155" t="s">
        <v>113</v>
      </c>
    </row>
    <row r="181" spans="2:51" s="12" customFormat="1" ht="11.25">
      <c r="B181" s="146"/>
      <c r="D181" s="147" t="s">
        <v>169</v>
      </c>
      <c r="E181" s="148" t="s">
        <v>19</v>
      </c>
      <c r="F181" s="149" t="s">
        <v>262</v>
      </c>
      <c r="H181" s="150">
        <v>50.4</v>
      </c>
      <c r="I181" s="151"/>
      <c r="L181" s="146"/>
      <c r="M181" s="152"/>
      <c r="T181" s="153"/>
      <c r="AT181" s="148" t="s">
        <v>169</v>
      </c>
      <c r="AU181" s="148" t="s">
        <v>166</v>
      </c>
      <c r="AV181" s="12" t="s">
        <v>80</v>
      </c>
      <c r="AW181" s="12" t="s">
        <v>32</v>
      </c>
      <c r="AX181" s="12" t="s">
        <v>70</v>
      </c>
      <c r="AY181" s="148" t="s">
        <v>113</v>
      </c>
    </row>
    <row r="182" spans="2:51" s="12" customFormat="1" ht="11.25">
      <c r="B182" s="146"/>
      <c r="D182" s="147" t="s">
        <v>169</v>
      </c>
      <c r="E182" s="148" t="s">
        <v>19</v>
      </c>
      <c r="F182" s="149" t="s">
        <v>263</v>
      </c>
      <c r="H182" s="150">
        <v>12.6</v>
      </c>
      <c r="I182" s="151"/>
      <c r="L182" s="146"/>
      <c r="M182" s="152"/>
      <c r="T182" s="153"/>
      <c r="AT182" s="148" t="s">
        <v>169</v>
      </c>
      <c r="AU182" s="148" t="s">
        <v>166</v>
      </c>
      <c r="AV182" s="12" t="s">
        <v>80</v>
      </c>
      <c r="AW182" s="12" t="s">
        <v>32</v>
      </c>
      <c r="AX182" s="12" t="s">
        <v>70</v>
      </c>
      <c r="AY182" s="148" t="s">
        <v>113</v>
      </c>
    </row>
    <row r="183" spans="2:51" s="12" customFormat="1" ht="11.25">
      <c r="B183" s="146"/>
      <c r="D183" s="147" t="s">
        <v>169</v>
      </c>
      <c r="E183" s="148" t="s">
        <v>19</v>
      </c>
      <c r="F183" s="149" t="s">
        <v>264</v>
      </c>
      <c r="H183" s="150">
        <v>38.069</v>
      </c>
      <c r="I183" s="151"/>
      <c r="L183" s="146"/>
      <c r="M183" s="152"/>
      <c r="T183" s="153"/>
      <c r="AT183" s="148" t="s">
        <v>169</v>
      </c>
      <c r="AU183" s="148" t="s">
        <v>166</v>
      </c>
      <c r="AV183" s="12" t="s">
        <v>80</v>
      </c>
      <c r="AW183" s="12" t="s">
        <v>32</v>
      </c>
      <c r="AX183" s="12" t="s">
        <v>70</v>
      </c>
      <c r="AY183" s="148" t="s">
        <v>113</v>
      </c>
    </row>
    <row r="184" spans="2:51" s="12" customFormat="1" ht="11.25">
      <c r="B184" s="146"/>
      <c r="D184" s="147" t="s">
        <v>169</v>
      </c>
      <c r="E184" s="148" t="s">
        <v>19</v>
      </c>
      <c r="F184" s="149" t="s">
        <v>265</v>
      </c>
      <c r="H184" s="150">
        <v>8.542</v>
      </c>
      <c r="I184" s="151"/>
      <c r="L184" s="146"/>
      <c r="M184" s="152"/>
      <c r="T184" s="153"/>
      <c r="AT184" s="148" t="s">
        <v>169</v>
      </c>
      <c r="AU184" s="148" t="s">
        <v>166</v>
      </c>
      <c r="AV184" s="12" t="s">
        <v>80</v>
      </c>
      <c r="AW184" s="12" t="s">
        <v>32</v>
      </c>
      <c r="AX184" s="12" t="s">
        <v>70</v>
      </c>
      <c r="AY184" s="148" t="s">
        <v>113</v>
      </c>
    </row>
    <row r="185" spans="2:51" s="12" customFormat="1" ht="11.25">
      <c r="B185" s="146"/>
      <c r="D185" s="147" t="s">
        <v>169</v>
      </c>
      <c r="E185" s="148" t="s">
        <v>19</v>
      </c>
      <c r="F185" s="149" t="s">
        <v>266</v>
      </c>
      <c r="H185" s="150">
        <v>12.58</v>
      </c>
      <c r="I185" s="151"/>
      <c r="L185" s="146"/>
      <c r="M185" s="152"/>
      <c r="T185" s="153"/>
      <c r="AT185" s="148" t="s">
        <v>169</v>
      </c>
      <c r="AU185" s="148" t="s">
        <v>166</v>
      </c>
      <c r="AV185" s="12" t="s">
        <v>80</v>
      </c>
      <c r="AW185" s="12" t="s">
        <v>32</v>
      </c>
      <c r="AX185" s="12" t="s">
        <v>70</v>
      </c>
      <c r="AY185" s="148" t="s">
        <v>113</v>
      </c>
    </row>
    <row r="186" spans="2:51" s="13" customFormat="1" ht="11.25">
      <c r="B186" s="154"/>
      <c r="D186" s="147" t="s">
        <v>169</v>
      </c>
      <c r="E186" s="155" t="s">
        <v>19</v>
      </c>
      <c r="F186" s="156" t="s">
        <v>267</v>
      </c>
      <c r="H186" s="155" t="s">
        <v>19</v>
      </c>
      <c r="I186" s="157"/>
      <c r="L186" s="154"/>
      <c r="M186" s="158"/>
      <c r="T186" s="159"/>
      <c r="AT186" s="155" t="s">
        <v>169</v>
      </c>
      <c r="AU186" s="155" t="s">
        <v>166</v>
      </c>
      <c r="AV186" s="13" t="s">
        <v>78</v>
      </c>
      <c r="AW186" s="13" t="s">
        <v>32</v>
      </c>
      <c r="AX186" s="13" t="s">
        <v>70</v>
      </c>
      <c r="AY186" s="155" t="s">
        <v>113</v>
      </c>
    </row>
    <row r="187" spans="2:51" s="13" customFormat="1" ht="11.25">
      <c r="B187" s="154"/>
      <c r="D187" s="147" t="s">
        <v>169</v>
      </c>
      <c r="E187" s="155" t="s">
        <v>19</v>
      </c>
      <c r="F187" s="156" t="s">
        <v>268</v>
      </c>
      <c r="H187" s="155" t="s">
        <v>19</v>
      </c>
      <c r="I187" s="157"/>
      <c r="L187" s="154"/>
      <c r="M187" s="158"/>
      <c r="T187" s="159"/>
      <c r="AT187" s="155" t="s">
        <v>169</v>
      </c>
      <c r="AU187" s="155" t="s">
        <v>166</v>
      </c>
      <c r="AV187" s="13" t="s">
        <v>78</v>
      </c>
      <c r="AW187" s="13" t="s">
        <v>32</v>
      </c>
      <c r="AX187" s="13" t="s">
        <v>70</v>
      </c>
      <c r="AY187" s="155" t="s">
        <v>113</v>
      </c>
    </row>
    <row r="188" spans="2:51" s="12" customFormat="1" ht="11.25">
      <c r="B188" s="146"/>
      <c r="D188" s="147" t="s">
        <v>169</v>
      </c>
      <c r="E188" s="148" t="s">
        <v>19</v>
      </c>
      <c r="F188" s="149" t="s">
        <v>269</v>
      </c>
      <c r="H188" s="150">
        <v>6.08</v>
      </c>
      <c r="I188" s="151"/>
      <c r="L188" s="146"/>
      <c r="M188" s="152"/>
      <c r="T188" s="153"/>
      <c r="AT188" s="148" t="s">
        <v>169</v>
      </c>
      <c r="AU188" s="148" t="s">
        <v>166</v>
      </c>
      <c r="AV188" s="12" t="s">
        <v>80</v>
      </c>
      <c r="AW188" s="12" t="s">
        <v>32</v>
      </c>
      <c r="AX188" s="12" t="s">
        <v>70</v>
      </c>
      <c r="AY188" s="148" t="s">
        <v>113</v>
      </c>
    </row>
    <row r="189" spans="2:65" s="1" customFormat="1" ht="62.65" customHeight="1">
      <c r="B189" s="31"/>
      <c r="C189" s="126" t="s">
        <v>230</v>
      </c>
      <c r="D189" s="126" t="s">
        <v>116</v>
      </c>
      <c r="E189" s="127" t="s">
        <v>270</v>
      </c>
      <c r="F189" s="128" t="s">
        <v>271</v>
      </c>
      <c r="G189" s="129" t="s">
        <v>175</v>
      </c>
      <c r="H189" s="130">
        <v>116.111</v>
      </c>
      <c r="I189" s="131"/>
      <c r="J189" s="132">
        <f>ROUND(I189*H189,2)</f>
        <v>0</v>
      </c>
      <c r="K189" s="128" t="s">
        <v>119</v>
      </c>
      <c r="L189" s="31"/>
      <c r="M189" s="133" t="s">
        <v>19</v>
      </c>
      <c r="N189" s="134" t="s">
        <v>41</v>
      </c>
      <c r="P189" s="135">
        <f>O189*H189</f>
        <v>0</v>
      </c>
      <c r="Q189" s="135">
        <v>0</v>
      </c>
      <c r="R189" s="135">
        <f>Q189*H189</f>
        <v>0</v>
      </c>
      <c r="S189" s="135">
        <v>0</v>
      </c>
      <c r="T189" s="136">
        <f>S189*H189</f>
        <v>0</v>
      </c>
      <c r="AR189" s="137" t="s">
        <v>165</v>
      </c>
      <c r="AT189" s="137" t="s">
        <v>116</v>
      </c>
      <c r="AU189" s="137" t="s">
        <v>166</v>
      </c>
      <c r="AY189" s="16" t="s">
        <v>113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6" t="s">
        <v>78</v>
      </c>
      <c r="BK189" s="138">
        <f>ROUND(I189*H189,2)</f>
        <v>0</v>
      </c>
      <c r="BL189" s="16" t="s">
        <v>165</v>
      </c>
      <c r="BM189" s="137" t="s">
        <v>225</v>
      </c>
    </row>
    <row r="190" spans="2:47" s="1" customFormat="1" ht="11.25">
      <c r="B190" s="31"/>
      <c r="D190" s="139" t="s">
        <v>122</v>
      </c>
      <c r="F190" s="140" t="s">
        <v>272</v>
      </c>
      <c r="I190" s="141"/>
      <c r="L190" s="31"/>
      <c r="M190" s="142"/>
      <c r="T190" s="52"/>
      <c r="AT190" s="16" t="s">
        <v>122</v>
      </c>
      <c r="AU190" s="16" t="s">
        <v>166</v>
      </c>
    </row>
    <row r="191" spans="2:51" s="13" customFormat="1" ht="11.25">
      <c r="B191" s="154"/>
      <c r="D191" s="147" t="s">
        <v>169</v>
      </c>
      <c r="E191" s="155" t="s">
        <v>19</v>
      </c>
      <c r="F191" s="156" t="s">
        <v>273</v>
      </c>
      <c r="H191" s="155" t="s">
        <v>19</v>
      </c>
      <c r="I191" s="157"/>
      <c r="L191" s="154"/>
      <c r="M191" s="158"/>
      <c r="T191" s="159"/>
      <c r="AT191" s="155" t="s">
        <v>169</v>
      </c>
      <c r="AU191" s="155" t="s">
        <v>166</v>
      </c>
      <c r="AV191" s="13" t="s">
        <v>78</v>
      </c>
      <c r="AW191" s="13" t="s">
        <v>32</v>
      </c>
      <c r="AX191" s="13" t="s">
        <v>70</v>
      </c>
      <c r="AY191" s="155" t="s">
        <v>113</v>
      </c>
    </row>
    <row r="192" spans="2:51" s="13" customFormat="1" ht="11.25">
      <c r="B192" s="154"/>
      <c r="D192" s="147" t="s">
        <v>169</v>
      </c>
      <c r="E192" s="155" t="s">
        <v>19</v>
      </c>
      <c r="F192" s="156" t="s">
        <v>261</v>
      </c>
      <c r="H192" s="155" t="s">
        <v>19</v>
      </c>
      <c r="I192" s="157"/>
      <c r="L192" s="154"/>
      <c r="M192" s="158"/>
      <c r="T192" s="159"/>
      <c r="AT192" s="155" t="s">
        <v>169</v>
      </c>
      <c r="AU192" s="155" t="s">
        <v>166</v>
      </c>
      <c r="AV192" s="13" t="s">
        <v>78</v>
      </c>
      <c r="AW192" s="13" t="s">
        <v>32</v>
      </c>
      <c r="AX192" s="13" t="s">
        <v>70</v>
      </c>
      <c r="AY192" s="155" t="s">
        <v>113</v>
      </c>
    </row>
    <row r="193" spans="2:51" s="12" customFormat="1" ht="11.25">
      <c r="B193" s="146"/>
      <c r="D193" s="147" t="s">
        <v>169</v>
      </c>
      <c r="E193" s="148" t="s">
        <v>19</v>
      </c>
      <c r="F193" s="149" t="s">
        <v>262</v>
      </c>
      <c r="H193" s="150">
        <v>50.4</v>
      </c>
      <c r="I193" s="151"/>
      <c r="L193" s="146"/>
      <c r="M193" s="152"/>
      <c r="T193" s="153"/>
      <c r="AT193" s="148" t="s">
        <v>169</v>
      </c>
      <c r="AU193" s="148" t="s">
        <v>166</v>
      </c>
      <c r="AV193" s="12" t="s">
        <v>80</v>
      </c>
      <c r="AW193" s="12" t="s">
        <v>32</v>
      </c>
      <c r="AX193" s="12" t="s">
        <v>70</v>
      </c>
      <c r="AY193" s="148" t="s">
        <v>113</v>
      </c>
    </row>
    <row r="194" spans="2:51" s="12" customFormat="1" ht="11.25">
      <c r="B194" s="146"/>
      <c r="D194" s="147" t="s">
        <v>169</v>
      </c>
      <c r="E194" s="148" t="s">
        <v>19</v>
      </c>
      <c r="F194" s="149" t="s">
        <v>263</v>
      </c>
      <c r="H194" s="150">
        <v>12.6</v>
      </c>
      <c r="I194" s="151"/>
      <c r="L194" s="146"/>
      <c r="M194" s="152"/>
      <c r="T194" s="153"/>
      <c r="AT194" s="148" t="s">
        <v>169</v>
      </c>
      <c r="AU194" s="148" t="s">
        <v>166</v>
      </c>
      <c r="AV194" s="12" t="s">
        <v>80</v>
      </c>
      <c r="AW194" s="12" t="s">
        <v>32</v>
      </c>
      <c r="AX194" s="12" t="s">
        <v>70</v>
      </c>
      <c r="AY194" s="148" t="s">
        <v>113</v>
      </c>
    </row>
    <row r="195" spans="2:51" s="12" customFormat="1" ht="11.25">
      <c r="B195" s="146"/>
      <c r="D195" s="147" t="s">
        <v>169</v>
      </c>
      <c r="E195" s="148" t="s">
        <v>19</v>
      </c>
      <c r="F195" s="149" t="s">
        <v>264</v>
      </c>
      <c r="H195" s="150">
        <v>38.069</v>
      </c>
      <c r="I195" s="151"/>
      <c r="L195" s="146"/>
      <c r="M195" s="152"/>
      <c r="T195" s="153"/>
      <c r="AT195" s="148" t="s">
        <v>169</v>
      </c>
      <c r="AU195" s="148" t="s">
        <v>166</v>
      </c>
      <c r="AV195" s="12" t="s">
        <v>80</v>
      </c>
      <c r="AW195" s="12" t="s">
        <v>32</v>
      </c>
      <c r="AX195" s="12" t="s">
        <v>70</v>
      </c>
      <c r="AY195" s="148" t="s">
        <v>113</v>
      </c>
    </row>
    <row r="196" spans="2:51" s="12" customFormat="1" ht="11.25">
      <c r="B196" s="146"/>
      <c r="D196" s="147" t="s">
        <v>169</v>
      </c>
      <c r="E196" s="148" t="s">
        <v>19</v>
      </c>
      <c r="F196" s="149" t="s">
        <v>265</v>
      </c>
      <c r="H196" s="150">
        <v>8.542</v>
      </c>
      <c r="I196" s="151"/>
      <c r="L196" s="146"/>
      <c r="M196" s="152"/>
      <c r="T196" s="153"/>
      <c r="AT196" s="148" t="s">
        <v>169</v>
      </c>
      <c r="AU196" s="148" t="s">
        <v>166</v>
      </c>
      <c r="AV196" s="12" t="s">
        <v>80</v>
      </c>
      <c r="AW196" s="12" t="s">
        <v>32</v>
      </c>
      <c r="AX196" s="12" t="s">
        <v>70</v>
      </c>
      <c r="AY196" s="148" t="s">
        <v>113</v>
      </c>
    </row>
    <row r="197" spans="2:51" s="12" customFormat="1" ht="11.25">
      <c r="B197" s="146"/>
      <c r="D197" s="147" t="s">
        <v>169</v>
      </c>
      <c r="E197" s="148" t="s">
        <v>19</v>
      </c>
      <c r="F197" s="149" t="s">
        <v>266</v>
      </c>
      <c r="H197" s="150">
        <v>12.58</v>
      </c>
      <c r="I197" s="151"/>
      <c r="L197" s="146"/>
      <c r="M197" s="152"/>
      <c r="T197" s="153"/>
      <c r="AT197" s="148" t="s">
        <v>169</v>
      </c>
      <c r="AU197" s="148" t="s">
        <v>166</v>
      </c>
      <c r="AV197" s="12" t="s">
        <v>80</v>
      </c>
      <c r="AW197" s="12" t="s">
        <v>32</v>
      </c>
      <c r="AX197" s="12" t="s">
        <v>70</v>
      </c>
      <c r="AY197" s="148" t="s">
        <v>113</v>
      </c>
    </row>
    <row r="198" spans="2:51" s="13" customFormat="1" ht="11.25">
      <c r="B198" s="154"/>
      <c r="D198" s="147" t="s">
        <v>169</v>
      </c>
      <c r="E198" s="155" t="s">
        <v>19</v>
      </c>
      <c r="F198" s="156" t="s">
        <v>274</v>
      </c>
      <c r="H198" s="155" t="s">
        <v>19</v>
      </c>
      <c r="I198" s="157"/>
      <c r="L198" s="154"/>
      <c r="M198" s="158"/>
      <c r="T198" s="159"/>
      <c r="AT198" s="155" t="s">
        <v>169</v>
      </c>
      <c r="AU198" s="155" t="s">
        <v>166</v>
      </c>
      <c r="AV198" s="13" t="s">
        <v>78</v>
      </c>
      <c r="AW198" s="13" t="s">
        <v>32</v>
      </c>
      <c r="AX198" s="13" t="s">
        <v>70</v>
      </c>
      <c r="AY198" s="155" t="s">
        <v>113</v>
      </c>
    </row>
    <row r="199" spans="2:51" s="13" customFormat="1" ht="11.25">
      <c r="B199" s="154"/>
      <c r="D199" s="147" t="s">
        <v>169</v>
      </c>
      <c r="E199" s="155" t="s">
        <v>19</v>
      </c>
      <c r="F199" s="156" t="s">
        <v>268</v>
      </c>
      <c r="H199" s="155" t="s">
        <v>19</v>
      </c>
      <c r="I199" s="157"/>
      <c r="L199" s="154"/>
      <c r="M199" s="158"/>
      <c r="T199" s="159"/>
      <c r="AT199" s="155" t="s">
        <v>169</v>
      </c>
      <c r="AU199" s="155" t="s">
        <v>166</v>
      </c>
      <c r="AV199" s="13" t="s">
        <v>78</v>
      </c>
      <c r="AW199" s="13" t="s">
        <v>32</v>
      </c>
      <c r="AX199" s="13" t="s">
        <v>70</v>
      </c>
      <c r="AY199" s="155" t="s">
        <v>113</v>
      </c>
    </row>
    <row r="200" spans="2:51" s="12" customFormat="1" ht="11.25">
      <c r="B200" s="146"/>
      <c r="D200" s="147" t="s">
        <v>169</v>
      </c>
      <c r="E200" s="148" t="s">
        <v>19</v>
      </c>
      <c r="F200" s="149" t="s">
        <v>275</v>
      </c>
      <c r="H200" s="150">
        <v>-6.08</v>
      </c>
      <c r="I200" s="151"/>
      <c r="L200" s="146"/>
      <c r="M200" s="152"/>
      <c r="T200" s="153"/>
      <c r="AT200" s="148" t="s">
        <v>169</v>
      </c>
      <c r="AU200" s="148" t="s">
        <v>166</v>
      </c>
      <c r="AV200" s="12" t="s">
        <v>80</v>
      </c>
      <c r="AW200" s="12" t="s">
        <v>32</v>
      </c>
      <c r="AX200" s="12" t="s">
        <v>70</v>
      </c>
      <c r="AY200" s="148" t="s">
        <v>113</v>
      </c>
    </row>
    <row r="201" spans="2:65" s="1" customFormat="1" ht="66.75" customHeight="1">
      <c r="B201" s="31"/>
      <c r="C201" s="126" t="s">
        <v>276</v>
      </c>
      <c r="D201" s="126" t="s">
        <v>116</v>
      </c>
      <c r="E201" s="127" t="s">
        <v>277</v>
      </c>
      <c r="F201" s="128" t="s">
        <v>278</v>
      </c>
      <c r="G201" s="129" t="s">
        <v>175</v>
      </c>
      <c r="H201" s="130">
        <v>1161.11</v>
      </c>
      <c r="I201" s="131"/>
      <c r="J201" s="132">
        <f>ROUND(I201*H201,2)</f>
        <v>0</v>
      </c>
      <c r="K201" s="128" t="s">
        <v>119</v>
      </c>
      <c r="L201" s="31"/>
      <c r="M201" s="133" t="s">
        <v>19</v>
      </c>
      <c r="N201" s="134" t="s">
        <v>41</v>
      </c>
      <c r="P201" s="135">
        <f>O201*H201</f>
        <v>0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165</v>
      </c>
      <c r="AT201" s="137" t="s">
        <v>116</v>
      </c>
      <c r="AU201" s="137" t="s">
        <v>166</v>
      </c>
      <c r="AY201" s="16" t="s">
        <v>113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6" t="s">
        <v>78</v>
      </c>
      <c r="BK201" s="138">
        <f>ROUND(I201*H201,2)</f>
        <v>0</v>
      </c>
      <c r="BL201" s="16" t="s">
        <v>165</v>
      </c>
      <c r="BM201" s="137" t="s">
        <v>279</v>
      </c>
    </row>
    <row r="202" spans="2:47" s="1" customFormat="1" ht="11.25">
      <c r="B202" s="31"/>
      <c r="D202" s="139" t="s">
        <v>122</v>
      </c>
      <c r="F202" s="140" t="s">
        <v>280</v>
      </c>
      <c r="I202" s="141"/>
      <c r="L202" s="31"/>
      <c r="M202" s="142"/>
      <c r="T202" s="52"/>
      <c r="AT202" s="16" t="s">
        <v>122</v>
      </c>
      <c r="AU202" s="16" t="s">
        <v>166</v>
      </c>
    </row>
    <row r="203" spans="2:51" s="13" customFormat="1" ht="11.25">
      <c r="B203" s="154"/>
      <c r="D203" s="147" t="s">
        <v>169</v>
      </c>
      <c r="E203" s="155" t="s">
        <v>19</v>
      </c>
      <c r="F203" s="156" t="s">
        <v>281</v>
      </c>
      <c r="H203" s="155" t="s">
        <v>19</v>
      </c>
      <c r="I203" s="157"/>
      <c r="L203" s="154"/>
      <c r="M203" s="158"/>
      <c r="T203" s="159"/>
      <c r="AT203" s="155" t="s">
        <v>169</v>
      </c>
      <c r="AU203" s="155" t="s">
        <v>166</v>
      </c>
      <c r="AV203" s="13" t="s">
        <v>78</v>
      </c>
      <c r="AW203" s="13" t="s">
        <v>32</v>
      </c>
      <c r="AX203" s="13" t="s">
        <v>70</v>
      </c>
      <c r="AY203" s="155" t="s">
        <v>113</v>
      </c>
    </row>
    <row r="204" spans="2:51" s="12" customFormat="1" ht="11.25">
      <c r="B204" s="146"/>
      <c r="D204" s="147" t="s">
        <v>169</v>
      </c>
      <c r="E204" s="148" t="s">
        <v>19</v>
      </c>
      <c r="F204" s="149" t="s">
        <v>282</v>
      </c>
      <c r="H204" s="150">
        <v>116.111</v>
      </c>
      <c r="I204" s="151"/>
      <c r="L204" s="146"/>
      <c r="M204" s="152"/>
      <c r="T204" s="153"/>
      <c r="AT204" s="148" t="s">
        <v>169</v>
      </c>
      <c r="AU204" s="148" t="s">
        <v>166</v>
      </c>
      <c r="AV204" s="12" t="s">
        <v>80</v>
      </c>
      <c r="AW204" s="12" t="s">
        <v>32</v>
      </c>
      <c r="AX204" s="12" t="s">
        <v>70</v>
      </c>
      <c r="AY204" s="148" t="s">
        <v>113</v>
      </c>
    </row>
    <row r="205" spans="2:51" s="12" customFormat="1" ht="11.25">
      <c r="B205" s="146"/>
      <c r="D205" s="147" t="s">
        <v>169</v>
      </c>
      <c r="F205" s="149" t="s">
        <v>283</v>
      </c>
      <c r="H205" s="150">
        <v>1161.11</v>
      </c>
      <c r="I205" s="151"/>
      <c r="L205" s="146"/>
      <c r="M205" s="152"/>
      <c r="T205" s="153"/>
      <c r="AT205" s="148" t="s">
        <v>169</v>
      </c>
      <c r="AU205" s="148" t="s">
        <v>166</v>
      </c>
      <c r="AV205" s="12" t="s">
        <v>80</v>
      </c>
      <c r="AW205" s="12" t="s">
        <v>4</v>
      </c>
      <c r="AX205" s="12" t="s">
        <v>78</v>
      </c>
      <c r="AY205" s="148" t="s">
        <v>113</v>
      </c>
    </row>
    <row r="206" spans="2:65" s="1" customFormat="1" ht="44.25" customHeight="1">
      <c r="B206" s="31"/>
      <c r="C206" s="126" t="s">
        <v>284</v>
      </c>
      <c r="D206" s="126" t="s">
        <v>116</v>
      </c>
      <c r="E206" s="127" t="s">
        <v>285</v>
      </c>
      <c r="F206" s="128" t="s">
        <v>286</v>
      </c>
      <c r="G206" s="129" t="s">
        <v>175</v>
      </c>
      <c r="H206" s="130">
        <v>122.191</v>
      </c>
      <c r="I206" s="131"/>
      <c r="J206" s="132">
        <f>ROUND(I206*H206,2)</f>
        <v>0</v>
      </c>
      <c r="K206" s="128" t="s">
        <v>119</v>
      </c>
      <c r="L206" s="31"/>
      <c r="M206" s="133" t="s">
        <v>19</v>
      </c>
      <c r="N206" s="134" t="s">
        <v>41</v>
      </c>
      <c r="P206" s="135">
        <f>O206*H206</f>
        <v>0</v>
      </c>
      <c r="Q206" s="135">
        <v>0</v>
      </c>
      <c r="R206" s="135">
        <f>Q206*H206</f>
        <v>0</v>
      </c>
      <c r="S206" s="135">
        <v>0</v>
      </c>
      <c r="T206" s="136">
        <f>S206*H206</f>
        <v>0</v>
      </c>
      <c r="AR206" s="137" t="s">
        <v>165</v>
      </c>
      <c r="AT206" s="137" t="s">
        <v>116</v>
      </c>
      <c r="AU206" s="137" t="s">
        <v>166</v>
      </c>
      <c r="AY206" s="16" t="s">
        <v>113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6" t="s">
        <v>78</v>
      </c>
      <c r="BK206" s="138">
        <f>ROUND(I206*H206,2)</f>
        <v>0</v>
      </c>
      <c r="BL206" s="16" t="s">
        <v>165</v>
      </c>
      <c r="BM206" s="137" t="s">
        <v>160</v>
      </c>
    </row>
    <row r="207" spans="2:47" s="1" customFormat="1" ht="11.25">
      <c r="B207" s="31"/>
      <c r="D207" s="139" t="s">
        <v>122</v>
      </c>
      <c r="F207" s="140" t="s">
        <v>287</v>
      </c>
      <c r="I207" s="141"/>
      <c r="L207" s="31"/>
      <c r="M207" s="142"/>
      <c r="T207" s="52"/>
      <c r="AT207" s="16" t="s">
        <v>122</v>
      </c>
      <c r="AU207" s="16" t="s">
        <v>166</v>
      </c>
    </row>
    <row r="208" spans="2:51" s="13" customFormat="1" ht="11.25">
      <c r="B208" s="154"/>
      <c r="D208" s="147" t="s">
        <v>169</v>
      </c>
      <c r="E208" s="155" t="s">
        <v>19</v>
      </c>
      <c r="F208" s="156" t="s">
        <v>255</v>
      </c>
      <c r="H208" s="155" t="s">
        <v>19</v>
      </c>
      <c r="I208" s="157"/>
      <c r="L208" s="154"/>
      <c r="M208" s="158"/>
      <c r="T208" s="159"/>
      <c r="AT208" s="155" t="s">
        <v>169</v>
      </c>
      <c r="AU208" s="155" t="s">
        <v>166</v>
      </c>
      <c r="AV208" s="13" t="s">
        <v>78</v>
      </c>
      <c r="AW208" s="13" t="s">
        <v>32</v>
      </c>
      <c r="AX208" s="13" t="s">
        <v>70</v>
      </c>
      <c r="AY208" s="155" t="s">
        <v>113</v>
      </c>
    </row>
    <row r="209" spans="2:51" s="13" customFormat="1" ht="11.25">
      <c r="B209" s="154"/>
      <c r="D209" s="147" t="s">
        <v>169</v>
      </c>
      <c r="E209" s="155" t="s">
        <v>19</v>
      </c>
      <c r="F209" s="156" t="s">
        <v>261</v>
      </c>
      <c r="H209" s="155" t="s">
        <v>19</v>
      </c>
      <c r="I209" s="157"/>
      <c r="L209" s="154"/>
      <c r="M209" s="158"/>
      <c r="T209" s="159"/>
      <c r="AT209" s="155" t="s">
        <v>169</v>
      </c>
      <c r="AU209" s="155" t="s">
        <v>166</v>
      </c>
      <c r="AV209" s="13" t="s">
        <v>78</v>
      </c>
      <c r="AW209" s="13" t="s">
        <v>32</v>
      </c>
      <c r="AX209" s="13" t="s">
        <v>70</v>
      </c>
      <c r="AY209" s="155" t="s">
        <v>113</v>
      </c>
    </row>
    <row r="210" spans="2:51" s="12" customFormat="1" ht="11.25">
      <c r="B210" s="146"/>
      <c r="D210" s="147" t="s">
        <v>169</v>
      </c>
      <c r="E210" s="148" t="s">
        <v>19</v>
      </c>
      <c r="F210" s="149" t="s">
        <v>262</v>
      </c>
      <c r="H210" s="150">
        <v>50.4</v>
      </c>
      <c r="I210" s="151"/>
      <c r="L210" s="146"/>
      <c r="M210" s="152"/>
      <c r="T210" s="153"/>
      <c r="AT210" s="148" t="s">
        <v>169</v>
      </c>
      <c r="AU210" s="148" t="s">
        <v>166</v>
      </c>
      <c r="AV210" s="12" t="s">
        <v>80</v>
      </c>
      <c r="AW210" s="12" t="s">
        <v>32</v>
      </c>
      <c r="AX210" s="12" t="s">
        <v>70</v>
      </c>
      <c r="AY210" s="148" t="s">
        <v>113</v>
      </c>
    </row>
    <row r="211" spans="2:51" s="12" customFormat="1" ht="11.25">
      <c r="B211" s="146"/>
      <c r="D211" s="147" t="s">
        <v>169</v>
      </c>
      <c r="E211" s="148" t="s">
        <v>19</v>
      </c>
      <c r="F211" s="149" t="s">
        <v>263</v>
      </c>
      <c r="H211" s="150">
        <v>12.6</v>
      </c>
      <c r="I211" s="151"/>
      <c r="L211" s="146"/>
      <c r="M211" s="152"/>
      <c r="T211" s="153"/>
      <c r="AT211" s="148" t="s">
        <v>169</v>
      </c>
      <c r="AU211" s="148" t="s">
        <v>166</v>
      </c>
      <c r="AV211" s="12" t="s">
        <v>80</v>
      </c>
      <c r="AW211" s="12" t="s">
        <v>32</v>
      </c>
      <c r="AX211" s="12" t="s">
        <v>70</v>
      </c>
      <c r="AY211" s="148" t="s">
        <v>113</v>
      </c>
    </row>
    <row r="212" spans="2:51" s="12" customFormat="1" ht="11.25">
      <c r="B212" s="146"/>
      <c r="D212" s="147" t="s">
        <v>169</v>
      </c>
      <c r="E212" s="148" t="s">
        <v>19</v>
      </c>
      <c r="F212" s="149" t="s">
        <v>264</v>
      </c>
      <c r="H212" s="150">
        <v>38.069</v>
      </c>
      <c r="I212" s="151"/>
      <c r="L212" s="146"/>
      <c r="M212" s="152"/>
      <c r="T212" s="153"/>
      <c r="AT212" s="148" t="s">
        <v>169</v>
      </c>
      <c r="AU212" s="148" t="s">
        <v>166</v>
      </c>
      <c r="AV212" s="12" t="s">
        <v>80</v>
      </c>
      <c r="AW212" s="12" t="s">
        <v>32</v>
      </c>
      <c r="AX212" s="12" t="s">
        <v>70</v>
      </c>
      <c r="AY212" s="148" t="s">
        <v>113</v>
      </c>
    </row>
    <row r="213" spans="2:51" s="12" customFormat="1" ht="11.25">
      <c r="B213" s="146"/>
      <c r="D213" s="147" t="s">
        <v>169</v>
      </c>
      <c r="E213" s="148" t="s">
        <v>19</v>
      </c>
      <c r="F213" s="149" t="s">
        <v>265</v>
      </c>
      <c r="H213" s="150">
        <v>8.542</v>
      </c>
      <c r="I213" s="151"/>
      <c r="L213" s="146"/>
      <c r="M213" s="152"/>
      <c r="T213" s="153"/>
      <c r="AT213" s="148" t="s">
        <v>169</v>
      </c>
      <c r="AU213" s="148" t="s">
        <v>166</v>
      </c>
      <c r="AV213" s="12" t="s">
        <v>80</v>
      </c>
      <c r="AW213" s="12" t="s">
        <v>32</v>
      </c>
      <c r="AX213" s="12" t="s">
        <v>70</v>
      </c>
      <c r="AY213" s="148" t="s">
        <v>113</v>
      </c>
    </row>
    <row r="214" spans="2:51" s="12" customFormat="1" ht="11.25">
      <c r="B214" s="146"/>
      <c r="D214" s="147" t="s">
        <v>169</v>
      </c>
      <c r="E214" s="148" t="s">
        <v>19</v>
      </c>
      <c r="F214" s="149" t="s">
        <v>266</v>
      </c>
      <c r="H214" s="150">
        <v>12.58</v>
      </c>
      <c r="I214" s="151"/>
      <c r="L214" s="146"/>
      <c r="M214" s="152"/>
      <c r="T214" s="153"/>
      <c r="AT214" s="148" t="s">
        <v>169</v>
      </c>
      <c r="AU214" s="148" t="s">
        <v>166</v>
      </c>
      <c r="AV214" s="12" t="s">
        <v>80</v>
      </c>
      <c r="AW214" s="12" t="s">
        <v>32</v>
      </c>
      <c r="AX214" s="12" t="s">
        <v>70</v>
      </c>
      <c r="AY214" s="148" t="s">
        <v>113</v>
      </c>
    </row>
    <row r="215" spans="2:63" s="11" customFormat="1" ht="20.85" customHeight="1">
      <c r="B215" s="114"/>
      <c r="D215" s="115" t="s">
        <v>69</v>
      </c>
      <c r="E215" s="124" t="s">
        <v>276</v>
      </c>
      <c r="F215" s="124" t="s">
        <v>288</v>
      </c>
      <c r="I215" s="117"/>
      <c r="J215" s="125">
        <f>BK215</f>
        <v>0</v>
      </c>
      <c r="L215" s="114"/>
      <c r="M215" s="119"/>
      <c r="P215" s="120">
        <f>SUM(P216:P239)</f>
        <v>0</v>
      </c>
      <c r="R215" s="120">
        <f>SUM(R216:R239)</f>
        <v>7.8</v>
      </c>
      <c r="T215" s="121">
        <f>SUM(T216:T239)</f>
        <v>0</v>
      </c>
      <c r="AR215" s="115" t="s">
        <v>78</v>
      </c>
      <c r="AT215" s="122" t="s">
        <v>69</v>
      </c>
      <c r="AU215" s="122" t="s">
        <v>80</v>
      </c>
      <c r="AY215" s="115" t="s">
        <v>113</v>
      </c>
      <c r="BK215" s="123">
        <f>SUM(BK216:BK239)</f>
        <v>0</v>
      </c>
    </row>
    <row r="216" spans="2:65" s="1" customFormat="1" ht="44.25" customHeight="1">
      <c r="B216" s="31"/>
      <c r="C216" s="126" t="s">
        <v>289</v>
      </c>
      <c r="D216" s="126" t="s">
        <v>116</v>
      </c>
      <c r="E216" s="127" t="s">
        <v>290</v>
      </c>
      <c r="F216" s="128" t="s">
        <v>291</v>
      </c>
      <c r="G216" s="129" t="s">
        <v>292</v>
      </c>
      <c r="H216" s="130">
        <v>232.222</v>
      </c>
      <c r="I216" s="131"/>
      <c r="J216" s="132">
        <f>ROUND(I216*H216,2)</f>
        <v>0</v>
      </c>
      <c r="K216" s="128" t="s">
        <v>119</v>
      </c>
      <c r="L216" s="31"/>
      <c r="M216" s="133" t="s">
        <v>19</v>
      </c>
      <c r="N216" s="134" t="s">
        <v>41</v>
      </c>
      <c r="P216" s="135">
        <f>O216*H216</f>
        <v>0</v>
      </c>
      <c r="Q216" s="135">
        <v>0</v>
      </c>
      <c r="R216" s="135">
        <f>Q216*H216</f>
        <v>0</v>
      </c>
      <c r="S216" s="135">
        <v>0</v>
      </c>
      <c r="T216" s="136">
        <f>S216*H216</f>
        <v>0</v>
      </c>
      <c r="AR216" s="137" t="s">
        <v>165</v>
      </c>
      <c r="AT216" s="137" t="s">
        <v>116</v>
      </c>
      <c r="AU216" s="137" t="s">
        <v>166</v>
      </c>
      <c r="AY216" s="16" t="s">
        <v>113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6" t="s">
        <v>78</v>
      </c>
      <c r="BK216" s="138">
        <f>ROUND(I216*H216,2)</f>
        <v>0</v>
      </c>
      <c r="BL216" s="16" t="s">
        <v>165</v>
      </c>
      <c r="BM216" s="137" t="s">
        <v>293</v>
      </c>
    </row>
    <row r="217" spans="2:47" s="1" customFormat="1" ht="11.25">
      <c r="B217" s="31"/>
      <c r="D217" s="139" t="s">
        <v>122</v>
      </c>
      <c r="F217" s="140" t="s">
        <v>294</v>
      </c>
      <c r="I217" s="141"/>
      <c r="L217" s="31"/>
      <c r="M217" s="142"/>
      <c r="T217" s="52"/>
      <c r="AT217" s="16" t="s">
        <v>122</v>
      </c>
      <c r="AU217" s="16" t="s">
        <v>166</v>
      </c>
    </row>
    <row r="218" spans="2:51" s="13" customFormat="1" ht="11.25">
      <c r="B218" s="154"/>
      <c r="D218" s="147" t="s">
        <v>169</v>
      </c>
      <c r="E218" s="155" t="s">
        <v>19</v>
      </c>
      <c r="F218" s="156" t="s">
        <v>281</v>
      </c>
      <c r="H218" s="155" t="s">
        <v>19</v>
      </c>
      <c r="I218" s="157"/>
      <c r="L218" s="154"/>
      <c r="M218" s="158"/>
      <c r="T218" s="159"/>
      <c r="AT218" s="155" t="s">
        <v>169</v>
      </c>
      <c r="AU218" s="155" t="s">
        <v>166</v>
      </c>
      <c r="AV218" s="13" t="s">
        <v>78</v>
      </c>
      <c r="AW218" s="13" t="s">
        <v>32</v>
      </c>
      <c r="AX218" s="13" t="s">
        <v>70</v>
      </c>
      <c r="AY218" s="155" t="s">
        <v>113</v>
      </c>
    </row>
    <row r="219" spans="2:51" s="12" customFormat="1" ht="11.25">
      <c r="B219" s="146"/>
      <c r="D219" s="147" t="s">
        <v>169</v>
      </c>
      <c r="E219" s="148" t="s">
        <v>19</v>
      </c>
      <c r="F219" s="149" t="s">
        <v>282</v>
      </c>
      <c r="H219" s="150">
        <v>116.111</v>
      </c>
      <c r="I219" s="151"/>
      <c r="L219" s="146"/>
      <c r="M219" s="152"/>
      <c r="T219" s="153"/>
      <c r="AT219" s="148" t="s">
        <v>169</v>
      </c>
      <c r="AU219" s="148" t="s">
        <v>166</v>
      </c>
      <c r="AV219" s="12" t="s">
        <v>80</v>
      </c>
      <c r="AW219" s="12" t="s">
        <v>32</v>
      </c>
      <c r="AX219" s="12" t="s">
        <v>70</v>
      </c>
      <c r="AY219" s="148" t="s">
        <v>113</v>
      </c>
    </row>
    <row r="220" spans="2:51" s="12" customFormat="1" ht="11.25">
      <c r="B220" s="146"/>
      <c r="D220" s="147" t="s">
        <v>169</v>
      </c>
      <c r="F220" s="149" t="s">
        <v>295</v>
      </c>
      <c r="H220" s="150">
        <v>232.222</v>
      </c>
      <c r="I220" s="151"/>
      <c r="L220" s="146"/>
      <c r="M220" s="152"/>
      <c r="T220" s="153"/>
      <c r="AT220" s="148" t="s">
        <v>169</v>
      </c>
      <c r="AU220" s="148" t="s">
        <v>166</v>
      </c>
      <c r="AV220" s="12" t="s">
        <v>80</v>
      </c>
      <c r="AW220" s="12" t="s">
        <v>4</v>
      </c>
      <c r="AX220" s="12" t="s">
        <v>78</v>
      </c>
      <c r="AY220" s="148" t="s">
        <v>113</v>
      </c>
    </row>
    <row r="221" spans="2:65" s="1" customFormat="1" ht="33" customHeight="1">
      <c r="B221" s="31"/>
      <c r="C221" s="126" t="s">
        <v>296</v>
      </c>
      <c r="D221" s="126" t="s">
        <v>116</v>
      </c>
      <c r="E221" s="127" t="s">
        <v>297</v>
      </c>
      <c r="F221" s="128" t="s">
        <v>298</v>
      </c>
      <c r="G221" s="129" t="s">
        <v>175</v>
      </c>
      <c r="H221" s="130">
        <v>236.72</v>
      </c>
      <c r="I221" s="131"/>
      <c r="J221" s="132">
        <f>ROUND(I221*H221,2)</f>
        <v>0</v>
      </c>
      <c r="K221" s="128" t="s">
        <v>119</v>
      </c>
      <c r="L221" s="31"/>
      <c r="M221" s="133" t="s">
        <v>19</v>
      </c>
      <c r="N221" s="134" t="s">
        <v>41</v>
      </c>
      <c r="P221" s="135">
        <f>O221*H221</f>
        <v>0</v>
      </c>
      <c r="Q221" s="135">
        <v>0</v>
      </c>
      <c r="R221" s="135">
        <f>Q221*H221</f>
        <v>0</v>
      </c>
      <c r="S221" s="135">
        <v>0</v>
      </c>
      <c r="T221" s="136">
        <f>S221*H221</f>
        <v>0</v>
      </c>
      <c r="AR221" s="137" t="s">
        <v>165</v>
      </c>
      <c r="AT221" s="137" t="s">
        <v>116</v>
      </c>
      <c r="AU221" s="137" t="s">
        <v>166</v>
      </c>
      <c r="AY221" s="16" t="s">
        <v>113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6" t="s">
        <v>78</v>
      </c>
      <c r="BK221" s="138">
        <f>ROUND(I221*H221,2)</f>
        <v>0</v>
      </c>
      <c r="BL221" s="16" t="s">
        <v>165</v>
      </c>
      <c r="BM221" s="137" t="s">
        <v>299</v>
      </c>
    </row>
    <row r="222" spans="2:47" s="1" customFormat="1" ht="11.25">
      <c r="B222" s="31"/>
      <c r="D222" s="139" t="s">
        <v>122</v>
      </c>
      <c r="F222" s="140" t="s">
        <v>300</v>
      </c>
      <c r="I222" s="141"/>
      <c r="L222" s="31"/>
      <c r="M222" s="142"/>
      <c r="T222" s="52"/>
      <c r="AT222" s="16" t="s">
        <v>122</v>
      </c>
      <c r="AU222" s="16" t="s">
        <v>166</v>
      </c>
    </row>
    <row r="223" spans="2:51" s="13" customFormat="1" ht="11.25">
      <c r="B223" s="154"/>
      <c r="D223" s="147" t="s">
        <v>169</v>
      </c>
      <c r="E223" s="155" t="s">
        <v>19</v>
      </c>
      <c r="F223" s="156" t="s">
        <v>301</v>
      </c>
      <c r="H223" s="155" t="s">
        <v>19</v>
      </c>
      <c r="I223" s="157"/>
      <c r="L223" s="154"/>
      <c r="M223" s="158"/>
      <c r="T223" s="159"/>
      <c r="AT223" s="155" t="s">
        <v>169</v>
      </c>
      <c r="AU223" s="155" t="s">
        <v>166</v>
      </c>
      <c r="AV223" s="13" t="s">
        <v>78</v>
      </c>
      <c r="AW223" s="13" t="s">
        <v>32</v>
      </c>
      <c r="AX223" s="13" t="s">
        <v>70</v>
      </c>
      <c r="AY223" s="155" t="s">
        <v>113</v>
      </c>
    </row>
    <row r="224" spans="2:51" s="13" customFormat="1" ht="11.25">
      <c r="B224" s="154"/>
      <c r="D224" s="147" t="s">
        <v>169</v>
      </c>
      <c r="E224" s="155" t="s">
        <v>19</v>
      </c>
      <c r="F224" s="156" t="s">
        <v>245</v>
      </c>
      <c r="H224" s="155" t="s">
        <v>19</v>
      </c>
      <c r="I224" s="157"/>
      <c r="L224" s="154"/>
      <c r="M224" s="158"/>
      <c r="T224" s="159"/>
      <c r="AT224" s="155" t="s">
        <v>169</v>
      </c>
      <c r="AU224" s="155" t="s">
        <v>166</v>
      </c>
      <c r="AV224" s="13" t="s">
        <v>78</v>
      </c>
      <c r="AW224" s="13" t="s">
        <v>32</v>
      </c>
      <c r="AX224" s="13" t="s">
        <v>70</v>
      </c>
      <c r="AY224" s="155" t="s">
        <v>113</v>
      </c>
    </row>
    <row r="225" spans="2:51" s="12" customFormat="1" ht="11.25">
      <c r="B225" s="146"/>
      <c r="D225" s="147" t="s">
        <v>169</v>
      </c>
      <c r="E225" s="148" t="s">
        <v>19</v>
      </c>
      <c r="F225" s="149" t="s">
        <v>239</v>
      </c>
      <c r="H225" s="150">
        <v>236.72</v>
      </c>
      <c r="I225" s="151"/>
      <c r="L225" s="146"/>
      <c r="M225" s="152"/>
      <c r="T225" s="153"/>
      <c r="AT225" s="148" t="s">
        <v>169</v>
      </c>
      <c r="AU225" s="148" t="s">
        <v>166</v>
      </c>
      <c r="AV225" s="12" t="s">
        <v>80</v>
      </c>
      <c r="AW225" s="12" t="s">
        <v>32</v>
      </c>
      <c r="AX225" s="12" t="s">
        <v>70</v>
      </c>
      <c r="AY225" s="148" t="s">
        <v>113</v>
      </c>
    </row>
    <row r="226" spans="2:65" s="1" customFormat="1" ht="44.25" customHeight="1">
      <c r="B226" s="31"/>
      <c r="C226" s="126" t="s">
        <v>7</v>
      </c>
      <c r="D226" s="126" t="s">
        <v>116</v>
      </c>
      <c r="E226" s="127" t="s">
        <v>302</v>
      </c>
      <c r="F226" s="128" t="s">
        <v>303</v>
      </c>
      <c r="G226" s="129" t="s">
        <v>175</v>
      </c>
      <c r="H226" s="130">
        <v>6.08</v>
      </c>
      <c r="I226" s="131"/>
      <c r="J226" s="132">
        <f>ROUND(I226*H226,2)</f>
        <v>0</v>
      </c>
      <c r="K226" s="128" t="s">
        <v>119</v>
      </c>
      <c r="L226" s="31"/>
      <c r="M226" s="133" t="s">
        <v>19</v>
      </c>
      <c r="N226" s="134" t="s">
        <v>41</v>
      </c>
      <c r="P226" s="135">
        <f>O226*H226</f>
        <v>0</v>
      </c>
      <c r="Q226" s="135">
        <v>0</v>
      </c>
      <c r="R226" s="135">
        <f>Q226*H226</f>
        <v>0</v>
      </c>
      <c r="S226" s="135">
        <v>0</v>
      </c>
      <c r="T226" s="136">
        <f>S226*H226</f>
        <v>0</v>
      </c>
      <c r="AR226" s="137" t="s">
        <v>165</v>
      </c>
      <c r="AT226" s="137" t="s">
        <v>116</v>
      </c>
      <c r="AU226" s="137" t="s">
        <v>166</v>
      </c>
      <c r="AY226" s="16" t="s">
        <v>113</v>
      </c>
      <c r="BE226" s="138">
        <f>IF(N226="základní",J226,0)</f>
        <v>0</v>
      </c>
      <c r="BF226" s="138">
        <f>IF(N226="snížená",J226,0)</f>
        <v>0</v>
      </c>
      <c r="BG226" s="138">
        <f>IF(N226="zákl. přenesená",J226,0)</f>
        <v>0</v>
      </c>
      <c r="BH226" s="138">
        <f>IF(N226="sníž. přenesená",J226,0)</f>
        <v>0</v>
      </c>
      <c r="BI226" s="138">
        <f>IF(N226="nulová",J226,0)</f>
        <v>0</v>
      </c>
      <c r="BJ226" s="16" t="s">
        <v>78</v>
      </c>
      <c r="BK226" s="138">
        <f>ROUND(I226*H226,2)</f>
        <v>0</v>
      </c>
      <c r="BL226" s="16" t="s">
        <v>165</v>
      </c>
      <c r="BM226" s="137" t="s">
        <v>304</v>
      </c>
    </row>
    <row r="227" spans="2:47" s="1" customFormat="1" ht="11.25">
      <c r="B227" s="31"/>
      <c r="D227" s="139" t="s">
        <v>122</v>
      </c>
      <c r="F227" s="140" t="s">
        <v>305</v>
      </c>
      <c r="I227" s="141"/>
      <c r="L227" s="31"/>
      <c r="M227" s="142"/>
      <c r="T227" s="52"/>
      <c r="AT227" s="16" t="s">
        <v>122</v>
      </c>
      <c r="AU227" s="16" t="s">
        <v>166</v>
      </c>
    </row>
    <row r="228" spans="2:51" s="13" customFormat="1" ht="11.25">
      <c r="B228" s="154"/>
      <c r="D228" s="147" t="s">
        <v>169</v>
      </c>
      <c r="E228" s="155" t="s">
        <v>19</v>
      </c>
      <c r="F228" s="156" t="s">
        <v>204</v>
      </c>
      <c r="H228" s="155" t="s">
        <v>19</v>
      </c>
      <c r="I228" s="157"/>
      <c r="L228" s="154"/>
      <c r="M228" s="158"/>
      <c r="T228" s="159"/>
      <c r="AT228" s="155" t="s">
        <v>169</v>
      </c>
      <c r="AU228" s="155" t="s">
        <v>166</v>
      </c>
      <c r="AV228" s="13" t="s">
        <v>78</v>
      </c>
      <c r="AW228" s="13" t="s">
        <v>32</v>
      </c>
      <c r="AX228" s="13" t="s">
        <v>70</v>
      </c>
      <c r="AY228" s="155" t="s">
        <v>113</v>
      </c>
    </row>
    <row r="229" spans="2:51" s="12" customFormat="1" ht="11.25">
      <c r="B229" s="146"/>
      <c r="D229" s="147" t="s">
        <v>169</v>
      </c>
      <c r="E229" s="148" t="s">
        <v>19</v>
      </c>
      <c r="F229" s="149" t="s">
        <v>306</v>
      </c>
      <c r="H229" s="150">
        <v>5.18</v>
      </c>
      <c r="I229" s="151"/>
      <c r="L229" s="146"/>
      <c r="M229" s="152"/>
      <c r="T229" s="153"/>
      <c r="AT229" s="148" t="s">
        <v>169</v>
      </c>
      <c r="AU229" s="148" t="s">
        <v>166</v>
      </c>
      <c r="AV229" s="12" t="s">
        <v>80</v>
      </c>
      <c r="AW229" s="12" t="s">
        <v>32</v>
      </c>
      <c r="AX229" s="12" t="s">
        <v>70</v>
      </c>
      <c r="AY229" s="148" t="s">
        <v>113</v>
      </c>
    </row>
    <row r="230" spans="2:51" s="13" customFormat="1" ht="11.25">
      <c r="B230" s="154"/>
      <c r="D230" s="147" t="s">
        <v>169</v>
      </c>
      <c r="E230" s="155" t="s">
        <v>19</v>
      </c>
      <c r="F230" s="156" t="s">
        <v>307</v>
      </c>
      <c r="H230" s="155" t="s">
        <v>19</v>
      </c>
      <c r="I230" s="157"/>
      <c r="L230" s="154"/>
      <c r="M230" s="158"/>
      <c r="T230" s="159"/>
      <c r="AT230" s="155" t="s">
        <v>169</v>
      </c>
      <c r="AU230" s="155" t="s">
        <v>166</v>
      </c>
      <c r="AV230" s="13" t="s">
        <v>78</v>
      </c>
      <c r="AW230" s="13" t="s">
        <v>32</v>
      </c>
      <c r="AX230" s="13" t="s">
        <v>70</v>
      </c>
      <c r="AY230" s="155" t="s">
        <v>113</v>
      </c>
    </row>
    <row r="231" spans="2:51" s="12" customFormat="1" ht="11.25">
      <c r="B231" s="146"/>
      <c r="D231" s="147" t="s">
        <v>169</v>
      </c>
      <c r="E231" s="148" t="s">
        <v>19</v>
      </c>
      <c r="F231" s="149" t="s">
        <v>308</v>
      </c>
      <c r="H231" s="150">
        <v>0.9</v>
      </c>
      <c r="I231" s="151"/>
      <c r="L231" s="146"/>
      <c r="M231" s="152"/>
      <c r="T231" s="153"/>
      <c r="AT231" s="148" t="s">
        <v>169</v>
      </c>
      <c r="AU231" s="148" t="s">
        <v>166</v>
      </c>
      <c r="AV231" s="12" t="s">
        <v>80</v>
      </c>
      <c r="AW231" s="12" t="s">
        <v>32</v>
      </c>
      <c r="AX231" s="12" t="s">
        <v>70</v>
      </c>
      <c r="AY231" s="148" t="s">
        <v>113</v>
      </c>
    </row>
    <row r="232" spans="2:65" s="1" customFormat="1" ht="66.75" customHeight="1">
      <c r="B232" s="31"/>
      <c r="C232" s="126" t="s">
        <v>309</v>
      </c>
      <c r="D232" s="126" t="s">
        <v>116</v>
      </c>
      <c r="E232" s="127" t="s">
        <v>310</v>
      </c>
      <c r="F232" s="128" t="s">
        <v>311</v>
      </c>
      <c r="G232" s="129" t="s">
        <v>175</v>
      </c>
      <c r="H232" s="130">
        <v>3.9</v>
      </c>
      <c r="I232" s="131"/>
      <c r="J232" s="132">
        <f>ROUND(I232*H232,2)</f>
        <v>0</v>
      </c>
      <c r="K232" s="128" t="s">
        <v>119</v>
      </c>
      <c r="L232" s="31"/>
      <c r="M232" s="133" t="s">
        <v>19</v>
      </c>
      <c r="N232" s="134" t="s">
        <v>41</v>
      </c>
      <c r="P232" s="135">
        <f>O232*H232</f>
        <v>0</v>
      </c>
      <c r="Q232" s="135">
        <v>0</v>
      </c>
      <c r="R232" s="135">
        <f>Q232*H232</f>
        <v>0</v>
      </c>
      <c r="S232" s="135">
        <v>0</v>
      </c>
      <c r="T232" s="136">
        <f>S232*H232</f>
        <v>0</v>
      </c>
      <c r="AR232" s="137" t="s">
        <v>165</v>
      </c>
      <c r="AT232" s="137" t="s">
        <v>116</v>
      </c>
      <c r="AU232" s="137" t="s">
        <v>166</v>
      </c>
      <c r="AY232" s="16" t="s">
        <v>113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6" t="s">
        <v>78</v>
      </c>
      <c r="BK232" s="138">
        <f>ROUND(I232*H232,2)</f>
        <v>0</v>
      </c>
      <c r="BL232" s="16" t="s">
        <v>165</v>
      </c>
      <c r="BM232" s="137" t="s">
        <v>312</v>
      </c>
    </row>
    <row r="233" spans="2:47" s="1" customFormat="1" ht="11.25">
      <c r="B233" s="31"/>
      <c r="D233" s="139" t="s">
        <v>122</v>
      </c>
      <c r="F233" s="140" t="s">
        <v>313</v>
      </c>
      <c r="I233" s="141"/>
      <c r="L233" s="31"/>
      <c r="M233" s="142"/>
      <c r="T233" s="52"/>
      <c r="AT233" s="16" t="s">
        <v>122</v>
      </c>
      <c r="AU233" s="16" t="s">
        <v>166</v>
      </c>
    </row>
    <row r="234" spans="2:51" s="13" customFormat="1" ht="11.25">
      <c r="B234" s="154"/>
      <c r="D234" s="147" t="s">
        <v>169</v>
      </c>
      <c r="E234" s="155" t="s">
        <v>19</v>
      </c>
      <c r="F234" s="156" t="s">
        <v>307</v>
      </c>
      <c r="H234" s="155" t="s">
        <v>19</v>
      </c>
      <c r="I234" s="157"/>
      <c r="L234" s="154"/>
      <c r="M234" s="158"/>
      <c r="T234" s="159"/>
      <c r="AT234" s="155" t="s">
        <v>169</v>
      </c>
      <c r="AU234" s="155" t="s">
        <v>166</v>
      </c>
      <c r="AV234" s="13" t="s">
        <v>78</v>
      </c>
      <c r="AW234" s="13" t="s">
        <v>32</v>
      </c>
      <c r="AX234" s="13" t="s">
        <v>70</v>
      </c>
      <c r="AY234" s="155" t="s">
        <v>113</v>
      </c>
    </row>
    <row r="235" spans="2:51" s="12" customFormat="1" ht="11.25">
      <c r="B235" s="146"/>
      <c r="D235" s="147" t="s">
        <v>169</v>
      </c>
      <c r="E235" s="148" t="s">
        <v>19</v>
      </c>
      <c r="F235" s="149" t="s">
        <v>194</v>
      </c>
      <c r="H235" s="150">
        <v>3.9</v>
      </c>
      <c r="I235" s="151"/>
      <c r="L235" s="146"/>
      <c r="M235" s="152"/>
      <c r="T235" s="153"/>
      <c r="AT235" s="148" t="s">
        <v>169</v>
      </c>
      <c r="AU235" s="148" t="s">
        <v>166</v>
      </c>
      <c r="AV235" s="12" t="s">
        <v>80</v>
      </c>
      <c r="AW235" s="12" t="s">
        <v>32</v>
      </c>
      <c r="AX235" s="12" t="s">
        <v>70</v>
      </c>
      <c r="AY235" s="148" t="s">
        <v>113</v>
      </c>
    </row>
    <row r="236" spans="2:65" s="1" customFormat="1" ht="16.5" customHeight="1">
      <c r="B236" s="31"/>
      <c r="C236" s="160" t="s">
        <v>314</v>
      </c>
      <c r="D236" s="160" t="s">
        <v>315</v>
      </c>
      <c r="E236" s="161" t="s">
        <v>316</v>
      </c>
      <c r="F236" s="162" t="s">
        <v>317</v>
      </c>
      <c r="G236" s="163" t="s">
        <v>292</v>
      </c>
      <c r="H236" s="164">
        <v>7.8</v>
      </c>
      <c r="I236" s="165"/>
      <c r="J236" s="166">
        <f>ROUND(I236*H236,2)</f>
        <v>0</v>
      </c>
      <c r="K236" s="162" t="s">
        <v>119</v>
      </c>
      <c r="L236" s="167"/>
      <c r="M236" s="168" t="s">
        <v>19</v>
      </c>
      <c r="N236" s="169" t="s">
        <v>41</v>
      </c>
      <c r="P236" s="135">
        <f>O236*H236</f>
        <v>0</v>
      </c>
      <c r="Q236" s="135">
        <v>1</v>
      </c>
      <c r="R236" s="135">
        <f>Q236*H236</f>
        <v>7.8</v>
      </c>
      <c r="S236" s="135">
        <v>0</v>
      </c>
      <c r="T236" s="136">
        <f>S236*H236</f>
        <v>0</v>
      </c>
      <c r="AR236" s="137" t="s">
        <v>197</v>
      </c>
      <c r="AT236" s="137" t="s">
        <v>315</v>
      </c>
      <c r="AU236" s="137" t="s">
        <v>166</v>
      </c>
      <c r="AY236" s="16" t="s">
        <v>113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6" t="s">
        <v>78</v>
      </c>
      <c r="BK236" s="138">
        <f>ROUND(I236*H236,2)</f>
        <v>0</v>
      </c>
      <c r="BL236" s="16" t="s">
        <v>165</v>
      </c>
      <c r="BM236" s="137" t="s">
        <v>318</v>
      </c>
    </row>
    <row r="237" spans="2:51" s="13" customFormat="1" ht="11.25">
      <c r="B237" s="154"/>
      <c r="D237" s="147" t="s">
        <v>169</v>
      </c>
      <c r="E237" s="155" t="s">
        <v>19</v>
      </c>
      <c r="F237" s="156" t="s">
        <v>319</v>
      </c>
      <c r="H237" s="155" t="s">
        <v>19</v>
      </c>
      <c r="I237" s="157"/>
      <c r="L237" s="154"/>
      <c r="M237" s="158"/>
      <c r="T237" s="159"/>
      <c r="AT237" s="155" t="s">
        <v>169</v>
      </c>
      <c r="AU237" s="155" t="s">
        <v>166</v>
      </c>
      <c r="AV237" s="13" t="s">
        <v>78</v>
      </c>
      <c r="AW237" s="13" t="s">
        <v>32</v>
      </c>
      <c r="AX237" s="13" t="s">
        <v>70</v>
      </c>
      <c r="AY237" s="155" t="s">
        <v>113</v>
      </c>
    </row>
    <row r="238" spans="2:51" s="12" customFormat="1" ht="11.25">
      <c r="B238" s="146"/>
      <c r="D238" s="147" t="s">
        <v>169</v>
      </c>
      <c r="E238" s="148" t="s">
        <v>19</v>
      </c>
      <c r="F238" s="149" t="s">
        <v>320</v>
      </c>
      <c r="H238" s="150">
        <v>3.9</v>
      </c>
      <c r="I238" s="151"/>
      <c r="L238" s="146"/>
      <c r="M238" s="152"/>
      <c r="T238" s="153"/>
      <c r="AT238" s="148" t="s">
        <v>169</v>
      </c>
      <c r="AU238" s="148" t="s">
        <v>166</v>
      </c>
      <c r="AV238" s="12" t="s">
        <v>80</v>
      </c>
      <c r="AW238" s="12" t="s">
        <v>32</v>
      </c>
      <c r="AX238" s="12" t="s">
        <v>70</v>
      </c>
      <c r="AY238" s="148" t="s">
        <v>113</v>
      </c>
    </row>
    <row r="239" spans="2:51" s="12" customFormat="1" ht="11.25">
      <c r="B239" s="146"/>
      <c r="D239" s="147" t="s">
        <v>169</v>
      </c>
      <c r="F239" s="149" t="s">
        <v>321</v>
      </c>
      <c r="H239" s="150">
        <v>7.8</v>
      </c>
      <c r="I239" s="151"/>
      <c r="L239" s="146"/>
      <c r="M239" s="152"/>
      <c r="T239" s="153"/>
      <c r="AT239" s="148" t="s">
        <v>169</v>
      </c>
      <c r="AU239" s="148" t="s">
        <v>166</v>
      </c>
      <c r="AV239" s="12" t="s">
        <v>80</v>
      </c>
      <c r="AW239" s="12" t="s">
        <v>4</v>
      </c>
      <c r="AX239" s="12" t="s">
        <v>78</v>
      </c>
      <c r="AY239" s="148" t="s">
        <v>113</v>
      </c>
    </row>
    <row r="240" spans="2:63" s="11" customFormat="1" ht="20.85" customHeight="1">
      <c r="B240" s="114"/>
      <c r="D240" s="115" t="s">
        <v>69</v>
      </c>
      <c r="E240" s="124" t="s">
        <v>284</v>
      </c>
      <c r="F240" s="124" t="s">
        <v>322</v>
      </c>
      <c r="I240" s="117"/>
      <c r="J240" s="125">
        <f>BK240</f>
        <v>0</v>
      </c>
      <c r="L240" s="114"/>
      <c r="M240" s="119"/>
      <c r="P240" s="120">
        <f>SUM(P241:P272)</f>
        <v>0</v>
      </c>
      <c r="R240" s="120">
        <f>SUM(R241:R272)</f>
        <v>153.04</v>
      </c>
      <c r="T240" s="121">
        <f>SUM(T241:T272)</f>
        <v>0</v>
      </c>
      <c r="AR240" s="115" t="s">
        <v>78</v>
      </c>
      <c r="AT240" s="122" t="s">
        <v>69</v>
      </c>
      <c r="AU240" s="122" t="s">
        <v>80</v>
      </c>
      <c r="AY240" s="115" t="s">
        <v>113</v>
      </c>
      <c r="BK240" s="123">
        <f>SUM(BK241:BK272)</f>
        <v>0</v>
      </c>
    </row>
    <row r="241" spans="2:65" s="1" customFormat="1" ht="33" customHeight="1">
      <c r="B241" s="31"/>
      <c r="C241" s="126" t="s">
        <v>323</v>
      </c>
      <c r="D241" s="126" t="s">
        <v>116</v>
      </c>
      <c r="E241" s="127" t="s">
        <v>324</v>
      </c>
      <c r="F241" s="128" t="s">
        <v>325</v>
      </c>
      <c r="G241" s="129" t="s">
        <v>164</v>
      </c>
      <c r="H241" s="130">
        <v>26</v>
      </c>
      <c r="I241" s="131"/>
      <c r="J241" s="132">
        <f>ROUND(I241*H241,2)</f>
        <v>0</v>
      </c>
      <c r="K241" s="128" t="s">
        <v>119</v>
      </c>
      <c r="L241" s="31"/>
      <c r="M241" s="133" t="s">
        <v>19</v>
      </c>
      <c r="N241" s="134" t="s">
        <v>41</v>
      </c>
      <c r="P241" s="135">
        <f>O241*H241</f>
        <v>0</v>
      </c>
      <c r="Q241" s="135">
        <v>0</v>
      </c>
      <c r="R241" s="135">
        <f>Q241*H241</f>
        <v>0</v>
      </c>
      <c r="S241" s="135">
        <v>0</v>
      </c>
      <c r="T241" s="136">
        <f>S241*H241</f>
        <v>0</v>
      </c>
      <c r="AR241" s="137" t="s">
        <v>165</v>
      </c>
      <c r="AT241" s="137" t="s">
        <v>116</v>
      </c>
      <c r="AU241" s="137" t="s">
        <v>166</v>
      </c>
      <c r="AY241" s="16" t="s">
        <v>113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6" t="s">
        <v>78</v>
      </c>
      <c r="BK241" s="138">
        <f>ROUND(I241*H241,2)</f>
        <v>0</v>
      </c>
      <c r="BL241" s="16" t="s">
        <v>165</v>
      </c>
      <c r="BM241" s="137" t="s">
        <v>326</v>
      </c>
    </row>
    <row r="242" spans="2:47" s="1" customFormat="1" ht="11.25">
      <c r="B242" s="31"/>
      <c r="D242" s="139" t="s">
        <v>122</v>
      </c>
      <c r="F242" s="140" t="s">
        <v>327</v>
      </c>
      <c r="I242" s="141"/>
      <c r="L242" s="31"/>
      <c r="M242" s="142"/>
      <c r="T242" s="52"/>
      <c r="AT242" s="16" t="s">
        <v>122</v>
      </c>
      <c r="AU242" s="16" t="s">
        <v>166</v>
      </c>
    </row>
    <row r="243" spans="2:51" s="13" customFormat="1" ht="11.25">
      <c r="B243" s="154"/>
      <c r="D243" s="147" t="s">
        <v>169</v>
      </c>
      <c r="E243" s="155" t="s">
        <v>19</v>
      </c>
      <c r="F243" s="156" t="s">
        <v>328</v>
      </c>
      <c r="H243" s="155" t="s">
        <v>19</v>
      </c>
      <c r="I243" s="157"/>
      <c r="L243" s="154"/>
      <c r="M243" s="158"/>
      <c r="T243" s="159"/>
      <c r="AT243" s="155" t="s">
        <v>169</v>
      </c>
      <c r="AU243" s="155" t="s">
        <v>166</v>
      </c>
      <c r="AV243" s="13" t="s">
        <v>78</v>
      </c>
      <c r="AW243" s="13" t="s">
        <v>32</v>
      </c>
      <c r="AX243" s="13" t="s">
        <v>70</v>
      </c>
      <c r="AY243" s="155" t="s">
        <v>113</v>
      </c>
    </row>
    <row r="244" spans="2:51" s="12" customFormat="1" ht="11.25">
      <c r="B244" s="146"/>
      <c r="D244" s="147" t="s">
        <v>169</v>
      </c>
      <c r="E244" s="148" t="s">
        <v>19</v>
      </c>
      <c r="F244" s="149" t="s">
        <v>329</v>
      </c>
      <c r="H244" s="150">
        <v>26</v>
      </c>
      <c r="I244" s="151"/>
      <c r="L244" s="146"/>
      <c r="M244" s="152"/>
      <c r="T244" s="153"/>
      <c r="AT244" s="148" t="s">
        <v>169</v>
      </c>
      <c r="AU244" s="148" t="s">
        <v>166</v>
      </c>
      <c r="AV244" s="12" t="s">
        <v>80</v>
      </c>
      <c r="AW244" s="12" t="s">
        <v>32</v>
      </c>
      <c r="AX244" s="12" t="s">
        <v>70</v>
      </c>
      <c r="AY244" s="148" t="s">
        <v>113</v>
      </c>
    </row>
    <row r="245" spans="2:65" s="1" customFormat="1" ht="37.9" customHeight="1">
      <c r="B245" s="31"/>
      <c r="C245" s="126" t="s">
        <v>330</v>
      </c>
      <c r="D245" s="126" t="s">
        <v>116</v>
      </c>
      <c r="E245" s="127" t="s">
        <v>331</v>
      </c>
      <c r="F245" s="128" t="s">
        <v>332</v>
      </c>
      <c r="G245" s="129" t="s">
        <v>164</v>
      </c>
      <c r="H245" s="130">
        <v>356.6</v>
      </c>
      <c r="I245" s="131"/>
      <c r="J245" s="132">
        <f>ROUND(I245*H245,2)</f>
        <v>0</v>
      </c>
      <c r="K245" s="128" t="s">
        <v>119</v>
      </c>
      <c r="L245" s="31"/>
      <c r="M245" s="133" t="s">
        <v>19</v>
      </c>
      <c r="N245" s="134" t="s">
        <v>41</v>
      </c>
      <c r="P245" s="135">
        <f>O245*H245</f>
        <v>0</v>
      </c>
      <c r="Q245" s="135">
        <v>0</v>
      </c>
      <c r="R245" s="135">
        <f>Q245*H245</f>
        <v>0</v>
      </c>
      <c r="S245" s="135">
        <v>0</v>
      </c>
      <c r="T245" s="136">
        <f>S245*H245</f>
        <v>0</v>
      </c>
      <c r="AR245" s="137" t="s">
        <v>165</v>
      </c>
      <c r="AT245" s="137" t="s">
        <v>116</v>
      </c>
      <c r="AU245" s="137" t="s">
        <v>166</v>
      </c>
      <c r="AY245" s="16" t="s">
        <v>113</v>
      </c>
      <c r="BE245" s="138">
        <f>IF(N245="základní",J245,0)</f>
        <v>0</v>
      </c>
      <c r="BF245" s="138">
        <f>IF(N245="snížená",J245,0)</f>
        <v>0</v>
      </c>
      <c r="BG245" s="138">
        <f>IF(N245="zákl. přenesená",J245,0)</f>
        <v>0</v>
      </c>
      <c r="BH245" s="138">
        <f>IF(N245="sníž. přenesená",J245,0)</f>
        <v>0</v>
      </c>
      <c r="BI245" s="138">
        <f>IF(N245="nulová",J245,0)</f>
        <v>0</v>
      </c>
      <c r="BJ245" s="16" t="s">
        <v>78</v>
      </c>
      <c r="BK245" s="138">
        <f>ROUND(I245*H245,2)</f>
        <v>0</v>
      </c>
      <c r="BL245" s="16" t="s">
        <v>165</v>
      </c>
      <c r="BM245" s="137" t="s">
        <v>333</v>
      </c>
    </row>
    <row r="246" spans="2:47" s="1" customFormat="1" ht="11.25">
      <c r="B246" s="31"/>
      <c r="D246" s="139" t="s">
        <v>122</v>
      </c>
      <c r="F246" s="140" t="s">
        <v>334</v>
      </c>
      <c r="I246" s="141"/>
      <c r="L246" s="31"/>
      <c r="M246" s="142"/>
      <c r="T246" s="52"/>
      <c r="AT246" s="16" t="s">
        <v>122</v>
      </c>
      <c r="AU246" s="16" t="s">
        <v>166</v>
      </c>
    </row>
    <row r="247" spans="2:51" s="13" customFormat="1" ht="11.25">
      <c r="B247" s="154"/>
      <c r="D247" s="147" t="s">
        <v>169</v>
      </c>
      <c r="E247" s="155" t="s">
        <v>19</v>
      </c>
      <c r="F247" s="156" t="s">
        <v>335</v>
      </c>
      <c r="H247" s="155" t="s">
        <v>19</v>
      </c>
      <c r="I247" s="157"/>
      <c r="L247" s="154"/>
      <c r="M247" s="158"/>
      <c r="T247" s="159"/>
      <c r="AT247" s="155" t="s">
        <v>169</v>
      </c>
      <c r="AU247" s="155" t="s">
        <v>166</v>
      </c>
      <c r="AV247" s="13" t="s">
        <v>78</v>
      </c>
      <c r="AW247" s="13" t="s">
        <v>32</v>
      </c>
      <c r="AX247" s="13" t="s">
        <v>70</v>
      </c>
      <c r="AY247" s="155" t="s">
        <v>113</v>
      </c>
    </row>
    <row r="248" spans="2:51" s="12" customFormat="1" ht="11.25">
      <c r="B248" s="146"/>
      <c r="D248" s="147" t="s">
        <v>169</v>
      </c>
      <c r="E248" s="148" t="s">
        <v>19</v>
      </c>
      <c r="F248" s="149" t="s">
        <v>336</v>
      </c>
      <c r="H248" s="150">
        <v>356.6</v>
      </c>
      <c r="I248" s="151"/>
      <c r="L248" s="146"/>
      <c r="M248" s="152"/>
      <c r="T248" s="153"/>
      <c r="AT248" s="148" t="s">
        <v>169</v>
      </c>
      <c r="AU248" s="148" t="s">
        <v>166</v>
      </c>
      <c r="AV248" s="12" t="s">
        <v>80</v>
      </c>
      <c r="AW248" s="12" t="s">
        <v>32</v>
      </c>
      <c r="AX248" s="12" t="s">
        <v>70</v>
      </c>
      <c r="AY248" s="148" t="s">
        <v>113</v>
      </c>
    </row>
    <row r="249" spans="2:65" s="1" customFormat="1" ht="16.5" customHeight="1">
      <c r="B249" s="31"/>
      <c r="C249" s="160" t="s">
        <v>337</v>
      </c>
      <c r="D249" s="160" t="s">
        <v>315</v>
      </c>
      <c r="E249" s="161" t="s">
        <v>338</v>
      </c>
      <c r="F249" s="162" t="s">
        <v>339</v>
      </c>
      <c r="G249" s="163" t="s">
        <v>292</v>
      </c>
      <c r="H249" s="164">
        <v>153.04</v>
      </c>
      <c r="I249" s="165"/>
      <c r="J249" s="166">
        <f>ROUND(I249*H249,2)</f>
        <v>0</v>
      </c>
      <c r="K249" s="162" t="s">
        <v>119</v>
      </c>
      <c r="L249" s="167"/>
      <c r="M249" s="168" t="s">
        <v>19</v>
      </c>
      <c r="N249" s="169" t="s">
        <v>41</v>
      </c>
      <c r="P249" s="135">
        <f>O249*H249</f>
        <v>0</v>
      </c>
      <c r="Q249" s="135">
        <v>1</v>
      </c>
      <c r="R249" s="135">
        <f>Q249*H249</f>
        <v>153.04</v>
      </c>
      <c r="S249" s="135">
        <v>0</v>
      </c>
      <c r="T249" s="136">
        <f>S249*H249</f>
        <v>0</v>
      </c>
      <c r="AR249" s="137" t="s">
        <v>197</v>
      </c>
      <c r="AT249" s="137" t="s">
        <v>315</v>
      </c>
      <c r="AU249" s="137" t="s">
        <v>166</v>
      </c>
      <c r="AY249" s="16" t="s">
        <v>113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6" t="s">
        <v>78</v>
      </c>
      <c r="BK249" s="138">
        <f>ROUND(I249*H249,2)</f>
        <v>0</v>
      </c>
      <c r="BL249" s="16" t="s">
        <v>165</v>
      </c>
      <c r="BM249" s="137" t="s">
        <v>340</v>
      </c>
    </row>
    <row r="250" spans="2:51" s="13" customFormat="1" ht="11.25">
      <c r="B250" s="154"/>
      <c r="D250" s="147" t="s">
        <v>169</v>
      </c>
      <c r="E250" s="155" t="s">
        <v>19</v>
      </c>
      <c r="F250" s="156" t="s">
        <v>341</v>
      </c>
      <c r="H250" s="155" t="s">
        <v>19</v>
      </c>
      <c r="I250" s="157"/>
      <c r="L250" s="154"/>
      <c r="M250" s="158"/>
      <c r="T250" s="159"/>
      <c r="AT250" s="155" t="s">
        <v>169</v>
      </c>
      <c r="AU250" s="155" t="s">
        <v>166</v>
      </c>
      <c r="AV250" s="13" t="s">
        <v>78</v>
      </c>
      <c r="AW250" s="13" t="s">
        <v>32</v>
      </c>
      <c r="AX250" s="13" t="s">
        <v>70</v>
      </c>
      <c r="AY250" s="155" t="s">
        <v>113</v>
      </c>
    </row>
    <row r="251" spans="2:51" s="12" customFormat="1" ht="11.25">
      <c r="B251" s="146"/>
      <c r="D251" s="147" t="s">
        <v>169</v>
      </c>
      <c r="E251" s="148" t="s">
        <v>19</v>
      </c>
      <c r="F251" s="149" t="s">
        <v>342</v>
      </c>
      <c r="H251" s="150">
        <v>5.2</v>
      </c>
      <c r="I251" s="151"/>
      <c r="L251" s="146"/>
      <c r="M251" s="152"/>
      <c r="T251" s="153"/>
      <c r="AT251" s="148" t="s">
        <v>169</v>
      </c>
      <c r="AU251" s="148" t="s">
        <v>166</v>
      </c>
      <c r="AV251" s="12" t="s">
        <v>80</v>
      </c>
      <c r="AW251" s="12" t="s">
        <v>32</v>
      </c>
      <c r="AX251" s="12" t="s">
        <v>70</v>
      </c>
      <c r="AY251" s="148" t="s">
        <v>113</v>
      </c>
    </row>
    <row r="252" spans="2:51" s="13" customFormat="1" ht="11.25">
      <c r="B252" s="154"/>
      <c r="D252" s="147" t="s">
        <v>169</v>
      </c>
      <c r="E252" s="155" t="s">
        <v>19</v>
      </c>
      <c r="F252" s="156" t="s">
        <v>343</v>
      </c>
      <c r="H252" s="155" t="s">
        <v>19</v>
      </c>
      <c r="I252" s="157"/>
      <c r="L252" s="154"/>
      <c r="M252" s="158"/>
      <c r="T252" s="159"/>
      <c r="AT252" s="155" t="s">
        <v>169</v>
      </c>
      <c r="AU252" s="155" t="s">
        <v>166</v>
      </c>
      <c r="AV252" s="13" t="s">
        <v>78</v>
      </c>
      <c r="AW252" s="13" t="s">
        <v>32</v>
      </c>
      <c r="AX252" s="13" t="s">
        <v>70</v>
      </c>
      <c r="AY252" s="155" t="s">
        <v>113</v>
      </c>
    </row>
    <row r="253" spans="2:51" s="12" customFormat="1" ht="11.25">
      <c r="B253" s="146"/>
      <c r="D253" s="147" t="s">
        <v>169</v>
      </c>
      <c r="E253" s="148" t="s">
        <v>19</v>
      </c>
      <c r="F253" s="149" t="s">
        <v>344</v>
      </c>
      <c r="H253" s="150">
        <v>71.32</v>
      </c>
      <c r="I253" s="151"/>
      <c r="L253" s="146"/>
      <c r="M253" s="152"/>
      <c r="T253" s="153"/>
      <c r="AT253" s="148" t="s">
        <v>169</v>
      </c>
      <c r="AU253" s="148" t="s">
        <v>166</v>
      </c>
      <c r="AV253" s="12" t="s">
        <v>80</v>
      </c>
      <c r="AW253" s="12" t="s">
        <v>32</v>
      </c>
      <c r="AX253" s="12" t="s">
        <v>70</v>
      </c>
      <c r="AY253" s="148" t="s">
        <v>113</v>
      </c>
    </row>
    <row r="254" spans="2:51" s="12" customFormat="1" ht="11.25">
      <c r="B254" s="146"/>
      <c r="D254" s="147" t="s">
        <v>169</v>
      </c>
      <c r="F254" s="149" t="s">
        <v>345</v>
      </c>
      <c r="H254" s="150">
        <v>153.04</v>
      </c>
      <c r="I254" s="151"/>
      <c r="L254" s="146"/>
      <c r="M254" s="152"/>
      <c r="T254" s="153"/>
      <c r="AT254" s="148" t="s">
        <v>169</v>
      </c>
      <c r="AU254" s="148" t="s">
        <v>166</v>
      </c>
      <c r="AV254" s="12" t="s">
        <v>80</v>
      </c>
      <c r="AW254" s="12" t="s">
        <v>4</v>
      </c>
      <c r="AX254" s="12" t="s">
        <v>78</v>
      </c>
      <c r="AY254" s="148" t="s">
        <v>113</v>
      </c>
    </row>
    <row r="255" spans="2:65" s="1" customFormat="1" ht="21.75" customHeight="1">
      <c r="B255" s="31"/>
      <c r="C255" s="126" t="s">
        <v>346</v>
      </c>
      <c r="D255" s="126" t="s">
        <v>116</v>
      </c>
      <c r="E255" s="127" t="s">
        <v>347</v>
      </c>
      <c r="F255" s="128" t="s">
        <v>348</v>
      </c>
      <c r="G255" s="129" t="s">
        <v>164</v>
      </c>
      <c r="H255" s="130">
        <v>382.6</v>
      </c>
      <c r="I255" s="131"/>
      <c r="J255" s="132">
        <f>ROUND(I255*H255,2)</f>
        <v>0</v>
      </c>
      <c r="K255" s="128" t="s">
        <v>119</v>
      </c>
      <c r="L255" s="31"/>
      <c r="M255" s="133" t="s">
        <v>19</v>
      </c>
      <c r="N255" s="134" t="s">
        <v>41</v>
      </c>
      <c r="P255" s="135">
        <f>O255*H255</f>
        <v>0</v>
      </c>
      <c r="Q255" s="135">
        <v>0</v>
      </c>
      <c r="R255" s="135">
        <f>Q255*H255</f>
        <v>0</v>
      </c>
      <c r="S255" s="135">
        <v>0</v>
      </c>
      <c r="T255" s="136">
        <f>S255*H255</f>
        <v>0</v>
      </c>
      <c r="AR255" s="137" t="s">
        <v>165</v>
      </c>
      <c r="AT255" s="137" t="s">
        <v>116</v>
      </c>
      <c r="AU255" s="137" t="s">
        <v>166</v>
      </c>
      <c r="AY255" s="16" t="s">
        <v>113</v>
      </c>
      <c r="BE255" s="138">
        <f>IF(N255="základní",J255,0)</f>
        <v>0</v>
      </c>
      <c r="BF255" s="138">
        <f>IF(N255="snížená",J255,0)</f>
        <v>0</v>
      </c>
      <c r="BG255" s="138">
        <f>IF(N255="zákl. přenesená",J255,0)</f>
        <v>0</v>
      </c>
      <c r="BH255" s="138">
        <f>IF(N255="sníž. přenesená",J255,0)</f>
        <v>0</v>
      </c>
      <c r="BI255" s="138">
        <f>IF(N255="nulová",J255,0)</f>
        <v>0</v>
      </c>
      <c r="BJ255" s="16" t="s">
        <v>78</v>
      </c>
      <c r="BK255" s="138">
        <f>ROUND(I255*H255,2)</f>
        <v>0</v>
      </c>
      <c r="BL255" s="16" t="s">
        <v>165</v>
      </c>
      <c r="BM255" s="137" t="s">
        <v>349</v>
      </c>
    </row>
    <row r="256" spans="2:47" s="1" customFormat="1" ht="11.25">
      <c r="B256" s="31"/>
      <c r="D256" s="139" t="s">
        <v>122</v>
      </c>
      <c r="F256" s="140" t="s">
        <v>350</v>
      </c>
      <c r="I256" s="141"/>
      <c r="L256" s="31"/>
      <c r="M256" s="142"/>
      <c r="T256" s="52"/>
      <c r="AT256" s="16" t="s">
        <v>122</v>
      </c>
      <c r="AU256" s="16" t="s">
        <v>166</v>
      </c>
    </row>
    <row r="257" spans="2:51" s="13" customFormat="1" ht="11.25">
      <c r="B257" s="154"/>
      <c r="D257" s="147" t="s">
        <v>169</v>
      </c>
      <c r="E257" s="155" t="s">
        <v>19</v>
      </c>
      <c r="F257" s="156" t="s">
        <v>341</v>
      </c>
      <c r="H257" s="155" t="s">
        <v>19</v>
      </c>
      <c r="I257" s="157"/>
      <c r="L257" s="154"/>
      <c r="M257" s="158"/>
      <c r="T257" s="159"/>
      <c r="AT257" s="155" t="s">
        <v>169</v>
      </c>
      <c r="AU257" s="155" t="s">
        <v>166</v>
      </c>
      <c r="AV257" s="13" t="s">
        <v>78</v>
      </c>
      <c r="AW257" s="13" t="s">
        <v>32</v>
      </c>
      <c r="AX257" s="13" t="s">
        <v>70</v>
      </c>
      <c r="AY257" s="155" t="s">
        <v>113</v>
      </c>
    </row>
    <row r="258" spans="2:51" s="12" customFormat="1" ht="11.25">
      <c r="B258" s="146"/>
      <c r="D258" s="147" t="s">
        <v>169</v>
      </c>
      <c r="E258" s="148" t="s">
        <v>19</v>
      </c>
      <c r="F258" s="149" t="s">
        <v>329</v>
      </c>
      <c r="H258" s="150">
        <v>26</v>
      </c>
      <c r="I258" s="151"/>
      <c r="L258" s="146"/>
      <c r="M258" s="152"/>
      <c r="T258" s="153"/>
      <c r="AT258" s="148" t="s">
        <v>169</v>
      </c>
      <c r="AU258" s="148" t="s">
        <v>166</v>
      </c>
      <c r="AV258" s="12" t="s">
        <v>80</v>
      </c>
      <c r="AW258" s="12" t="s">
        <v>32</v>
      </c>
      <c r="AX258" s="12" t="s">
        <v>70</v>
      </c>
      <c r="AY258" s="148" t="s">
        <v>113</v>
      </c>
    </row>
    <row r="259" spans="2:51" s="13" customFormat="1" ht="11.25">
      <c r="B259" s="154"/>
      <c r="D259" s="147" t="s">
        <v>169</v>
      </c>
      <c r="E259" s="155" t="s">
        <v>19</v>
      </c>
      <c r="F259" s="156" t="s">
        <v>343</v>
      </c>
      <c r="H259" s="155" t="s">
        <v>19</v>
      </c>
      <c r="I259" s="157"/>
      <c r="L259" s="154"/>
      <c r="M259" s="158"/>
      <c r="T259" s="159"/>
      <c r="AT259" s="155" t="s">
        <v>169</v>
      </c>
      <c r="AU259" s="155" t="s">
        <v>166</v>
      </c>
      <c r="AV259" s="13" t="s">
        <v>78</v>
      </c>
      <c r="AW259" s="13" t="s">
        <v>32</v>
      </c>
      <c r="AX259" s="13" t="s">
        <v>70</v>
      </c>
      <c r="AY259" s="155" t="s">
        <v>113</v>
      </c>
    </row>
    <row r="260" spans="2:51" s="12" customFormat="1" ht="11.25">
      <c r="B260" s="146"/>
      <c r="D260" s="147" t="s">
        <v>169</v>
      </c>
      <c r="E260" s="148" t="s">
        <v>19</v>
      </c>
      <c r="F260" s="149" t="s">
        <v>351</v>
      </c>
      <c r="H260" s="150">
        <v>356.6</v>
      </c>
      <c r="I260" s="151"/>
      <c r="L260" s="146"/>
      <c r="M260" s="152"/>
      <c r="T260" s="153"/>
      <c r="AT260" s="148" t="s">
        <v>169</v>
      </c>
      <c r="AU260" s="148" t="s">
        <v>166</v>
      </c>
      <c r="AV260" s="12" t="s">
        <v>80</v>
      </c>
      <c r="AW260" s="12" t="s">
        <v>32</v>
      </c>
      <c r="AX260" s="12" t="s">
        <v>70</v>
      </c>
      <c r="AY260" s="148" t="s">
        <v>113</v>
      </c>
    </row>
    <row r="261" spans="2:65" s="1" customFormat="1" ht="44.25" customHeight="1">
      <c r="B261" s="31"/>
      <c r="C261" s="126" t="s">
        <v>352</v>
      </c>
      <c r="D261" s="126" t="s">
        <v>116</v>
      </c>
      <c r="E261" s="127" t="s">
        <v>353</v>
      </c>
      <c r="F261" s="128" t="s">
        <v>354</v>
      </c>
      <c r="G261" s="129" t="s">
        <v>164</v>
      </c>
      <c r="H261" s="130">
        <v>382.6</v>
      </c>
      <c r="I261" s="131"/>
      <c r="J261" s="132">
        <f>ROUND(I261*H261,2)</f>
        <v>0</v>
      </c>
      <c r="K261" s="128" t="s">
        <v>119</v>
      </c>
      <c r="L261" s="31"/>
      <c r="M261" s="133" t="s">
        <v>19</v>
      </c>
      <c r="N261" s="134" t="s">
        <v>41</v>
      </c>
      <c r="P261" s="135">
        <f>O261*H261</f>
        <v>0</v>
      </c>
      <c r="Q261" s="135">
        <v>0</v>
      </c>
      <c r="R261" s="135">
        <f>Q261*H261</f>
        <v>0</v>
      </c>
      <c r="S261" s="135">
        <v>0</v>
      </c>
      <c r="T261" s="136">
        <f>S261*H261</f>
        <v>0</v>
      </c>
      <c r="AR261" s="137" t="s">
        <v>165</v>
      </c>
      <c r="AT261" s="137" t="s">
        <v>116</v>
      </c>
      <c r="AU261" s="137" t="s">
        <v>166</v>
      </c>
      <c r="AY261" s="16" t="s">
        <v>113</v>
      </c>
      <c r="BE261" s="138">
        <f>IF(N261="základní",J261,0)</f>
        <v>0</v>
      </c>
      <c r="BF261" s="138">
        <f>IF(N261="snížená",J261,0)</f>
        <v>0</v>
      </c>
      <c r="BG261" s="138">
        <f>IF(N261="zákl. přenesená",J261,0)</f>
        <v>0</v>
      </c>
      <c r="BH261" s="138">
        <f>IF(N261="sníž. přenesená",J261,0)</f>
        <v>0</v>
      </c>
      <c r="BI261" s="138">
        <f>IF(N261="nulová",J261,0)</f>
        <v>0</v>
      </c>
      <c r="BJ261" s="16" t="s">
        <v>78</v>
      </c>
      <c r="BK261" s="138">
        <f>ROUND(I261*H261,2)</f>
        <v>0</v>
      </c>
      <c r="BL261" s="16" t="s">
        <v>165</v>
      </c>
      <c r="BM261" s="137" t="s">
        <v>355</v>
      </c>
    </row>
    <row r="262" spans="2:47" s="1" customFormat="1" ht="11.25">
      <c r="B262" s="31"/>
      <c r="D262" s="139" t="s">
        <v>122</v>
      </c>
      <c r="F262" s="140" t="s">
        <v>356</v>
      </c>
      <c r="I262" s="141"/>
      <c r="L262" s="31"/>
      <c r="M262" s="142"/>
      <c r="T262" s="52"/>
      <c r="AT262" s="16" t="s">
        <v>122</v>
      </c>
      <c r="AU262" s="16" t="s">
        <v>166</v>
      </c>
    </row>
    <row r="263" spans="2:51" s="13" customFormat="1" ht="11.25">
      <c r="B263" s="154"/>
      <c r="D263" s="147" t="s">
        <v>169</v>
      </c>
      <c r="E263" s="155" t="s">
        <v>19</v>
      </c>
      <c r="F263" s="156" t="s">
        <v>341</v>
      </c>
      <c r="H263" s="155" t="s">
        <v>19</v>
      </c>
      <c r="I263" s="157"/>
      <c r="L263" s="154"/>
      <c r="M263" s="158"/>
      <c r="T263" s="159"/>
      <c r="AT263" s="155" t="s">
        <v>169</v>
      </c>
      <c r="AU263" s="155" t="s">
        <v>166</v>
      </c>
      <c r="AV263" s="13" t="s">
        <v>78</v>
      </c>
      <c r="AW263" s="13" t="s">
        <v>32</v>
      </c>
      <c r="AX263" s="13" t="s">
        <v>70</v>
      </c>
      <c r="AY263" s="155" t="s">
        <v>113</v>
      </c>
    </row>
    <row r="264" spans="2:51" s="12" customFormat="1" ht="11.25">
      <c r="B264" s="146"/>
      <c r="D264" s="147" t="s">
        <v>169</v>
      </c>
      <c r="E264" s="148" t="s">
        <v>19</v>
      </c>
      <c r="F264" s="149" t="s">
        <v>329</v>
      </c>
      <c r="H264" s="150">
        <v>26</v>
      </c>
      <c r="I264" s="151"/>
      <c r="L264" s="146"/>
      <c r="M264" s="152"/>
      <c r="T264" s="153"/>
      <c r="AT264" s="148" t="s">
        <v>169</v>
      </c>
      <c r="AU264" s="148" t="s">
        <v>166</v>
      </c>
      <c r="AV264" s="12" t="s">
        <v>80</v>
      </c>
      <c r="AW264" s="12" t="s">
        <v>32</v>
      </c>
      <c r="AX264" s="12" t="s">
        <v>70</v>
      </c>
      <c r="AY264" s="148" t="s">
        <v>113</v>
      </c>
    </row>
    <row r="265" spans="2:51" s="13" customFormat="1" ht="11.25">
      <c r="B265" s="154"/>
      <c r="D265" s="147" t="s">
        <v>169</v>
      </c>
      <c r="E265" s="155" t="s">
        <v>19</v>
      </c>
      <c r="F265" s="156" t="s">
        <v>343</v>
      </c>
      <c r="H265" s="155" t="s">
        <v>19</v>
      </c>
      <c r="I265" s="157"/>
      <c r="L265" s="154"/>
      <c r="M265" s="158"/>
      <c r="T265" s="159"/>
      <c r="AT265" s="155" t="s">
        <v>169</v>
      </c>
      <c r="AU265" s="155" t="s">
        <v>166</v>
      </c>
      <c r="AV265" s="13" t="s">
        <v>78</v>
      </c>
      <c r="AW265" s="13" t="s">
        <v>32</v>
      </c>
      <c r="AX265" s="13" t="s">
        <v>70</v>
      </c>
      <c r="AY265" s="155" t="s">
        <v>113</v>
      </c>
    </row>
    <row r="266" spans="2:51" s="12" customFormat="1" ht="11.25">
      <c r="B266" s="146"/>
      <c r="D266" s="147" t="s">
        <v>169</v>
      </c>
      <c r="E266" s="148" t="s">
        <v>19</v>
      </c>
      <c r="F266" s="149" t="s">
        <v>351</v>
      </c>
      <c r="H266" s="150">
        <v>356.6</v>
      </c>
      <c r="I266" s="151"/>
      <c r="L266" s="146"/>
      <c r="M266" s="152"/>
      <c r="T266" s="153"/>
      <c r="AT266" s="148" t="s">
        <v>169</v>
      </c>
      <c r="AU266" s="148" t="s">
        <v>166</v>
      </c>
      <c r="AV266" s="12" t="s">
        <v>80</v>
      </c>
      <c r="AW266" s="12" t="s">
        <v>32</v>
      </c>
      <c r="AX266" s="12" t="s">
        <v>70</v>
      </c>
      <c r="AY266" s="148" t="s">
        <v>113</v>
      </c>
    </row>
    <row r="267" spans="2:65" s="1" customFormat="1" ht="21.75" customHeight="1">
      <c r="B267" s="31"/>
      <c r="C267" s="126" t="s">
        <v>357</v>
      </c>
      <c r="D267" s="126" t="s">
        <v>116</v>
      </c>
      <c r="E267" s="127" t="s">
        <v>358</v>
      </c>
      <c r="F267" s="128" t="s">
        <v>359</v>
      </c>
      <c r="G267" s="129" t="s">
        <v>164</v>
      </c>
      <c r="H267" s="130">
        <v>382.6</v>
      </c>
      <c r="I267" s="131"/>
      <c r="J267" s="132">
        <f>ROUND(I267*H267,2)</f>
        <v>0</v>
      </c>
      <c r="K267" s="128" t="s">
        <v>119</v>
      </c>
      <c r="L267" s="31"/>
      <c r="M267" s="133" t="s">
        <v>19</v>
      </c>
      <c r="N267" s="134" t="s">
        <v>41</v>
      </c>
      <c r="P267" s="135">
        <f>O267*H267</f>
        <v>0</v>
      </c>
      <c r="Q267" s="135">
        <v>0</v>
      </c>
      <c r="R267" s="135">
        <f>Q267*H267</f>
        <v>0</v>
      </c>
      <c r="S267" s="135">
        <v>0</v>
      </c>
      <c r="T267" s="136">
        <f>S267*H267</f>
        <v>0</v>
      </c>
      <c r="AR267" s="137" t="s">
        <v>165</v>
      </c>
      <c r="AT267" s="137" t="s">
        <v>116</v>
      </c>
      <c r="AU267" s="137" t="s">
        <v>166</v>
      </c>
      <c r="AY267" s="16" t="s">
        <v>113</v>
      </c>
      <c r="BE267" s="138">
        <f>IF(N267="základní",J267,0)</f>
        <v>0</v>
      </c>
      <c r="BF267" s="138">
        <f>IF(N267="snížená",J267,0)</f>
        <v>0</v>
      </c>
      <c r="BG267" s="138">
        <f>IF(N267="zákl. přenesená",J267,0)</f>
        <v>0</v>
      </c>
      <c r="BH267" s="138">
        <f>IF(N267="sníž. přenesená",J267,0)</f>
        <v>0</v>
      </c>
      <c r="BI267" s="138">
        <f>IF(N267="nulová",J267,0)</f>
        <v>0</v>
      </c>
      <c r="BJ267" s="16" t="s">
        <v>78</v>
      </c>
      <c r="BK267" s="138">
        <f>ROUND(I267*H267,2)</f>
        <v>0</v>
      </c>
      <c r="BL267" s="16" t="s">
        <v>165</v>
      </c>
      <c r="BM267" s="137" t="s">
        <v>360</v>
      </c>
    </row>
    <row r="268" spans="2:47" s="1" customFormat="1" ht="11.25">
      <c r="B268" s="31"/>
      <c r="D268" s="139" t="s">
        <v>122</v>
      </c>
      <c r="F268" s="140" t="s">
        <v>361</v>
      </c>
      <c r="I268" s="141"/>
      <c r="L268" s="31"/>
      <c r="M268" s="142"/>
      <c r="T268" s="52"/>
      <c r="AT268" s="16" t="s">
        <v>122</v>
      </c>
      <c r="AU268" s="16" t="s">
        <v>166</v>
      </c>
    </row>
    <row r="269" spans="2:51" s="13" customFormat="1" ht="11.25">
      <c r="B269" s="154"/>
      <c r="D269" s="147" t="s">
        <v>169</v>
      </c>
      <c r="E269" s="155" t="s">
        <v>19</v>
      </c>
      <c r="F269" s="156" t="s">
        <v>341</v>
      </c>
      <c r="H269" s="155" t="s">
        <v>19</v>
      </c>
      <c r="I269" s="157"/>
      <c r="L269" s="154"/>
      <c r="M269" s="158"/>
      <c r="T269" s="159"/>
      <c r="AT269" s="155" t="s">
        <v>169</v>
      </c>
      <c r="AU269" s="155" t="s">
        <v>166</v>
      </c>
      <c r="AV269" s="13" t="s">
        <v>78</v>
      </c>
      <c r="AW269" s="13" t="s">
        <v>32</v>
      </c>
      <c r="AX269" s="13" t="s">
        <v>70</v>
      </c>
      <c r="AY269" s="155" t="s">
        <v>113</v>
      </c>
    </row>
    <row r="270" spans="2:51" s="12" customFormat="1" ht="11.25">
      <c r="B270" s="146"/>
      <c r="D270" s="147" t="s">
        <v>169</v>
      </c>
      <c r="E270" s="148" t="s">
        <v>19</v>
      </c>
      <c r="F270" s="149" t="s">
        <v>329</v>
      </c>
      <c r="H270" s="150">
        <v>26</v>
      </c>
      <c r="I270" s="151"/>
      <c r="L270" s="146"/>
      <c r="M270" s="152"/>
      <c r="T270" s="153"/>
      <c r="AT270" s="148" t="s">
        <v>169</v>
      </c>
      <c r="AU270" s="148" t="s">
        <v>166</v>
      </c>
      <c r="AV270" s="12" t="s">
        <v>80</v>
      </c>
      <c r="AW270" s="12" t="s">
        <v>32</v>
      </c>
      <c r="AX270" s="12" t="s">
        <v>70</v>
      </c>
      <c r="AY270" s="148" t="s">
        <v>113</v>
      </c>
    </row>
    <row r="271" spans="2:51" s="13" customFormat="1" ht="11.25">
      <c r="B271" s="154"/>
      <c r="D271" s="147" t="s">
        <v>169</v>
      </c>
      <c r="E271" s="155" t="s">
        <v>19</v>
      </c>
      <c r="F271" s="156" t="s">
        <v>343</v>
      </c>
      <c r="H271" s="155" t="s">
        <v>19</v>
      </c>
      <c r="I271" s="157"/>
      <c r="L271" s="154"/>
      <c r="M271" s="158"/>
      <c r="T271" s="159"/>
      <c r="AT271" s="155" t="s">
        <v>169</v>
      </c>
      <c r="AU271" s="155" t="s">
        <v>166</v>
      </c>
      <c r="AV271" s="13" t="s">
        <v>78</v>
      </c>
      <c r="AW271" s="13" t="s">
        <v>32</v>
      </c>
      <c r="AX271" s="13" t="s">
        <v>70</v>
      </c>
      <c r="AY271" s="155" t="s">
        <v>113</v>
      </c>
    </row>
    <row r="272" spans="2:51" s="12" customFormat="1" ht="11.25">
      <c r="B272" s="146"/>
      <c r="D272" s="147" t="s">
        <v>169</v>
      </c>
      <c r="E272" s="148" t="s">
        <v>19</v>
      </c>
      <c r="F272" s="149" t="s">
        <v>351</v>
      </c>
      <c r="H272" s="150">
        <v>356.6</v>
      </c>
      <c r="I272" s="151"/>
      <c r="L272" s="146"/>
      <c r="M272" s="152"/>
      <c r="T272" s="153"/>
      <c r="AT272" s="148" t="s">
        <v>169</v>
      </c>
      <c r="AU272" s="148" t="s">
        <v>166</v>
      </c>
      <c r="AV272" s="12" t="s">
        <v>80</v>
      </c>
      <c r="AW272" s="12" t="s">
        <v>32</v>
      </c>
      <c r="AX272" s="12" t="s">
        <v>70</v>
      </c>
      <c r="AY272" s="148" t="s">
        <v>113</v>
      </c>
    </row>
    <row r="273" spans="2:63" s="11" customFormat="1" ht="22.9" customHeight="1">
      <c r="B273" s="114"/>
      <c r="D273" s="115" t="s">
        <v>69</v>
      </c>
      <c r="E273" s="124" t="s">
        <v>80</v>
      </c>
      <c r="F273" s="124" t="s">
        <v>362</v>
      </c>
      <c r="I273" s="117"/>
      <c r="J273" s="125">
        <f>BK273</f>
        <v>0</v>
      </c>
      <c r="L273" s="114"/>
      <c r="M273" s="119"/>
      <c r="P273" s="120">
        <f>P274+P287</f>
        <v>0</v>
      </c>
      <c r="R273" s="120">
        <f>R274+R287</f>
        <v>2889.03982842</v>
      </c>
      <c r="T273" s="121">
        <f>T274+T287</f>
        <v>0</v>
      </c>
      <c r="AR273" s="115" t="s">
        <v>78</v>
      </c>
      <c r="AT273" s="122" t="s">
        <v>69</v>
      </c>
      <c r="AU273" s="122" t="s">
        <v>78</v>
      </c>
      <c r="AY273" s="115" t="s">
        <v>113</v>
      </c>
      <c r="BK273" s="123">
        <f>BK274+BK287</f>
        <v>0</v>
      </c>
    </row>
    <row r="274" spans="2:63" s="11" customFormat="1" ht="20.85" customHeight="1">
      <c r="B274" s="114"/>
      <c r="D274" s="115" t="s">
        <v>69</v>
      </c>
      <c r="E274" s="124" t="s">
        <v>7</v>
      </c>
      <c r="F274" s="124" t="s">
        <v>363</v>
      </c>
      <c r="I274" s="117"/>
      <c r="J274" s="125">
        <f>BK274</f>
        <v>0</v>
      </c>
      <c r="L274" s="114"/>
      <c r="M274" s="119"/>
      <c r="P274" s="120">
        <f>SUM(P275:P286)</f>
        <v>0</v>
      </c>
      <c r="R274" s="120">
        <f>SUM(R275:R286)</f>
        <v>0.021172</v>
      </c>
      <c r="T274" s="121">
        <f>SUM(T275:T286)</f>
        <v>0</v>
      </c>
      <c r="AR274" s="115" t="s">
        <v>78</v>
      </c>
      <c r="AT274" s="122" t="s">
        <v>69</v>
      </c>
      <c r="AU274" s="122" t="s">
        <v>80</v>
      </c>
      <c r="AY274" s="115" t="s">
        <v>113</v>
      </c>
      <c r="BK274" s="123">
        <f>SUM(BK275:BK286)</f>
        <v>0</v>
      </c>
    </row>
    <row r="275" spans="2:65" s="1" customFormat="1" ht="44.25" customHeight="1">
      <c r="B275" s="31"/>
      <c r="C275" s="126" t="s">
        <v>364</v>
      </c>
      <c r="D275" s="126" t="s">
        <v>116</v>
      </c>
      <c r="E275" s="127" t="s">
        <v>365</v>
      </c>
      <c r="F275" s="128" t="s">
        <v>366</v>
      </c>
      <c r="G275" s="129" t="s">
        <v>175</v>
      </c>
      <c r="H275" s="130">
        <v>7.4</v>
      </c>
      <c r="I275" s="131"/>
      <c r="J275" s="132">
        <f>ROUND(I275*H275,2)</f>
        <v>0</v>
      </c>
      <c r="K275" s="128" t="s">
        <v>119</v>
      </c>
      <c r="L275" s="31"/>
      <c r="M275" s="133" t="s">
        <v>19</v>
      </c>
      <c r="N275" s="134" t="s">
        <v>41</v>
      </c>
      <c r="P275" s="135">
        <f>O275*H275</f>
        <v>0</v>
      </c>
      <c r="Q275" s="135">
        <v>0</v>
      </c>
      <c r="R275" s="135">
        <f>Q275*H275</f>
        <v>0</v>
      </c>
      <c r="S275" s="135">
        <v>0</v>
      </c>
      <c r="T275" s="136">
        <f>S275*H275</f>
        <v>0</v>
      </c>
      <c r="AR275" s="137" t="s">
        <v>165</v>
      </c>
      <c r="AT275" s="137" t="s">
        <v>116</v>
      </c>
      <c r="AU275" s="137" t="s">
        <v>166</v>
      </c>
      <c r="AY275" s="16" t="s">
        <v>113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6" t="s">
        <v>78</v>
      </c>
      <c r="BK275" s="138">
        <f>ROUND(I275*H275,2)</f>
        <v>0</v>
      </c>
      <c r="BL275" s="16" t="s">
        <v>165</v>
      </c>
      <c r="BM275" s="137" t="s">
        <v>367</v>
      </c>
    </row>
    <row r="276" spans="2:47" s="1" customFormat="1" ht="11.25">
      <c r="B276" s="31"/>
      <c r="D276" s="139" t="s">
        <v>122</v>
      </c>
      <c r="F276" s="140" t="s">
        <v>368</v>
      </c>
      <c r="I276" s="141"/>
      <c r="L276" s="31"/>
      <c r="M276" s="142"/>
      <c r="T276" s="52"/>
      <c r="AT276" s="16" t="s">
        <v>122</v>
      </c>
      <c r="AU276" s="16" t="s">
        <v>166</v>
      </c>
    </row>
    <row r="277" spans="2:51" s="13" customFormat="1" ht="11.25">
      <c r="B277" s="154"/>
      <c r="D277" s="147" t="s">
        <v>169</v>
      </c>
      <c r="E277" s="155" t="s">
        <v>19</v>
      </c>
      <c r="F277" s="156" t="s">
        <v>204</v>
      </c>
      <c r="H277" s="155" t="s">
        <v>19</v>
      </c>
      <c r="I277" s="157"/>
      <c r="L277" s="154"/>
      <c r="M277" s="158"/>
      <c r="T277" s="159"/>
      <c r="AT277" s="155" t="s">
        <v>169</v>
      </c>
      <c r="AU277" s="155" t="s">
        <v>166</v>
      </c>
      <c r="AV277" s="13" t="s">
        <v>78</v>
      </c>
      <c r="AW277" s="13" t="s">
        <v>32</v>
      </c>
      <c r="AX277" s="13" t="s">
        <v>70</v>
      </c>
      <c r="AY277" s="155" t="s">
        <v>113</v>
      </c>
    </row>
    <row r="278" spans="2:51" s="12" customFormat="1" ht="11.25">
      <c r="B278" s="146"/>
      <c r="D278" s="147" t="s">
        <v>169</v>
      </c>
      <c r="E278" s="148" t="s">
        <v>19</v>
      </c>
      <c r="F278" s="149" t="s">
        <v>369</v>
      </c>
      <c r="H278" s="150">
        <v>7.4</v>
      </c>
      <c r="I278" s="151"/>
      <c r="L278" s="146"/>
      <c r="M278" s="152"/>
      <c r="T278" s="153"/>
      <c r="AT278" s="148" t="s">
        <v>169</v>
      </c>
      <c r="AU278" s="148" t="s">
        <v>166</v>
      </c>
      <c r="AV278" s="12" t="s">
        <v>80</v>
      </c>
      <c r="AW278" s="12" t="s">
        <v>32</v>
      </c>
      <c r="AX278" s="12" t="s">
        <v>70</v>
      </c>
      <c r="AY278" s="148" t="s">
        <v>113</v>
      </c>
    </row>
    <row r="279" spans="2:65" s="1" customFormat="1" ht="55.5" customHeight="1">
      <c r="B279" s="31"/>
      <c r="C279" s="126" t="s">
        <v>370</v>
      </c>
      <c r="D279" s="126" t="s">
        <v>116</v>
      </c>
      <c r="E279" s="127" t="s">
        <v>371</v>
      </c>
      <c r="F279" s="128" t="s">
        <v>372</v>
      </c>
      <c r="G279" s="129" t="s">
        <v>164</v>
      </c>
      <c r="H279" s="130">
        <v>31.6</v>
      </c>
      <c r="I279" s="131"/>
      <c r="J279" s="132">
        <f>ROUND(I279*H279,2)</f>
        <v>0</v>
      </c>
      <c r="K279" s="128" t="s">
        <v>119</v>
      </c>
      <c r="L279" s="31"/>
      <c r="M279" s="133" t="s">
        <v>19</v>
      </c>
      <c r="N279" s="134" t="s">
        <v>41</v>
      </c>
      <c r="P279" s="135">
        <f>O279*H279</f>
        <v>0</v>
      </c>
      <c r="Q279" s="135">
        <v>0.00031</v>
      </c>
      <c r="R279" s="135">
        <f>Q279*H279</f>
        <v>0.009796000000000001</v>
      </c>
      <c r="S279" s="135">
        <v>0</v>
      </c>
      <c r="T279" s="136">
        <f>S279*H279</f>
        <v>0</v>
      </c>
      <c r="AR279" s="137" t="s">
        <v>165</v>
      </c>
      <c r="AT279" s="137" t="s">
        <v>116</v>
      </c>
      <c r="AU279" s="137" t="s">
        <v>166</v>
      </c>
      <c r="AY279" s="16" t="s">
        <v>113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6" t="s">
        <v>78</v>
      </c>
      <c r="BK279" s="138">
        <f>ROUND(I279*H279,2)</f>
        <v>0</v>
      </c>
      <c r="BL279" s="16" t="s">
        <v>165</v>
      </c>
      <c r="BM279" s="137" t="s">
        <v>373</v>
      </c>
    </row>
    <row r="280" spans="2:47" s="1" customFormat="1" ht="11.25">
      <c r="B280" s="31"/>
      <c r="D280" s="139" t="s">
        <v>122</v>
      </c>
      <c r="F280" s="140" t="s">
        <v>374</v>
      </c>
      <c r="I280" s="141"/>
      <c r="L280" s="31"/>
      <c r="M280" s="142"/>
      <c r="T280" s="52"/>
      <c r="AT280" s="16" t="s">
        <v>122</v>
      </c>
      <c r="AU280" s="16" t="s">
        <v>166</v>
      </c>
    </row>
    <row r="281" spans="2:51" s="13" customFormat="1" ht="11.25">
      <c r="B281" s="154"/>
      <c r="D281" s="147" t="s">
        <v>169</v>
      </c>
      <c r="E281" s="155" t="s">
        <v>19</v>
      </c>
      <c r="F281" s="156" t="s">
        <v>204</v>
      </c>
      <c r="H281" s="155" t="s">
        <v>19</v>
      </c>
      <c r="I281" s="157"/>
      <c r="L281" s="154"/>
      <c r="M281" s="158"/>
      <c r="T281" s="159"/>
      <c r="AT281" s="155" t="s">
        <v>169</v>
      </c>
      <c r="AU281" s="155" t="s">
        <v>166</v>
      </c>
      <c r="AV281" s="13" t="s">
        <v>78</v>
      </c>
      <c r="AW281" s="13" t="s">
        <v>32</v>
      </c>
      <c r="AX281" s="13" t="s">
        <v>70</v>
      </c>
      <c r="AY281" s="155" t="s">
        <v>113</v>
      </c>
    </row>
    <row r="282" spans="2:51" s="12" customFormat="1" ht="11.25">
      <c r="B282" s="146"/>
      <c r="D282" s="147" t="s">
        <v>169</v>
      </c>
      <c r="E282" s="148" t="s">
        <v>19</v>
      </c>
      <c r="F282" s="149" t="s">
        <v>375</v>
      </c>
      <c r="H282" s="150">
        <v>31.6</v>
      </c>
      <c r="I282" s="151"/>
      <c r="L282" s="146"/>
      <c r="M282" s="152"/>
      <c r="T282" s="153"/>
      <c r="AT282" s="148" t="s">
        <v>169</v>
      </c>
      <c r="AU282" s="148" t="s">
        <v>166</v>
      </c>
      <c r="AV282" s="12" t="s">
        <v>80</v>
      </c>
      <c r="AW282" s="12" t="s">
        <v>32</v>
      </c>
      <c r="AX282" s="12" t="s">
        <v>70</v>
      </c>
      <c r="AY282" s="148" t="s">
        <v>113</v>
      </c>
    </row>
    <row r="283" spans="2:65" s="1" customFormat="1" ht="24.2" customHeight="1">
      <c r="B283" s="31"/>
      <c r="C283" s="160" t="s">
        <v>376</v>
      </c>
      <c r="D283" s="160" t="s">
        <v>315</v>
      </c>
      <c r="E283" s="161" t="s">
        <v>377</v>
      </c>
      <c r="F283" s="162" t="s">
        <v>378</v>
      </c>
      <c r="G283" s="163" t="s">
        <v>164</v>
      </c>
      <c r="H283" s="164">
        <v>37.92</v>
      </c>
      <c r="I283" s="165"/>
      <c r="J283" s="166">
        <f>ROUND(I283*H283,2)</f>
        <v>0</v>
      </c>
      <c r="K283" s="162" t="s">
        <v>119</v>
      </c>
      <c r="L283" s="167"/>
      <c r="M283" s="168" t="s">
        <v>19</v>
      </c>
      <c r="N283" s="169" t="s">
        <v>41</v>
      </c>
      <c r="P283" s="135">
        <f>O283*H283</f>
        <v>0</v>
      </c>
      <c r="Q283" s="135">
        <v>0.0003</v>
      </c>
      <c r="R283" s="135">
        <f>Q283*H283</f>
        <v>0.011375999999999999</v>
      </c>
      <c r="S283" s="135">
        <v>0</v>
      </c>
      <c r="T283" s="136">
        <f>S283*H283</f>
        <v>0</v>
      </c>
      <c r="AR283" s="137" t="s">
        <v>197</v>
      </c>
      <c r="AT283" s="137" t="s">
        <v>315</v>
      </c>
      <c r="AU283" s="137" t="s">
        <v>166</v>
      </c>
      <c r="AY283" s="16" t="s">
        <v>113</v>
      </c>
      <c r="BE283" s="138">
        <f>IF(N283="základní",J283,0)</f>
        <v>0</v>
      </c>
      <c r="BF283" s="138">
        <f>IF(N283="snížená",J283,0)</f>
        <v>0</v>
      </c>
      <c r="BG283" s="138">
        <f>IF(N283="zákl. přenesená",J283,0)</f>
        <v>0</v>
      </c>
      <c r="BH283" s="138">
        <f>IF(N283="sníž. přenesená",J283,0)</f>
        <v>0</v>
      </c>
      <c r="BI283" s="138">
        <f>IF(N283="nulová",J283,0)</f>
        <v>0</v>
      </c>
      <c r="BJ283" s="16" t="s">
        <v>78</v>
      </c>
      <c r="BK283" s="138">
        <f>ROUND(I283*H283,2)</f>
        <v>0</v>
      </c>
      <c r="BL283" s="16" t="s">
        <v>165</v>
      </c>
      <c r="BM283" s="137" t="s">
        <v>379</v>
      </c>
    </row>
    <row r="284" spans="2:51" s="13" customFormat="1" ht="11.25">
      <c r="B284" s="154"/>
      <c r="D284" s="147" t="s">
        <v>169</v>
      </c>
      <c r="E284" s="155" t="s">
        <v>19</v>
      </c>
      <c r="F284" s="156" t="s">
        <v>380</v>
      </c>
      <c r="H284" s="155" t="s">
        <v>19</v>
      </c>
      <c r="I284" s="157"/>
      <c r="L284" s="154"/>
      <c r="M284" s="158"/>
      <c r="T284" s="159"/>
      <c r="AT284" s="155" t="s">
        <v>169</v>
      </c>
      <c r="AU284" s="155" t="s">
        <v>166</v>
      </c>
      <c r="AV284" s="13" t="s">
        <v>78</v>
      </c>
      <c r="AW284" s="13" t="s">
        <v>32</v>
      </c>
      <c r="AX284" s="13" t="s">
        <v>70</v>
      </c>
      <c r="AY284" s="155" t="s">
        <v>113</v>
      </c>
    </row>
    <row r="285" spans="2:51" s="12" customFormat="1" ht="11.25">
      <c r="B285" s="146"/>
      <c r="D285" s="147" t="s">
        <v>169</v>
      </c>
      <c r="E285" s="148" t="s">
        <v>19</v>
      </c>
      <c r="F285" s="149" t="s">
        <v>381</v>
      </c>
      <c r="H285" s="150">
        <v>31.6</v>
      </c>
      <c r="I285" s="151"/>
      <c r="L285" s="146"/>
      <c r="M285" s="152"/>
      <c r="T285" s="153"/>
      <c r="AT285" s="148" t="s">
        <v>169</v>
      </c>
      <c r="AU285" s="148" t="s">
        <v>166</v>
      </c>
      <c r="AV285" s="12" t="s">
        <v>80</v>
      </c>
      <c r="AW285" s="12" t="s">
        <v>32</v>
      </c>
      <c r="AX285" s="12" t="s">
        <v>70</v>
      </c>
      <c r="AY285" s="148" t="s">
        <v>113</v>
      </c>
    </row>
    <row r="286" spans="2:51" s="12" customFormat="1" ht="11.25">
      <c r="B286" s="146"/>
      <c r="D286" s="147" t="s">
        <v>169</v>
      </c>
      <c r="F286" s="149" t="s">
        <v>382</v>
      </c>
      <c r="H286" s="150">
        <v>37.92</v>
      </c>
      <c r="I286" s="151"/>
      <c r="L286" s="146"/>
      <c r="M286" s="152"/>
      <c r="T286" s="153"/>
      <c r="AT286" s="148" t="s">
        <v>169</v>
      </c>
      <c r="AU286" s="148" t="s">
        <v>166</v>
      </c>
      <c r="AV286" s="12" t="s">
        <v>80</v>
      </c>
      <c r="AW286" s="12" t="s">
        <v>4</v>
      </c>
      <c r="AX286" s="12" t="s">
        <v>78</v>
      </c>
      <c r="AY286" s="148" t="s">
        <v>113</v>
      </c>
    </row>
    <row r="287" spans="2:63" s="11" customFormat="1" ht="20.85" customHeight="1">
      <c r="B287" s="114"/>
      <c r="D287" s="115" t="s">
        <v>69</v>
      </c>
      <c r="E287" s="124" t="s">
        <v>346</v>
      </c>
      <c r="F287" s="124" t="s">
        <v>383</v>
      </c>
      <c r="I287" s="117"/>
      <c r="J287" s="125">
        <f>BK287</f>
        <v>0</v>
      </c>
      <c r="L287" s="114"/>
      <c r="M287" s="119"/>
      <c r="P287" s="120">
        <f>SUM(P288:P374)</f>
        <v>0</v>
      </c>
      <c r="R287" s="120">
        <f>SUM(R288:R374)</f>
        <v>2889.01865642</v>
      </c>
      <c r="T287" s="121">
        <f>SUM(T288:T374)</f>
        <v>0</v>
      </c>
      <c r="AR287" s="115" t="s">
        <v>78</v>
      </c>
      <c r="AT287" s="122" t="s">
        <v>69</v>
      </c>
      <c r="AU287" s="122" t="s">
        <v>80</v>
      </c>
      <c r="AY287" s="115" t="s">
        <v>113</v>
      </c>
      <c r="BK287" s="123">
        <f>SUM(BK288:BK374)</f>
        <v>0</v>
      </c>
    </row>
    <row r="288" spans="2:65" s="1" customFormat="1" ht="37.9" customHeight="1">
      <c r="B288" s="31"/>
      <c r="C288" s="126" t="s">
        <v>384</v>
      </c>
      <c r="D288" s="126" t="s">
        <v>116</v>
      </c>
      <c r="E288" s="127" t="s">
        <v>385</v>
      </c>
      <c r="F288" s="128" t="s">
        <v>386</v>
      </c>
      <c r="G288" s="129" t="s">
        <v>175</v>
      </c>
      <c r="H288" s="130">
        <v>323.324</v>
      </c>
      <c r="I288" s="131"/>
      <c r="J288" s="132">
        <f>ROUND(I288*H288,2)</f>
        <v>0</v>
      </c>
      <c r="K288" s="128" t="s">
        <v>119</v>
      </c>
      <c r="L288" s="31"/>
      <c r="M288" s="133" t="s">
        <v>19</v>
      </c>
      <c r="N288" s="134" t="s">
        <v>41</v>
      </c>
      <c r="P288" s="135">
        <f>O288*H288</f>
        <v>0</v>
      </c>
      <c r="Q288" s="135">
        <v>2.16</v>
      </c>
      <c r="R288" s="135">
        <f>Q288*H288</f>
        <v>698.3798400000001</v>
      </c>
      <c r="S288" s="135">
        <v>0</v>
      </c>
      <c r="T288" s="136">
        <f>S288*H288</f>
        <v>0</v>
      </c>
      <c r="AR288" s="137" t="s">
        <v>165</v>
      </c>
      <c r="AT288" s="137" t="s">
        <v>116</v>
      </c>
      <c r="AU288" s="137" t="s">
        <v>166</v>
      </c>
      <c r="AY288" s="16" t="s">
        <v>113</v>
      </c>
      <c r="BE288" s="138">
        <f>IF(N288="základní",J288,0)</f>
        <v>0</v>
      </c>
      <c r="BF288" s="138">
        <f>IF(N288="snížená",J288,0)</f>
        <v>0</v>
      </c>
      <c r="BG288" s="138">
        <f>IF(N288="zákl. přenesená",J288,0)</f>
        <v>0</v>
      </c>
      <c r="BH288" s="138">
        <f>IF(N288="sníž. přenesená",J288,0)</f>
        <v>0</v>
      </c>
      <c r="BI288" s="138">
        <f>IF(N288="nulová",J288,0)</f>
        <v>0</v>
      </c>
      <c r="BJ288" s="16" t="s">
        <v>78</v>
      </c>
      <c r="BK288" s="138">
        <f>ROUND(I288*H288,2)</f>
        <v>0</v>
      </c>
      <c r="BL288" s="16" t="s">
        <v>165</v>
      </c>
      <c r="BM288" s="137" t="s">
        <v>337</v>
      </c>
    </row>
    <row r="289" spans="2:47" s="1" customFormat="1" ht="11.25">
      <c r="B289" s="31"/>
      <c r="D289" s="139" t="s">
        <v>122</v>
      </c>
      <c r="F289" s="140" t="s">
        <v>387</v>
      </c>
      <c r="I289" s="141"/>
      <c r="L289" s="31"/>
      <c r="M289" s="142"/>
      <c r="T289" s="52"/>
      <c r="AT289" s="16" t="s">
        <v>122</v>
      </c>
      <c r="AU289" s="16" t="s">
        <v>166</v>
      </c>
    </row>
    <row r="290" spans="2:51" s="13" customFormat="1" ht="11.25">
      <c r="B290" s="154"/>
      <c r="D290" s="147" t="s">
        <v>169</v>
      </c>
      <c r="E290" s="155" t="s">
        <v>19</v>
      </c>
      <c r="F290" s="156" t="s">
        <v>388</v>
      </c>
      <c r="H290" s="155" t="s">
        <v>19</v>
      </c>
      <c r="I290" s="157"/>
      <c r="L290" s="154"/>
      <c r="M290" s="158"/>
      <c r="T290" s="159"/>
      <c r="AT290" s="155" t="s">
        <v>169</v>
      </c>
      <c r="AU290" s="155" t="s">
        <v>166</v>
      </c>
      <c r="AV290" s="13" t="s">
        <v>78</v>
      </c>
      <c r="AW290" s="13" t="s">
        <v>32</v>
      </c>
      <c r="AX290" s="13" t="s">
        <v>70</v>
      </c>
      <c r="AY290" s="155" t="s">
        <v>113</v>
      </c>
    </row>
    <row r="291" spans="2:51" s="12" customFormat="1" ht="11.25">
      <c r="B291" s="146"/>
      <c r="D291" s="147" t="s">
        <v>169</v>
      </c>
      <c r="E291" s="148" t="s">
        <v>19</v>
      </c>
      <c r="F291" s="149" t="s">
        <v>389</v>
      </c>
      <c r="H291" s="150">
        <v>2.757</v>
      </c>
      <c r="I291" s="151"/>
      <c r="L291" s="146"/>
      <c r="M291" s="152"/>
      <c r="T291" s="153"/>
      <c r="AT291" s="148" t="s">
        <v>169</v>
      </c>
      <c r="AU291" s="148" t="s">
        <v>166</v>
      </c>
      <c r="AV291" s="12" t="s">
        <v>80</v>
      </c>
      <c r="AW291" s="12" t="s">
        <v>32</v>
      </c>
      <c r="AX291" s="12" t="s">
        <v>70</v>
      </c>
      <c r="AY291" s="148" t="s">
        <v>113</v>
      </c>
    </row>
    <row r="292" spans="2:51" s="12" customFormat="1" ht="11.25">
      <c r="B292" s="146"/>
      <c r="D292" s="147" t="s">
        <v>169</v>
      </c>
      <c r="E292" s="148" t="s">
        <v>19</v>
      </c>
      <c r="F292" s="149" t="s">
        <v>390</v>
      </c>
      <c r="H292" s="150">
        <v>1.989</v>
      </c>
      <c r="I292" s="151"/>
      <c r="L292" s="146"/>
      <c r="M292" s="152"/>
      <c r="T292" s="153"/>
      <c r="AT292" s="148" t="s">
        <v>169</v>
      </c>
      <c r="AU292" s="148" t="s">
        <v>166</v>
      </c>
      <c r="AV292" s="12" t="s">
        <v>80</v>
      </c>
      <c r="AW292" s="12" t="s">
        <v>32</v>
      </c>
      <c r="AX292" s="12" t="s">
        <v>70</v>
      </c>
      <c r="AY292" s="148" t="s">
        <v>113</v>
      </c>
    </row>
    <row r="293" spans="2:51" s="13" customFormat="1" ht="11.25">
      <c r="B293" s="154"/>
      <c r="D293" s="147" t="s">
        <v>169</v>
      </c>
      <c r="E293" s="155" t="s">
        <v>19</v>
      </c>
      <c r="F293" s="156" t="s">
        <v>391</v>
      </c>
      <c r="H293" s="155" t="s">
        <v>19</v>
      </c>
      <c r="I293" s="157"/>
      <c r="L293" s="154"/>
      <c r="M293" s="158"/>
      <c r="T293" s="159"/>
      <c r="AT293" s="155" t="s">
        <v>169</v>
      </c>
      <c r="AU293" s="155" t="s">
        <v>166</v>
      </c>
      <c r="AV293" s="13" t="s">
        <v>78</v>
      </c>
      <c r="AW293" s="13" t="s">
        <v>32</v>
      </c>
      <c r="AX293" s="13" t="s">
        <v>70</v>
      </c>
      <c r="AY293" s="155" t="s">
        <v>113</v>
      </c>
    </row>
    <row r="294" spans="2:51" s="12" customFormat="1" ht="11.25">
      <c r="B294" s="146"/>
      <c r="D294" s="147" t="s">
        <v>169</v>
      </c>
      <c r="E294" s="148" t="s">
        <v>19</v>
      </c>
      <c r="F294" s="149" t="s">
        <v>392</v>
      </c>
      <c r="H294" s="150">
        <v>318.578</v>
      </c>
      <c r="I294" s="151"/>
      <c r="L294" s="146"/>
      <c r="M294" s="152"/>
      <c r="T294" s="153"/>
      <c r="AT294" s="148" t="s">
        <v>169</v>
      </c>
      <c r="AU294" s="148" t="s">
        <v>166</v>
      </c>
      <c r="AV294" s="12" t="s">
        <v>80</v>
      </c>
      <c r="AW294" s="12" t="s">
        <v>32</v>
      </c>
      <c r="AX294" s="12" t="s">
        <v>70</v>
      </c>
      <c r="AY294" s="148" t="s">
        <v>113</v>
      </c>
    </row>
    <row r="295" spans="2:65" s="1" customFormat="1" ht="24.2" customHeight="1">
      <c r="B295" s="31"/>
      <c r="C295" s="126" t="s">
        <v>393</v>
      </c>
      <c r="D295" s="126" t="s">
        <v>116</v>
      </c>
      <c r="E295" s="127" t="s">
        <v>394</v>
      </c>
      <c r="F295" s="128" t="s">
        <v>395</v>
      </c>
      <c r="G295" s="129" t="s">
        <v>175</v>
      </c>
      <c r="H295" s="130">
        <v>591.95</v>
      </c>
      <c r="I295" s="131"/>
      <c r="J295" s="132">
        <f>ROUND(I295*H295,2)</f>
        <v>0</v>
      </c>
      <c r="K295" s="128" t="s">
        <v>119</v>
      </c>
      <c r="L295" s="31"/>
      <c r="M295" s="133" t="s">
        <v>19</v>
      </c>
      <c r="N295" s="134" t="s">
        <v>41</v>
      </c>
      <c r="P295" s="135">
        <f>O295*H295</f>
        <v>0</v>
      </c>
      <c r="Q295" s="135">
        <v>2.16</v>
      </c>
      <c r="R295" s="135">
        <f>Q295*H295</f>
        <v>1278.612</v>
      </c>
      <c r="S295" s="135">
        <v>0</v>
      </c>
      <c r="T295" s="136">
        <f>S295*H295</f>
        <v>0</v>
      </c>
      <c r="AR295" s="137" t="s">
        <v>165</v>
      </c>
      <c r="AT295" s="137" t="s">
        <v>116</v>
      </c>
      <c r="AU295" s="137" t="s">
        <v>166</v>
      </c>
      <c r="AY295" s="16" t="s">
        <v>113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6" t="s">
        <v>78</v>
      </c>
      <c r="BK295" s="138">
        <f>ROUND(I295*H295,2)</f>
        <v>0</v>
      </c>
      <c r="BL295" s="16" t="s">
        <v>165</v>
      </c>
      <c r="BM295" s="137" t="s">
        <v>396</v>
      </c>
    </row>
    <row r="296" spans="2:47" s="1" customFormat="1" ht="11.25">
      <c r="B296" s="31"/>
      <c r="D296" s="139" t="s">
        <v>122</v>
      </c>
      <c r="F296" s="140" t="s">
        <v>397</v>
      </c>
      <c r="I296" s="141"/>
      <c r="L296" s="31"/>
      <c r="M296" s="142"/>
      <c r="T296" s="52"/>
      <c r="AT296" s="16" t="s">
        <v>122</v>
      </c>
      <c r="AU296" s="16" t="s">
        <v>166</v>
      </c>
    </row>
    <row r="297" spans="2:51" s="13" customFormat="1" ht="11.25">
      <c r="B297" s="154"/>
      <c r="D297" s="147" t="s">
        <v>169</v>
      </c>
      <c r="E297" s="155" t="s">
        <v>19</v>
      </c>
      <c r="F297" s="156" t="s">
        <v>398</v>
      </c>
      <c r="H297" s="155" t="s">
        <v>19</v>
      </c>
      <c r="I297" s="157"/>
      <c r="L297" s="154"/>
      <c r="M297" s="158"/>
      <c r="T297" s="159"/>
      <c r="AT297" s="155" t="s">
        <v>169</v>
      </c>
      <c r="AU297" s="155" t="s">
        <v>166</v>
      </c>
      <c r="AV297" s="13" t="s">
        <v>78</v>
      </c>
      <c r="AW297" s="13" t="s">
        <v>32</v>
      </c>
      <c r="AX297" s="13" t="s">
        <v>70</v>
      </c>
      <c r="AY297" s="155" t="s">
        <v>113</v>
      </c>
    </row>
    <row r="298" spans="2:51" s="12" customFormat="1" ht="11.25">
      <c r="B298" s="146"/>
      <c r="D298" s="147" t="s">
        <v>169</v>
      </c>
      <c r="E298" s="148" t="s">
        <v>19</v>
      </c>
      <c r="F298" s="149" t="s">
        <v>399</v>
      </c>
      <c r="H298" s="150">
        <v>27.5</v>
      </c>
      <c r="I298" s="151"/>
      <c r="L298" s="146"/>
      <c r="M298" s="152"/>
      <c r="T298" s="153"/>
      <c r="AT298" s="148" t="s">
        <v>169</v>
      </c>
      <c r="AU298" s="148" t="s">
        <v>166</v>
      </c>
      <c r="AV298" s="12" t="s">
        <v>80</v>
      </c>
      <c r="AW298" s="12" t="s">
        <v>32</v>
      </c>
      <c r="AX298" s="12" t="s">
        <v>70</v>
      </c>
      <c r="AY298" s="148" t="s">
        <v>113</v>
      </c>
    </row>
    <row r="299" spans="2:51" s="12" customFormat="1" ht="11.25">
      <c r="B299" s="146"/>
      <c r="D299" s="147" t="s">
        <v>169</v>
      </c>
      <c r="E299" s="148" t="s">
        <v>19</v>
      </c>
      <c r="F299" s="149" t="s">
        <v>400</v>
      </c>
      <c r="H299" s="150">
        <v>3.25</v>
      </c>
      <c r="I299" s="151"/>
      <c r="L299" s="146"/>
      <c r="M299" s="152"/>
      <c r="T299" s="153"/>
      <c r="AT299" s="148" t="s">
        <v>169</v>
      </c>
      <c r="AU299" s="148" t="s">
        <v>166</v>
      </c>
      <c r="AV299" s="12" t="s">
        <v>80</v>
      </c>
      <c r="AW299" s="12" t="s">
        <v>32</v>
      </c>
      <c r="AX299" s="12" t="s">
        <v>70</v>
      </c>
      <c r="AY299" s="148" t="s">
        <v>113</v>
      </c>
    </row>
    <row r="300" spans="2:51" s="12" customFormat="1" ht="11.25">
      <c r="B300" s="146"/>
      <c r="D300" s="147" t="s">
        <v>169</v>
      </c>
      <c r="E300" s="148" t="s">
        <v>19</v>
      </c>
      <c r="F300" s="149" t="s">
        <v>401</v>
      </c>
      <c r="H300" s="150">
        <v>57.75</v>
      </c>
      <c r="I300" s="151"/>
      <c r="L300" s="146"/>
      <c r="M300" s="152"/>
      <c r="T300" s="153"/>
      <c r="AT300" s="148" t="s">
        <v>169</v>
      </c>
      <c r="AU300" s="148" t="s">
        <v>166</v>
      </c>
      <c r="AV300" s="12" t="s">
        <v>80</v>
      </c>
      <c r="AW300" s="12" t="s">
        <v>32</v>
      </c>
      <c r="AX300" s="12" t="s">
        <v>70</v>
      </c>
      <c r="AY300" s="148" t="s">
        <v>113</v>
      </c>
    </row>
    <row r="301" spans="2:51" s="12" customFormat="1" ht="11.25">
      <c r="B301" s="146"/>
      <c r="D301" s="147" t="s">
        <v>169</v>
      </c>
      <c r="E301" s="148" t="s">
        <v>19</v>
      </c>
      <c r="F301" s="149" t="s">
        <v>402</v>
      </c>
      <c r="H301" s="150">
        <v>49.5</v>
      </c>
      <c r="I301" s="151"/>
      <c r="L301" s="146"/>
      <c r="M301" s="152"/>
      <c r="T301" s="153"/>
      <c r="AT301" s="148" t="s">
        <v>169</v>
      </c>
      <c r="AU301" s="148" t="s">
        <v>166</v>
      </c>
      <c r="AV301" s="12" t="s">
        <v>80</v>
      </c>
      <c r="AW301" s="12" t="s">
        <v>32</v>
      </c>
      <c r="AX301" s="12" t="s">
        <v>70</v>
      </c>
      <c r="AY301" s="148" t="s">
        <v>113</v>
      </c>
    </row>
    <row r="302" spans="2:51" s="12" customFormat="1" ht="11.25">
      <c r="B302" s="146"/>
      <c r="D302" s="147" t="s">
        <v>169</v>
      </c>
      <c r="E302" s="148" t="s">
        <v>19</v>
      </c>
      <c r="F302" s="149" t="s">
        <v>403</v>
      </c>
      <c r="H302" s="150">
        <v>35</v>
      </c>
      <c r="I302" s="151"/>
      <c r="L302" s="146"/>
      <c r="M302" s="152"/>
      <c r="T302" s="153"/>
      <c r="AT302" s="148" t="s">
        <v>169</v>
      </c>
      <c r="AU302" s="148" t="s">
        <v>166</v>
      </c>
      <c r="AV302" s="12" t="s">
        <v>80</v>
      </c>
      <c r="AW302" s="12" t="s">
        <v>32</v>
      </c>
      <c r="AX302" s="12" t="s">
        <v>70</v>
      </c>
      <c r="AY302" s="148" t="s">
        <v>113</v>
      </c>
    </row>
    <row r="303" spans="2:51" s="12" customFormat="1" ht="11.25">
      <c r="B303" s="146"/>
      <c r="D303" s="147" t="s">
        <v>169</v>
      </c>
      <c r="E303" s="148" t="s">
        <v>19</v>
      </c>
      <c r="F303" s="149" t="s">
        <v>404</v>
      </c>
      <c r="H303" s="150">
        <v>22.4</v>
      </c>
      <c r="I303" s="151"/>
      <c r="L303" s="146"/>
      <c r="M303" s="152"/>
      <c r="T303" s="153"/>
      <c r="AT303" s="148" t="s">
        <v>169</v>
      </c>
      <c r="AU303" s="148" t="s">
        <v>166</v>
      </c>
      <c r="AV303" s="12" t="s">
        <v>80</v>
      </c>
      <c r="AW303" s="12" t="s">
        <v>32</v>
      </c>
      <c r="AX303" s="12" t="s">
        <v>70</v>
      </c>
      <c r="AY303" s="148" t="s">
        <v>113</v>
      </c>
    </row>
    <row r="304" spans="2:51" s="12" customFormat="1" ht="11.25">
      <c r="B304" s="146"/>
      <c r="D304" s="147" t="s">
        <v>169</v>
      </c>
      <c r="E304" s="148" t="s">
        <v>19</v>
      </c>
      <c r="F304" s="149" t="s">
        <v>405</v>
      </c>
      <c r="H304" s="150">
        <v>8.8</v>
      </c>
      <c r="I304" s="151"/>
      <c r="L304" s="146"/>
      <c r="M304" s="152"/>
      <c r="T304" s="153"/>
      <c r="AT304" s="148" t="s">
        <v>169</v>
      </c>
      <c r="AU304" s="148" t="s">
        <v>166</v>
      </c>
      <c r="AV304" s="12" t="s">
        <v>80</v>
      </c>
      <c r="AW304" s="12" t="s">
        <v>32</v>
      </c>
      <c r="AX304" s="12" t="s">
        <v>70</v>
      </c>
      <c r="AY304" s="148" t="s">
        <v>113</v>
      </c>
    </row>
    <row r="305" spans="2:51" s="12" customFormat="1" ht="11.25">
      <c r="B305" s="146"/>
      <c r="D305" s="147" t="s">
        <v>169</v>
      </c>
      <c r="E305" s="148" t="s">
        <v>19</v>
      </c>
      <c r="F305" s="149" t="s">
        <v>406</v>
      </c>
      <c r="H305" s="150">
        <v>48</v>
      </c>
      <c r="I305" s="151"/>
      <c r="L305" s="146"/>
      <c r="M305" s="152"/>
      <c r="T305" s="153"/>
      <c r="AT305" s="148" t="s">
        <v>169</v>
      </c>
      <c r="AU305" s="148" t="s">
        <v>166</v>
      </c>
      <c r="AV305" s="12" t="s">
        <v>80</v>
      </c>
      <c r="AW305" s="12" t="s">
        <v>32</v>
      </c>
      <c r="AX305" s="12" t="s">
        <v>70</v>
      </c>
      <c r="AY305" s="148" t="s">
        <v>113</v>
      </c>
    </row>
    <row r="306" spans="2:51" s="12" customFormat="1" ht="11.25">
      <c r="B306" s="146"/>
      <c r="D306" s="147" t="s">
        <v>169</v>
      </c>
      <c r="E306" s="148" t="s">
        <v>19</v>
      </c>
      <c r="F306" s="149" t="s">
        <v>407</v>
      </c>
      <c r="H306" s="150">
        <v>192</v>
      </c>
      <c r="I306" s="151"/>
      <c r="L306" s="146"/>
      <c r="M306" s="152"/>
      <c r="T306" s="153"/>
      <c r="AT306" s="148" t="s">
        <v>169</v>
      </c>
      <c r="AU306" s="148" t="s">
        <v>166</v>
      </c>
      <c r="AV306" s="12" t="s">
        <v>80</v>
      </c>
      <c r="AW306" s="12" t="s">
        <v>32</v>
      </c>
      <c r="AX306" s="12" t="s">
        <v>70</v>
      </c>
      <c r="AY306" s="148" t="s">
        <v>113</v>
      </c>
    </row>
    <row r="307" spans="2:51" s="12" customFormat="1" ht="11.25">
      <c r="B307" s="146"/>
      <c r="D307" s="147" t="s">
        <v>169</v>
      </c>
      <c r="E307" s="148" t="s">
        <v>19</v>
      </c>
      <c r="F307" s="149" t="s">
        <v>408</v>
      </c>
      <c r="H307" s="150">
        <v>43.2</v>
      </c>
      <c r="I307" s="151"/>
      <c r="L307" s="146"/>
      <c r="M307" s="152"/>
      <c r="T307" s="153"/>
      <c r="AT307" s="148" t="s">
        <v>169</v>
      </c>
      <c r="AU307" s="148" t="s">
        <v>166</v>
      </c>
      <c r="AV307" s="12" t="s">
        <v>80</v>
      </c>
      <c r="AW307" s="12" t="s">
        <v>32</v>
      </c>
      <c r="AX307" s="12" t="s">
        <v>70</v>
      </c>
      <c r="AY307" s="148" t="s">
        <v>113</v>
      </c>
    </row>
    <row r="308" spans="2:51" s="12" customFormat="1" ht="11.25">
      <c r="B308" s="146"/>
      <c r="D308" s="147" t="s">
        <v>169</v>
      </c>
      <c r="E308" s="148" t="s">
        <v>19</v>
      </c>
      <c r="F308" s="149" t="s">
        <v>409</v>
      </c>
      <c r="H308" s="150">
        <v>6</v>
      </c>
      <c r="I308" s="151"/>
      <c r="L308" s="146"/>
      <c r="M308" s="152"/>
      <c r="T308" s="153"/>
      <c r="AT308" s="148" t="s">
        <v>169</v>
      </c>
      <c r="AU308" s="148" t="s">
        <v>166</v>
      </c>
      <c r="AV308" s="12" t="s">
        <v>80</v>
      </c>
      <c r="AW308" s="12" t="s">
        <v>32</v>
      </c>
      <c r="AX308" s="12" t="s">
        <v>70</v>
      </c>
      <c r="AY308" s="148" t="s">
        <v>113</v>
      </c>
    </row>
    <row r="309" spans="2:51" s="12" customFormat="1" ht="11.25">
      <c r="B309" s="146"/>
      <c r="D309" s="147" t="s">
        <v>169</v>
      </c>
      <c r="E309" s="148" t="s">
        <v>19</v>
      </c>
      <c r="F309" s="149" t="s">
        <v>410</v>
      </c>
      <c r="H309" s="150">
        <v>8.4</v>
      </c>
      <c r="I309" s="151"/>
      <c r="L309" s="146"/>
      <c r="M309" s="152"/>
      <c r="T309" s="153"/>
      <c r="AT309" s="148" t="s">
        <v>169</v>
      </c>
      <c r="AU309" s="148" t="s">
        <v>166</v>
      </c>
      <c r="AV309" s="12" t="s">
        <v>80</v>
      </c>
      <c r="AW309" s="12" t="s">
        <v>32</v>
      </c>
      <c r="AX309" s="12" t="s">
        <v>70</v>
      </c>
      <c r="AY309" s="148" t="s">
        <v>113</v>
      </c>
    </row>
    <row r="310" spans="2:51" s="12" customFormat="1" ht="11.25">
      <c r="B310" s="146"/>
      <c r="D310" s="147" t="s">
        <v>169</v>
      </c>
      <c r="E310" s="148" t="s">
        <v>19</v>
      </c>
      <c r="F310" s="149" t="s">
        <v>411</v>
      </c>
      <c r="H310" s="150">
        <v>22.4</v>
      </c>
      <c r="I310" s="151"/>
      <c r="L310" s="146"/>
      <c r="M310" s="152"/>
      <c r="T310" s="153"/>
      <c r="AT310" s="148" t="s">
        <v>169</v>
      </c>
      <c r="AU310" s="148" t="s">
        <v>166</v>
      </c>
      <c r="AV310" s="12" t="s">
        <v>80</v>
      </c>
      <c r="AW310" s="12" t="s">
        <v>32</v>
      </c>
      <c r="AX310" s="12" t="s">
        <v>70</v>
      </c>
      <c r="AY310" s="148" t="s">
        <v>113</v>
      </c>
    </row>
    <row r="311" spans="2:51" s="12" customFormat="1" ht="11.25">
      <c r="B311" s="146"/>
      <c r="D311" s="147" t="s">
        <v>169</v>
      </c>
      <c r="E311" s="148" t="s">
        <v>19</v>
      </c>
      <c r="F311" s="149" t="s">
        <v>412</v>
      </c>
      <c r="H311" s="150">
        <v>14</v>
      </c>
      <c r="I311" s="151"/>
      <c r="L311" s="146"/>
      <c r="M311" s="152"/>
      <c r="T311" s="153"/>
      <c r="AT311" s="148" t="s">
        <v>169</v>
      </c>
      <c r="AU311" s="148" t="s">
        <v>166</v>
      </c>
      <c r="AV311" s="12" t="s">
        <v>80</v>
      </c>
      <c r="AW311" s="12" t="s">
        <v>32</v>
      </c>
      <c r="AX311" s="12" t="s">
        <v>70</v>
      </c>
      <c r="AY311" s="148" t="s">
        <v>113</v>
      </c>
    </row>
    <row r="312" spans="2:51" s="12" customFormat="1" ht="11.25">
      <c r="B312" s="146"/>
      <c r="D312" s="147" t="s">
        <v>169</v>
      </c>
      <c r="E312" s="148" t="s">
        <v>19</v>
      </c>
      <c r="F312" s="149" t="s">
        <v>413</v>
      </c>
      <c r="H312" s="150">
        <v>19</v>
      </c>
      <c r="I312" s="151"/>
      <c r="L312" s="146"/>
      <c r="M312" s="152"/>
      <c r="T312" s="153"/>
      <c r="AT312" s="148" t="s">
        <v>169</v>
      </c>
      <c r="AU312" s="148" t="s">
        <v>166</v>
      </c>
      <c r="AV312" s="12" t="s">
        <v>80</v>
      </c>
      <c r="AW312" s="12" t="s">
        <v>32</v>
      </c>
      <c r="AX312" s="12" t="s">
        <v>70</v>
      </c>
      <c r="AY312" s="148" t="s">
        <v>113</v>
      </c>
    </row>
    <row r="313" spans="2:51" s="12" customFormat="1" ht="11.25">
      <c r="B313" s="146"/>
      <c r="D313" s="147" t="s">
        <v>169</v>
      </c>
      <c r="E313" s="148" t="s">
        <v>19</v>
      </c>
      <c r="F313" s="149" t="s">
        <v>414</v>
      </c>
      <c r="H313" s="150">
        <v>6</v>
      </c>
      <c r="I313" s="151"/>
      <c r="L313" s="146"/>
      <c r="M313" s="152"/>
      <c r="T313" s="153"/>
      <c r="AT313" s="148" t="s">
        <v>169</v>
      </c>
      <c r="AU313" s="148" t="s">
        <v>166</v>
      </c>
      <c r="AV313" s="12" t="s">
        <v>80</v>
      </c>
      <c r="AW313" s="12" t="s">
        <v>32</v>
      </c>
      <c r="AX313" s="12" t="s">
        <v>70</v>
      </c>
      <c r="AY313" s="148" t="s">
        <v>113</v>
      </c>
    </row>
    <row r="314" spans="2:51" s="12" customFormat="1" ht="11.25">
      <c r="B314" s="146"/>
      <c r="D314" s="147" t="s">
        <v>169</v>
      </c>
      <c r="E314" s="148" t="s">
        <v>19</v>
      </c>
      <c r="F314" s="149" t="s">
        <v>415</v>
      </c>
      <c r="H314" s="150">
        <v>6.75</v>
      </c>
      <c r="I314" s="151"/>
      <c r="L314" s="146"/>
      <c r="M314" s="152"/>
      <c r="T314" s="153"/>
      <c r="AT314" s="148" t="s">
        <v>169</v>
      </c>
      <c r="AU314" s="148" t="s">
        <v>166</v>
      </c>
      <c r="AV314" s="12" t="s">
        <v>80</v>
      </c>
      <c r="AW314" s="12" t="s">
        <v>32</v>
      </c>
      <c r="AX314" s="12" t="s">
        <v>70</v>
      </c>
      <c r="AY314" s="148" t="s">
        <v>113</v>
      </c>
    </row>
    <row r="315" spans="2:51" s="12" customFormat="1" ht="11.25">
      <c r="B315" s="146"/>
      <c r="D315" s="147" t="s">
        <v>169</v>
      </c>
      <c r="E315" s="148" t="s">
        <v>19</v>
      </c>
      <c r="F315" s="149" t="s">
        <v>416</v>
      </c>
      <c r="H315" s="150">
        <v>22</v>
      </c>
      <c r="I315" s="151"/>
      <c r="L315" s="146"/>
      <c r="M315" s="152"/>
      <c r="T315" s="153"/>
      <c r="AT315" s="148" t="s">
        <v>169</v>
      </c>
      <c r="AU315" s="148" t="s">
        <v>166</v>
      </c>
      <c r="AV315" s="12" t="s">
        <v>80</v>
      </c>
      <c r="AW315" s="12" t="s">
        <v>32</v>
      </c>
      <c r="AX315" s="12" t="s">
        <v>70</v>
      </c>
      <c r="AY315" s="148" t="s">
        <v>113</v>
      </c>
    </row>
    <row r="316" spans="2:65" s="1" customFormat="1" ht="24.2" customHeight="1">
      <c r="B316" s="31"/>
      <c r="C316" s="126" t="s">
        <v>417</v>
      </c>
      <c r="D316" s="126" t="s">
        <v>116</v>
      </c>
      <c r="E316" s="127" t="s">
        <v>418</v>
      </c>
      <c r="F316" s="128" t="s">
        <v>419</v>
      </c>
      <c r="G316" s="129" t="s">
        <v>164</v>
      </c>
      <c r="H316" s="130">
        <v>437.7</v>
      </c>
      <c r="I316" s="131"/>
      <c r="J316" s="132">
        <f>ROUND(I316*H316,2)</f>
        <v>0</v>
      </c>
      <c r="K316" s="128" t="s">
        <v>19</v>
      </c>
      <c r="L316" s="31"/>
      <c r="M316" s="133" t="s">
        <v>19</v>
      </c>
      <c r="N316" s="134" t="s">
        <v>41</v>
      </c>
      <c r="P316" s="135">
        <f>O316*H316</f>
        <v>0</v>
      </c>
      <c r="Q316" s="135">
        <v>0</v>
      </c>
      <c r="R316" s="135">
        <f>Q316*H316</f>
        <v>0</v>
      </c>
      <c r="S316" s="135">
        <v>0</v>
      </c>
      <c r="T316" s="136">
        <f>S316*H316</f>
        <v>0</v>
      </c>
      <c r="AR316" s="137" t="s">
        <v>165</v>
      </c>
      <c r="AT316" s="137" t="s">
        <v>116</v>
      </c>
      <c r="AU316" s="137" t="s">
        <v>166</v>
      </c>
      <c r="AY316" s="16" t="s">
        <v>113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6" t="s">
        <v>78</v>
      </c>
      <c r="BK316" s="138">
        <f>ROUND(I316*H316,2)</f>
        <v>0</v>
      </c>
      <c r="BL316" s="16" t="s">
        <v>165</v>
      </c>
      <c r="BM316" s="137" t="s">
        <v>420</v>
      </c>
    </row>
    <row r="317" spans="2:51" s="12" customFormat="1" ht="11.25">
      <c r="B317" s="146"/>
      <c r="D317" s="147" t="s">
        <v>169</v>
      </c>
      <c r="E317" s="148" t="s">
        <v>19</v>
      </c>
      <c r="F317" s="149" t="s">
        <v>421</v>
      </c>
      <c r="H317" s="150">
        <v>76</v>
      </c>
      <c r="I317" s="151"/>
      <c r="L317" s="146"/>
      <c r="M317" s="152"/>
      <c r="T317" s="153"/>
      <c r="AT317" s="148" t="s">
        <v>169</v>
      </c>
      <c r="AU317" s="148" t="s">
        <v>166</v>
      </c>
      <c r="AV317" s="12" t="s">
        <v>80</v>
      </c>
      <c r="AW317" s="12" t="s">
        <v>32</v>
      </c>
      <c r="AX317" s="12" t="s">
        <v>70</v>
      </c>
      <c r="AY317" s="148" t="s">
        <v>113</v>
      </c>
    </row>
    <row r="318" spans="2:51" s="12" customFormat="1" ht="11.25">
      <c r="B318" s="146"/>
      <c r="D318" s="147" t="s">
        <v>169</v>
      </c>
      <c r="E318" s="148" t="s">
        <v>19</v>
      </c>
      <c r="F318" s="149" t="s">
        <v>422</v>
      </c>
      <c r="H318" s="150">
        <v>9</v>
      </c>
      <c r="I318" s="151"/>
      <c r="L318" s="146"/>
      <c r="M318" s="152"/>
      <c r="T318" s="153"/>
      <c r="AT318" s="148" t="s">
        <v>169</v>
      </c>
      <c r="AU318" s="148" t="s">
        <v>166</v>
      </c>
      <c r="AV318" s="12" t="s">
        <v>80</v>
      </c>
      <c r="AW318" s="12" t="s">
        <v>32</v>
      </c>
      <c r="AX318" s="12" t="s">
        <v>70</v>
      </c>
      <c r="AY318" s="148" t="s">
        <v>113</v>
      </c>
    </row>
    <row r="319" spans="2:51" s="12" customFormat="1" ht="11.25">
      <c r="B319" s="146"/>
      <c r="D319" s="147" t="s">
        <v>169</v>
      </c>
      <c r="E319" s="148" t="s">
        <v>19</v>
      </c>
      <c r="F319" s="149" t="s">
        <v>423</v>
      </c>
      <c r="H319" s="150">
        <v>13.2</v>
      </c>
      <c r="I319" s="151"/>
      <c r="L319" s="146"/>
      <c r="M319" s="152"/>
      <c r="T319" s="153"/>
      <c r="AT319" s="148" t="s">
        <v>169</v>
      </c>
      <c r="AU319" s="148" t="s">
        <v>166</v>
      </c>
      <c r="AV319" s="12" t="s">
        <v>80</v>
      </c>
      <c r="AW319" s="12" t="s">
        <v>32</v>
      </c>
      <c r="AX319" s="12" t="s">
        <v>70</v>
      </c>
      <c r="AY319" s="148" t="s">
        <v>113</v>
      </c>
    </row>
    <row r="320" spans="2:51" s="12" customFormat="1" ht="11.25">
      <c r="B320" s="146"/>
      <c r="D320" s="147" t="s">
        <v>169</v>
      </c>
      <c r="E320" s="148" t="s">
        <v>19</v>
      </c>
      <c r="F320" s="149" t="s">
        <v>424</v>
      </c>
      <c r="H320" s="150">
        <v>120</v>
      </c>
      <c r="I320" s="151"/>
      <c r="L320" s="146"/>
      <c r="M320" s="152"/>
      <c r="T320" s="153"/>
      <c r="AT320" s="148" t="s">
        <v>169</v>
      </c>
      <c r="AU320" s="148" t="s">
        <v>166</v>
      </c>
      <c r="AV320" s="12" t="s">
        <v>80</v>
      </c>
      <c r="AW320" s="12" t="s">
        <v>32</v>
      </c>
      <c r="AX320" s="12" t="s">
        <v>70</v>
      </c>
      <c r="AY320" s="148" t="s">
        <v>113</v>
      </c>
    </row>
    <row r="321" spans="2:51" s="12" customFormat="1" ht="11.25">
      <c r="B321" s="146"/>
      <c r="D321" s="147" t="s">
        <v>169</v>
      </c>
      <c r="E321" s="148" t="s">
        <v>19</v>
      </c>
      <c r="F321" s="149" t="s">
        <v>425</v>
      </c>
      <c r="H321" s="150">
        <v>11.2</v>
      </c>
      <c r="I321" s="151"/>
      <c r="L321" s="146"/>
      <c r="M321" s="152"/>
      <c r="T321" s="153"/>
      <c r="AT321" s="148" t="s">
        <v>169</v>
      </c>
      <c r="AU321" s="148" t="s">
        <v>166</v>
      </c>
      <c r="AV321" s="12" t="s">
        <v>80</v>
      </c>
      <c r="AW321" s="12" t="s">
        <v>32</v>
      </c>
      <c r="AX321" s="12" t="s">
        <v>70</v>
      </c>
      <c r="AY321" s="148" t="s">
        <v>113</v>
      </c>
    </row>
    <row r="322" spans="2:51" s="12" customFormat="1" ht="11.25">
      <c r="B322" s="146"/>
      <c r="D322" s="147" t="s">
        <v>169</v>
      </c>
      <c r="E322" s="148" t="s">
        <v>19</v>
      </c>
      <c r="F322" s="149" t="s">
        <v>426</v>
      </c>
      <c r="H322" s="150">
        <v>15</v>
      </c>
      <c r="I322" s="151"/>
      <c r="L322" s="146"/>
      <c r="M322" s="152"/>
      <c r="T322" s="153"/>
      <c r="AT322" s="148" t="s">
        <v>169</v>
      </c>
      <c r="AU322" s="148" t="s">
        <v>166</v>
      </c>
      <c r="AV322" s="12" t="s">
        <v>80</v>
      </c>
      <c r="AW322" s="12" t="s">
        <v>32</v>
      </c>
      <c r="AX322" s="12" t="s">
        <v>70</v>
      </c>
      <c r="AY322" s="148" t="s">
        <v>113</v>
      </c>
    </row>
    <row r="323" spans="2:51" s="12" customFormat="1" ht="11.25">
      <c r="B323" s="146"/>
      <c r="D323" s="147" t="s">
        <v>169</v>
      </c>
      <c r="E323" s="148" t="s">
        <v>19</v>
      </c>
      <c r="F323" s="149" t="s">
        <v>427</v>
      </c>
      <c r="H323" s="150">
        <v>7.5</v>
      </c>
      <c r="I323" s="151"/>
      <c r="L323" s="146"/>
      <c r="M323" s="152"/>
      <c r="T323" s="153"/>
      <c r="AT323" s="148" t="s">
        <v>169</v>
      </c>
      <c r="AU323" s="148" t="s">
        <v>166</v>
      </c>
      <c r="AV323" s="12" t="s">
        <v>80</v>
      </c>
      <c r="AW323" s="12" t="s">
        <v>32</v>
      </c>
      <c r="AX323" s="12" t="s">
        <v>70</v>
      </c>
      <c r="AY323" s="148" t="s">
        <v>113</v>
      </c>
    </row>
    <row r="324" spans="2:51" s="12" customFormat="1" ht="11.25">
      <c r="B324" s="146"/>
      <c r="D324" s="147" t="s">
        <v>169</v>
      </c>
      <c r="E324" s="148" t="s">
        <v>19</v>
      </c>
      <c r="F324" s="149" t="s">
        <v>428</v>
      </c>
      <c r="H324" s="150">
        <v>35</v>
      </c>
      <c r="I324" s="151"/>
      <c r="L324" s="146"/>
      <c r="M324" s="152"/>
      <c r="T324" s="153"/>
      <c r="AT324" s="148" t="s">
        <v>169</v>
      </c>
      <c r="AU324" s="148" t="s">
        <v>166</v>
      </c>
      <c r="AV324" s="12" t="s">
        <v>80</v>
      </c>
      <c r="AW324" s="12" t="s">
        <v>32</v>
      </c>
      <c r="AX324" s="12" t="s">
        <v>70</v>
      </c>
      <c r="AY324" s="148" t="s">
        <v>113</v>
      </c>
    </row>
    <row r="325" spans="2:51" s="12" customFormat="1" ht="11.25">
      <c r="B325" s="146"/>
      <c r="D325" s="147" t="s">
        <v>169</v>
      </c>
      <c r="E325" s="148" t="s">
        <v>19</v>
      </c>
      <c r="F325" s="149" t="s">
        <v>429</v>
      </c>
      <c r="H325" s="150">
        <v>15</v>
      </c>
      <c r="I325" s="151"/>
      <c r="L325" s="146"/>
      <c r="M325" s="152"/>
      <c r="T325" s="153"/>
      <c r="AT325" s="148" t="s">
        <v>169</v>
      </c>
      <c r="AU325" s="148" t="s">
        <v>166</v>
      </c>
      <c r="AV325" s="12" t="s">
        <v>80</v>
      </c>
      <c r="AW325" s="12" t="s">
        <v>32</v>
      </c>
      <c r="AX325" s="12" t="s">
        <v>70</v>
      </c>
      <c r="AY325" s="148" t="s">
        <v>113</v>
      </c>
    </row>
    <row r="326" spans="2:51" s="12" customFormat="1" ht="11.25">
      <c r="B326" s="146"/>
      <c r="D326" s="147" t="s">
        <v>169</v>
      </c>
      <c r="E326" s="148" t="s">
        <v>19</v>
      </c>
      <c r="F326" s="149" t="s">
        <v>430</v>
      </c>
      <c r="H326" s="150">
        <v>88</v>
      </c>
      <c r="I326" s="151"/>
      <c r="L326" s="146"/>
      <c r="M326" s="152"/>
      <c r="T326" s="153"/>
      <c r="AT326" s="148" t="s">
        <v>169</v>
      </c>
      <c r="AU326" s="148" t="s">
        <v>166</v>
      </c>
      <c r="AV326" s="12" t="s">
        <v>80</v>
      </c>
      <c r="AW326" s="12" t="s">
        <v>32</v>
      </c>
      <c r="AX326" s="12" t="s">
        <v>70</v>
      </c>
      <c r="AY326" s="148" t="s">
        <v>113</v>
      </c>
    </row>
    <row r="327" spans="2:51" s="12" customFormat="1" ht="11.25">
      <c r="B327" s="146"/>
      <c r="D327" s="147" t="s">
        <v>169</v>
      </c>
      <c r="E327" s="148" t="s">
        <v>19</v>
      </c>
      <c r="F327" s="149" t="s">
        <v>431</v>
      </c>
      <c r="H327" s="150">
        <v>35.2</v>
      </c>
      <c r="I327" s="151"/>
      <c r="L327" s="146"/>
      <c r="M327" s="152"/>
      <c r="T327" s="153"/>
      <c r="AT327" s="148" t="s">
        <v>169</v>
      </c>
      <c r="AU327" s="148" t="s">
        <v>166</v>
      </c>
      <c r="AV327" s="12" t="s">
        <v>80</v>
      </c>
      <c r="AW327" s="12" t="s">
        <v>32</v>
      </c>
      <c r="AX327" s="12" t="s">
        <v>70</v>
      </c>
      <c r="AY327" s="148" t="s">
        <v>113</v>
      </c>
    </row>
    <row r="328" spans="2:51" s="12" customFormat="1" ht="11.25">
      <c r="B328" s="146"/>
      <c r="D328" s="147" t="s">
        <v>169</v>
      </c>
      <c r="E328" s="148" t="s">
        <v>19</v>
      </c>
      <c r="F328" s="149" t="s">
        <v>432</v>
      </c>
      <c r="H328" s="150">
        <v>12.6</v>
      </c>
      <c r="I328" s="151"/>
      <c r="L328" s="146"/>
      <c r="M328" s="152"/>
      <c r="T328" s="153"/>
      <c r="AT328" s="148" t="s">
        <v>169</v>
      </c>
      <c r="AU328" s="148" t="s">
        <v>166</v>
      </c>
      <c r="AV328" s="12" t="s">
        <v>80</v>
      </c>
      <c r="AW328" s="12" t="s">
        <v>32</v>
      </c>
      <c r="AX328" s="12" t="s">
        <v>70</v>
      </c>
      <c r="AY328" s="148" t="s">
        <v>113</v>
      </c>
    </row>
    <row r="329" spans="2:65" s="1" customFormat="1" ht="24.2" customHeight="1">
      <c r="B329" s="31"/>
      <c r="C329" s="126" t="s">
        <v>433</v>
      </c>
      <c r="D329" s="126" t="s">
        <v>116</v>
      </c>
      <c r="E329" s="127" t="s">
        <v>434</v>
      </c>
      <c r="F329" s="128" t="s">
        <v>435</v>
      </c>
      <c r="G329" s="129" t="s">
        <v>164</v>
      </c>
      <c r="H329" s="130">
        <v>797.2</v>
      </c>
      <c r="I329" s="131"/>
      <c r="J329" s="132">
        <f>ROUND(I329*H329,2)</f>
        <v>0</v>
      </c>
      <c r="K329" s="128" t="s">
        <v>19</v>
      </c>
      <c r="L329" s="31"/>
      <c r="M329" s="133" t="s">
        <v>19</v>
      </c>
      <c r="N329" s="134" t="s">
        <v>41</v>
      </c>
      <c r="P329" s="135">
        <f>O329*H329</f>
        <v>0</v>
      </c>
      <c r="Q329" s="135">
        <v>0</v>
      </c>
      <c r="R329" s="135">
        <f>Q329*H329</f>
        <v>0</v>
      </c>
      <c r="S329" s="135">
        <v>0</v>
      </c>
      <c r="T329" s="136">
        <f>S329*H329</f>
        <v>0</v>
      </c>
      <c r="AR329" s="137" t="s">
        <v>165</v>
      </c>
      <c r="AT329" s="137" t="s">
        <v>116</v>
      </c>
      <c r="AU329" s="137" t="s">
        <v>166</v>
      </c>
      <c r="AY329" s="16" t="s">
        <v>113</v>
      </c>
      <c r="BE329" s="138">
        <f>IF(N329="základní",J329,0)</f>
        <v>0</v>
      </c>
      <c r="BF329" s="138">
        <f>IF(N329="snížená",J329,0)</f>
        <v>0</v>
      </c>
      <c r="BG329" s="138">
        <f>IF(N329="zákl. přenesená",J329,0)</f>
        <v>0</v>
      </c>
      <c r="BH329" s="138">
        <f>IF(N329="sníž. přenesená",J329,0)</f>
        <v>0</v>
      </c>
      <c r="BI329" s="138">
        <f>IF(N329="nulová",J329,0)</f>
        <v>0</v>
      </c>
      <c r="BJ329" s="16" t="s">
        <v>78</v>
      </c>
      <c r="BK329" s="138">
        <f>ROUND(I329*H329,2)</f>
        <v>0</v>
      </c>
      <c r="BL329" s="16" t="s">
        <v>165</v>
      </c>
      <c r="BM329" s="137" t="s">
        <v>436</v>
      </c>
    </row>
    <row r="330" spans="2:51" s="13" customFormat="1" ht="11.25">
      <c r="B330" s="154"/>
      <c r="D330" s="147" t="s">
        <v>169</v>
      </c>
      <c r="E330" s="155" t="s">
        <v>19</v>
      </c>
      <c r="F330" s="156" t="s">
        <v>398</v>
      </c>
      <c r="H330" s="155" t="s">
        <v>19</v>
      </c>
      <c r="I330" s="157"/>
      <c r="L330" s="154"/>
      <c r="M330" s="158"/>
      <c r="T330" s="159"/>
      <c r="AT330" s="155" t="s">
        <v>169</v>
      </c>
      <c r="AU330" s="155" t="s">
        <v>166</v>
      </c>
      <c r="AV330" s="13" t="s">
        <v>78</v>
      </c>
      <c r="AW330" s="13" t="s">
        <v>32</v>
      </c>
      <c r="AX330" s="13" t="s">
        <v>70</v>
      </c>
      <c r="AY330" s="155" t="s">
        <v>113</v>
      </c>
    </row>
    <row r="331" spans="2:51" s="12" customFormat="1" ht="11.25">
      <c r="B331" s="146"/>
      <c r="D331" s="147" t="s">
        <v>169</v>
      </c>
      <c r="E331" s="148" t="s">
        <v>19</v>
      </c>
      <c r="F331" s="149" t="s">
        <v>437</v>
      </c>
      <c r="H331" s="150">
        <v>55</v>
      </c>
      <c r="I331" s="151"/>
      <c r="L331" s="146"/>
      <c r="M331" s="152"/>
      <c r="T331" s="153"/>
      <c r="AT331" s="148" t="s">
        <v>169</v>
      </c>
      <c r="AU331" s="148" t="s">
        <v>166</v>
      </c>
      <c r="AV331" s="12" t="s">
        <v>80</v>
      </c>
      <c r="AW331" s="12" t="s">
        <v>32</v>
      </c>
      <c r="AX331" s="12" t="s">
        <v>70</v>
      </c>
      <c r="AY331" s="148" t="s">
        <v>113</v>
      </c>
    </row>
    <row r="332" spans="2:51" s="12" customFormat="1" ht="11.25">
      <c r="B332" s="146"/>
      <c r="D332" s="147" t="s">
        <v>169</v>
      </c>
      <c r="E332" s="148" t="s">
        <v>19</v>
      </c>
      <c r="F332" s="149" t="s">
        <v>438</v>
      </c>
      <c r="H332" s="150">
        <v>6.5</v>
      </c>
      <c r="I332" s="151"/>
      <c r="L332" s="146"/>
      <c r="M332" s="152"/>
      <c r="T332" s="153"/>
      <c r="AT332" s="148" t="s">
        <v>169</v>
      </c>
      <c r="AU332" s="148" t="s">
        <v>166</v>
      </c>
      <c r="AV332" s="12" t="s">
        <v>80</v>
      </c>
      <c r="AW332" s="12" t="s">
        <v>32</v>
      </c>
      <c r="AX332" s="12" t="s">
        <v>70</v>
      </c>
      <c r="AY332" s="148" t="s">
        <v>113</v>
      </c>
    </row>
    <row r="333" spans="2:51" s="12" customFormat="1" ht="11.25">
      <c r="B333" s="146"/>
      <c r="D333" s="147" t="s">
        <v>169</v>
      </c>
      <c r="E333" s="148" t="s">
        <v>19</v>
      </c>
      <c r="F333" s="149" t="s">
        <v>439</v>
      </c>
      <c r="H333" s="150">
        <v>77</v>
      </c>
      <c r="I333" s="151"/>
      <c r="L333" s="146"/>
      <c r="M333" s="152"/>
      <c r="T333" s="153"/>
      <c r="AT333" s="148" t="s">
        <v>169</v>
      </c>
      <c r="AU333" s="148" t="s">
        <v>166</v>
      </c>
      <c r="AV333" s="12" t="s">
        <v>80</v>
      </c>
      <c r="AW333" s="12" t="s">
        <v>32</v>
      </c>
      <c r="AX333" s="12" t="s">
        <v>70</v>
      </c>
      <c r="AY333" s="148" t="s">
        <v>113</v>
      </c>
    </row>
    <row r="334" spans="2:51" s="12" customFormat="1" ht="11.25">
      <c r="B334" s="146"/>
      <c r="D334" s="147" t="s">
        <v>169</v>
      </c>
      <c r="E334" s="148" t="s">
        <v>19</v>
      </c>
      <c r="F334" s="149" t="s">
        <v>437</v>
      </c>
      <c r="H334" s="150">
        <v>55</v>
      </c>
      <c r="I334" s="151"/>
      <c r="L334" s="146"/>
      <c r="M334" s="152"/>
      <c r="T334" s="153"/>
      <c r="AT334" s="148" t="s">
        <v>169</v>
      </c>
      <c r="AU334" s="148" t="s">
        <v>166</v>
      </c>
      <c r="AV334" s="12" t="s">
        <v>80</v>
      </c>
      <c r="AW334" s="12" t="s">
        <v>32</v>
      </c>
      <c r="AX334" s="12" t="s">
        <v>70</v>
      </c>
      <c r="AY334" s="148" t="s">
        <v>113</v>
      </c>
    </row>
    <row r="335" spans="2:51" s="12" customFormat="1" ht="11.25">
      <c r="B335" s="146"/>
      <c r="D335" s="147" t="s">
        <v>169</v>
      </c>
      <c r="E335" s="148" t="s">
        <v>19</v>
      </c>
      <c r="F335" s="149" t="s">
        <v>440</v>
      </c>
      <c r="H335" s="150">
        <v>70</v>
      </c>
      <c r="I335" s="151"/>
      <c r="L335" s="146"/>
      <c r="M335" s="152"/>
      <c r="T335" s="153"/>
      <c r="AT335" s="148" t="s">
        <v>169</v>
      </c>
      <c r="AU335" s="148" t="s">
        <v>166</v>
      </c>
      <c r="AV335" s="12" t="s">
        <v>80</v>
      </c>
      <c r="AW335" s="12" t="s">
        <v>32</v>
      </c>
      <c r="AX335" s="12" t="s">
        <v>70</v>
      </c>
      <c r="AY335" s="148" t="s">
        <v>113</v>
      </c>
    </row>
    <row r="336" spans="2:51" s="12" customFormat="1" ht="11.25">
      <c r="B336" s="146"/>
      <c r="D336" s="147" t="s">
        <v>169</v>
      </c>
      <c r="E336" s="148" t="s">
        <v>19</v>
      </c>
      <c r="F336" s="149" t="s">
        <v>441</v>
      </c>
      <c r="H336" s="150">
        <v>16</v>
      </c>
      <c r="I336" s="151"/>
      <c r="L336" s="146"/>
      <c r="M336" s="152"/>
      <c r="T336" s="153"/>
      <c r="AT336" s="148" t="s">
        <v>169</v>
      </c>
      <c r="AU336" s="148" t="s">
        <v>166</v>
      </c>
      <c r="AV336" s="12" t="s">
        <v>80</v>
      </c>
      <c r="AW336" s="12" t="s">
        <v>32</v>
      </c>
      <c r="AX336" s="12" t="s">
        <v>70</v>
      </c>
      <c r="AY336" s="148" t="s">
        <v>113</v>
      </c>
    </row>
    <row r="337" spans="2:51" s="12" customFormat="1" ht="11.25">
      <c r="B337" s="146"/>
      <c r="D337" s="147" t="s">
        <v>169</v>
      </c>
      <c r="E337" s="148" t="s">
        <v>19</v>
      </c>
      <c r="F337" s="149" t="s">
        <v>442</v>
      </c>
      <c r="H337" s="150">
        <v>17.6</v>
      </c>
      <c r="I337" s="151"/>
      <c r="L337" s="146"/>
      <c r="M337" s="152"/>
      <c r="T337" s="153"/>
      <c r="AT337" s="148" t="s">
        <v>169</v>
      </c>
      <c r="AU337" s="148" t="s">
        <v>166</v>
      </c>
      <c r="AV337" s="12" t="s">
        <v>80</v>
      </c>
      <c r="AW337" s="12" t="s">
        <v>32</v>
      </c>
      <c r="AX337" s="12" t="s">
        <v>70</v>
      </c>
      <c r="AY337" s="148" t="s">
        <v>113</v>
      </c>
    </row>
    <row r="338" spans="2:51" s="12" customFormat="1" ht="11.25">
      <c r="B338" s="146"/>
      <c r="D338" s="147" t="s">
        <v>169</v>
      </c>
      <c r="E338" s="148" t="s">
        <v>19</v>
      </c>
      <c r="F338" s="149" t="s">
        <v>443</v>
      </c>
      <c r="H338" s="150">
        <v>60</v>
      </c>
      <c r="I338" s="151"/>
      <c r="L338" s="146"/>
      <c r="M338" s="152"/>
      <c r="T338" s="153"/>
      <c r="AT338" s="148" t="s">
        <v>169</v>
      </c>
      <c r="AU338" s="148" t="s">
        <v>166</v>
      </c>
      <c r="AV338" s="12" t="s">
        <v>80</v>
      </c>
      <c r="AW338" s="12" t="s">
        <v>32</v>
      </c>
      <c r="AX338" s="12" t="s">
        <v>70</v>
      </c>
      <c r="AY338" s="148" t="s">
        <v>113</v>
      </c>
    </row>
    <row r="339" spans="2:51" s="12" customFormat="1" ht="11.25">
      <c r="B339" s="146"/>
      <c r="D339" s="147" t="s">
        <v>169</v>
      </c>
      <c r="E339" s="148" t="s">
        <v>19</v>
      </c>
      <c r="F339" s="149" t="s">
        <v>444</v>
      </c>
      <c r="H339" s="150">
        <v>240</v>
      </c>
      <c r="I339" s="151"/>
      <c r="L339" s="146"/>
      <c r="M339" s="152"/>
      <c r="T339" s="153"/>
      <c r="AT339" s="148" t="s">
        <v>169</v>
      </c>
      <c r="AU339" s="148" t="s">
        <v>166</v>
      </c>
      <c r="AV339" s="12" t="s">
        <v>80</v>
      </c>
      <c r="AW339" s="12" t="s">
        <v>32</v>
      </c>
      <c r="AX339" s="12" t="s">
        <v>70</v>
      </c>
      <c r="AY339" s="148" t="s">
        <v>113</v>
      </c>
    </row>
    <row r="340" spans="2:51" s="12" customFormat="1" ht="11.25">
      <c r="B340" s="146"/>
      <c r="D340" s="147" t="s">
        <v>169</v>
      </c>
      <c r="E340" s="148" t="s">
        <v>19</v>
      </c>
      <c r="F340" s="149" t="s">
        <v>445</v>
      </c>
      <c r="H340" s="150">
        <v>48</v>
      </c>
      <c r="I340" s="151"/>
      <c r="L340" s="146"/>
      <c r="M340" s="152"/>
      <c r="T340" s="153"/>
      <c r="AT340" s="148" t="s">
        <v>169</v>
      </c>
      <c r="AU340" s="148" t="s">
        <v>166</v>
      </c>
      <c r="AV340" s="12" t="s">
        <v>80</v>
      </c>
      <c r="AW340" s="12" t="s">
        <v>32</v>
      </c>
      <c r="AX340" s="12" t="s">
        <v>70</v>
      </c>
      <c r="AY340" s="148" t="s">
        <v>113</v>
      </c>
    </row>
    <row r="341" spans="2:51" s="12" customFormat="1" ht="11.25">
      <c r="B341" s="146"/>
      <c r="D341" s="147" t="s">
        <v>169</v>
      </c>
      <c r="E341" s="148" t="s">
        <v>19</v>
      </c>
      <c r="F341" s="149" t="s">
        <v>446</v>
      </c>
      <c r="H341" s="150">
        <v>4</v>
      </c>
      <c r="I341" s="151"/>
      <c r="L341" s="146"/>
      <c r="M341" s="152"/>
      <c r="T341" s="153"/>
      <c r="AT341" s="148" t="s">
        <v>169</v>
      </c>
      <c r="AU341" s="148" t="s">
        <v>166</v>
      </c>
      <c r="AV341" s="12" t="s">
        <v>80</v>
      </c>
      <c r="AW341" s="12" t="s">
        <v>32</v>
      </c>
      <c r="AX341" s="12" t="s">
        <v>70</v>
      </c>
      <c r="AY341" s="148" t="s">
        <v>113</v>
      </c>
    </row>
    <row r="342" spans="2:51" s="12" customFormat="1" ht="11.25">
      <c r="B342" s="146"/>
      <c r="D342" s="147" t="s">
        <v>169</v>
      </c>
      <c r="E342" s="148" t="s">
        <v>19</v>
      </c>
      <c r="F342" s="149" t="s">
        <v>447</v>
      </c>
      <c r="H342" s="150">
        <v>5.6</v>
      </c>
      <c r="I342" s="151"/>
      <c r="L342" s="146"/>
      <c r="M342" s="152"/>
      <c r="T342" s="153"/>
      <c r="AT342" s="148" t="s">
        <v>169</v>
      </c>
      <c r="AU342" s="148" t="s">
        <v>166</v>
      </c>
      <c r="AV342" s="12" t="s">
        <v>80</v>
      </c>
      <c r="AW342" s="12" t="s">
        <v>32</v>
      </c>
      <c r="AX342" s="12" t="s">
        <v>70</v>
      </c>
      <c r="AY342" s="148" t="s">
        <v>113</v>
      </c>
    </row>
    <row r="343" spans="2:51" s="12" customFormat="1" ht="11.25">
      <c r="B343" s="146"/>
      <c r="D343" s="147" t="s">
        <v>169</v>
      </c>
      <c r="E343" s="148" t="s">
        <v>19</v>
      </c>
      <c r="F343" s="149" t="s">
        <v>448</v>
      </c>
      <c r="H343" s="150">
        <v>28</v>
      </c>
      <c r="I343" s="151"/>
      <c r="L343" s="146"/>
      <c r="M343" s="152"/>
      <c r="T343" s="153"/>
      <c r="AT343" s="148" t="s">
        <v>169</v>
      </c>
      <c r="AU343" s="148" t="s">
        <v>166</v>
      </c>
      <c r="AV343" s="12" t="s">
        <v>80</v>
      </c>
      <c r="AW343" s="12" t="s">
        <v>32</v>
      </c>
      <c r="AX343" s="12" t="s">
        <v>70</v>
      </c>
      <c r="AY343" s="148" t="s">
        <v>113</v>
      </c>
    </row>
    <row r="344" spans="2:51" s="12" customFormat="1" ht="11.25">
      <c r="B344" s="146"/>
      <c r="D344" s="147" t="s">
        <v>169</v>
      </c>
      <c r="E344" s="148" t="s">
        <v>19</v>
      </c>
      <c r="F344" s="149" t="s">
        <v>449</v>
      </c>
      <c r="H344" s="150">
        <v>17.5</v>
      </c>
      <c r="I344" s="151"/>
      <c r="L344" s="146"/>
      <c r="M344" s="152"/>
      <c r="T344" s="153"/>
      <c r="AT344" s="148" t="s">
        <v>169</v>
      </c>
      <c r="AU344" s="148" t="s">
        <v>166</v>
      </c>
      <c r="AV344" s="12" t="s">
        <v>80</v>
      </c>
      <c r="AW344" s="12" t="s">
        <v>32</v>
      </c>
      <c r="AX344" s="12" t="s">
        <v>70</v>
      </c>
      <c r="AY344" s="148" t="s">
        <v>113</v>
      </c>
    </row>
    <row r="345" spans="2:51" s="12" customFormat="1" ht="11.25">
      <c r="B345" s="146"/>
      <c r="D345" s="147" t="s">
        <v>169</v>
      </c>
      <c r="E345" s="148" t="s">
        <v>19</v>
      </c>
      <c r="F345" s="149" t="s">
        <v>450</v>
      </c>
      <c r="H345" s="150">
        <v>38</v>
      </c>
      <c r="I345" s="151"/>
      <c r="L345" s="146"/>
      <c r="M345" s="152"/>
      <c r="T345" s="153"/>
      <c r="AT345" s="148" t="s">
        <v>169</v>
      </c>
      <c r="AU345" s="148" t="s">
        <v>166</v>
      </c>
      <c r="AV345" s="12" t="s">
        <v>80</v>
      </c>
      <c r="AW345" s="12" t="s">
        <v>32</v>
      </c>
      <c r="AX345" s="12" t="s">
        <v>70</v>
      </c>
      <c r="AY345" s="148" t="s">
        <v>113</v>
      </c>
    </row>
    <row r="346" spans="2:51" s="12" customFormat="1" ht="11.25">
      <c r="B346" s="146"/>
      <c r="D346" s="147" t="s">
        <v>169</v>
      </c>
      <c r="E346" s="148" t="s">
        <v>19</v>
      </c>
      <c r="F346" s="149" t="s">
        <v>451</v>
      </c>
      <c r="H346" s="150">
        <v>7.5</v>
      </c>
      <c r="I346" s="151"/>
      <c r="L346" s="146"/>
      <c r="M346" s="152"/>
      <c r="T346" s="153"/>
      <c r="AT346" s="148" t="s">
        <v>169</v>
      </c>
      <c r="AU346" s="148" t="s">
        <v>166</v>
      </c>
      <c r="AV346" s="12" t="s">
        <v>80</v>
      </c>
      <c r="AW346" s="12" t="s">
        <v>32</v>
      </c>
      <c r="AX346" s="12" t="s">
        <v>70</v>
      </c>
      <c r="AY346" s="148" t="s">
        <v>113</v>
      </c>
    </row>
    <row r="347" spans="2:51" s="12" customFormat="1" ht="11.25">
      <c r="B347" s="146"/>
      <c r="D347" s="147" t="s">
        <v>169</v>
      </c>
      <c r="E347" s="148" t="s">
        <v>19</v>
      </c>
      <c r="F347" s="149" t="s">
        <v>452</v>
      </c>
      <c r="H347" s="150">
        <v>7.5</v>
      </c>
      <c r="I347" s="151"/>
      <c r="L347" s="146"/>
      <c r="M347" s="152"/>
      <c r="T347" s="153"/>
      <c r="AT347" s="148" t="s">
        <v>169</v>
      </c>
      <c r="AU347" s="148" t="s">
        <v>166</v>
      </c>
      <c r="AV347" s="12" t="s">
        <v>80</v>
      </c>
      <c r="AW347" s="12" t="s">
        <v>32</v>
      </c>
      <c r="AX347" s="12" t="s">
        <v>70</v>
      </c>
      <c r="AY347" s="148" t="s">
        <v>113</v>
      </c>
    </row>
    <row r="348" spans="2:51" s="12" customFormat="1" ht="11.25">
      <c r="B348" s="146"/>
      <c r="D348" s="147" t="s">
        <v>169</v>
      </c>
      <c r="E348" s="148" t="s">
        <v>19</v>
      </c>
      <c r="F348" s="149" t="s">
        <v>453</v>
      </c>
      <c r="H348" s="150">
        <v>44</v>
      </c>
      <c r="I348" s="151"/>
      <c r="L348" s="146"/>
      <c r="M348" s="152"/>
      <c r="T348" s="153"/>
      <c r="AT348" s="148" t="s">
        <v>169</v>
      </c>
      <c r="AU348" s="148" t="s">
        <v>166</v>
      </c>
      <c r="AV348" s="12" t="s">
        <v>80</v>
      </c>
      <c r="AW348" s="12" t="s">
        <v>32</v>
      </c>
      <c r="AX348" s="12" t="s">
        <v>70</v>
      </c>
      <c r="AY348" s="148" t="s">
        <v>113</v>
      </c>
    </row>
    <row r="349" spans="2:65" s="1" customFormat="1" ht="16.5" customHeight="1">
      <c r="B349" s="31"/>
      <c r="C349" s="126" t="s">
        <v>454</v>
      </c>
      <c r="D349" s="126" t="s">
        <v>116</v>
      </c>
      <c r="E349" s="127" t="s">
        <v>455</v>
      </c>
      <c r="F349" s="128" t="s">
        <v>456</v>
      </c>
      <c r="G349" s="129" t="s">
        <v>164</v>
      </c>
      <c r="H349" s="130">
        <v>437.7</v>
      </c>
      <c r="I349" s="131"/>
      <c r="J349" s="132">
        <f>ROUND(I349*H349,2)</f>
        <v>0</v>
      </c>
      <c r="K349" s="128" t="s">
        <v>19</v>
      </c>
      <c r="L349" s="31"/>
      <c r="M349" s="133" t="s">
        <v>19</v>
      </c>
      <c r="N349" s="134" t="s">
        <v>41</v>
      </c>
      <c r="P349" s="135">
        <f>O349*H349</f>
        <v>0</v>
      </c>
      <c r="Q349" s="135">
        <v>0</v>
      </c>
      <c r="R349" s="135">
        <f>Q349*H349</f>
        <v>0</v>
      </c>
      <c r="S349" s="135">
        <v>0</v>
      </c>
      <c r="T349" s="136">
        <f>S349*H349</f>
        <v>0</v>
      </c>
      <c r="AR349" s="137" t="s">
        <v>165</v>
      </c>
      <c r="AT349" s="137" t="s">
        <v>116</v>
      </c>
      <c r="AU349" s="137" t="s">
        <v>166</v>
      </c>
      <c r="AY349" s="16" t="s">
        <v>113</v>
      </c>
      <c r="BE349" s="138">
        <f>IF(N349="základní",J349,0)</f>
        <v>0</v>
      </c>
      <c r="BF349" s="138">
        <f>IF(N349="snížená",J349,0)</f>
        <v>0</v>
      </c>
      <c r="BG349" s="138">
        <f>IF(N349="zákl. přenesená",J349,0)</f>
        <v>0</v>
      </c>
      <c r="BH349" s="138">
        <f>IF(N349="sníž. přenesená",J349,0)</f>
        <v>0</v>
      </c>
      <c r="BI349" s="138">
        <f>IF(N349="nulová",J349,0)</f>
        <v>0</v>
      </c>
      <c r="BJ349" s="16" t="s">
        <v>78</v>
      </c>
      <c r="BK349" s="138">
        <f>ROUND(I349*H349,2)</f>
        <v>0</v>
      </c>
      <c r="BL349" s="16" t="s">
        <v>165</v>
      </c>
      <c r="BM349" s="137" t="s">
        <v>457</v>
      </c>
    </row>
    <row r="350" spans="2:51" s="12" customFormat="1" ht="11.25">
      <c r="B350" s="146"/>
      <c r="D350" s="147" t="s">
        <v>169</v>
      </c>
      <c r="E350" s="148" t="s">
        <v>19</v>
      </c>
      <c r="F350" s="149" t="s">
        <v>421</v>
      </c>
      <c r="H350" s="150">
        <v>76</v>
      </c>
      <c r="I350" s="151"/>
      <c r="L350" s="146"/>
      <c r="M350" s="152"/>
      <c r="T350" s="153"/>
      <c r="AT350" s="148" t="s">
        <v>169</v>
      </c>
      <c r="AU350" s="148" t="s">
        <v>166</v>
      </c>
      <c r="AV350" s="12" t="s">
        <v>80</v>
      </c>
      <c r="AW350" s="12" t="s">
        <v>32</v>
      </c>
      <c r="AX350" s="12" t="s">
        <v>70</v>
      </c>
      <c r="AY350" s="148" t="s">
        <v>113</v>
      </c>
    </row>
    <row r="351" spans="2:51" s="12" customFormat="1" ht="11.25">
      <c r="B351" s="146"/>
      <c r="D351" s="147" t="s">
        <v>169</v>
      </c>
      <c r="E351" s="148" t="s">
        <v>19</v>
      </c>
      <c r="F351" s="149" t="s">
        <v>422</v>
      </c>
      <c r="H351" s="150">
        <v>9</v>
      </c>
      <c r="I351" s="151"/>
      <c r="L351" s="146"/>
      <c r="M351" s="152"/>
      <c r="T351" s="153"/>
      <c r="AT351" s="148" t="s">
        <v>169</v>
      </c>
      <c r="AU351" s="148" t="s">
        <v>166</v>
      </c>
      <c r="AV351" s="12" t="s">
        <v>80</v>
      </c>
      <c r="AW351" s="12" t="s">
        <v>32</v>
      </c>
      <c r="AX351" s="12" t="s">
        <v>70</v>
      </c>
      <c r="AY351" s="148" t="s">
        <v>113</v>
      </c>
    </row>
    <row r="352" spans="2:51" s="12" customFormat="1" ht="11.25">
      <c r="B352" s="146"/>
      <c r="D352" s="147" t="s">
        <v>169</v>
      </c>
      <c r="E352" s="148" t="s">
        <v>19</v>
      </c>
      <c r="F352" s="149" t="s">
        <v>423</v>
      </c>
      <c r="H352" s="150">
        <v>13.2</v>
      </c>
      <c r="I352" s="151"/>
      <c r="L352" s="146"/>
      <c r="M352" s="152"/>
      <c r="T352" s="153"/>
      <c r="AT352" s="148" t="s">
        <v>169</v>
      </c>
      <c r="AU352" s="148" t="s">
        <v>166</v>
      </c>
      <c r="AV352" s="12" t="s">
        <v>80</v>
      </c>
      <c r="AW352" s="12" t="s">
        <v>32</v>
      </c>
      <c r="AX352" s="12" t="s">
        <v>70</v>
      </c>
      <c r="AY352" s="148" t="s">
        <v>113</v>
      </c>
    </row>
    <row r="353" spans="2:51" s="12" customFormat="1" ht="11.25">
      <c r="B353" s="146"/>
      <c r="D353" s="147" t="s">
        <v>169</v>
      </c>
      <c r="E353" s="148" t="s">
        <v>19</v>
      </c>
      <c r="F353" s="149" t="s">
        <v>424</v>
      </c>
      <c r="H353" s="150">
        <v>120</v>
      </c>
      <c r="I353" s="151"/>
      <c r="L353" s="146"/>
      <c r="M353" s="152"/>
      <c r="T353" s="153"/>
      <c r="AT353" s="148" t="s">
        <v>169</v>
      </c>
      <c r="AU353" s="148" t="s">
        <v>166</v>
      </c>
      <c r="AV353" s="12" t="s">
        <v>80</v>
      </c>
      <c r="AW353" s="12" t="s">
        <v>32</v>
      </c>
      <c r="AX353" s="12" t="s">
        <v>70</v>
      </c>
      <c r="AY353" s="148" t="s">
        <v>113</v>
      </c>
    </row>
    <row r="354" spans="2:51" s="12" customFormat="1" ht="11.25">
      <c r="B354" s="146"/>
      <c r="D354" s="147" t="s">
        <v>169</v>
      </c>
      <c r="E354" s="148" t="s">
        <v>19</v>
      </c>
      <c r="F354" s="149" t="s">
        <v>425</v>
      </c>
      <c r="H354" s="150">
        <v>11.2</v>
      </c>
      <c r="I354" s="151"/>
      <c r="L354" s="146"/>
      <c r="M354" s="152"/>
      <c r="T354" s="153"/>
      <c r="AT354" s="148" t="s">
        <v>169</v>
      </c>
      <c r="AU354" s="148" t="s">
        <v>166</v>
      </c>
      <c r="AV354" s="12" t="s">
        <v>80</v>
      </c>
      <c r="AW354" s="12" t="s">
        <v>32</v>
      </c>
      <c r="AX354" s="12" t="s">
        <v>70</v>
      </c>
      <c r="AY354" s="148" t="s">
        <v>113</v>
      </c>
    </row>
    <row r="355" spans="2:51" s="12" customFormat="1" ht="11.25">
      <c r="B355" s="146"/>
      <c r="D355" s="147" t="s">
        <v>169</v>
      </c>
      <c r="E355" s="148" t="s">
        <v>19</v>
      </c>
      <c r="F355" s="149" t="s">
        <v>426</v>
      </c>
      <c r="H355" s="150">
        <v>15</v>
      </c>
      <c r="I355" s="151"/>
      <c r="L355" s="146"/>
      <c r="M355" s="152"/>
      <c r="T355" s="153"/>
      <c r="AT355" s="148" t="s">
        <v>169</v>
      </c>
      <c r="AU355" s="148" t="s">
        <v>166</v>
      </c>
      <c r="AV355" s="12" t="s">
        <v>80</v>
      </c>
      <c r="AW355" s="12" t="s">
        <v>32</v>
      </c>
      <c r="AX355" s="12" t="s">
        <v>70</v>
      </c>
      <c r="AY355" s="148" t="s">
        <v>113</v>
      </c>
    </row>
    <row r="356" spans="2:51" s="12" customFormat="1" ht="11.25">
      <c r="B356" s="146"/>
      <c r="D356" s="147" t="s">
        <v>169</v>
      </c>
      <c r="E356" s="148" t="s">
        <v>19</v>
      </c>
      <c r="F356" s="149" t="s">
        <v>427</v>
      </c>
      <c r="H356" s="150">
        <v>7.5</v>
      </c>
      <c r="I356" s="151"/>
      <c r="L356" s="146"/>
      <c r="M356" s="152"/>
      <c r="T356" s="153"/>
      <c r="AT356" s="148" t="s">
        <v>169</v>
      </c>
      <c r="AU356" s="148" t="s">
        <v>166</v>
      </c>
      <c r="AV356" s="12" t="s">
        <v>80</v>
      </c>
      <c r="AW356" s="12" t="s">
        <v>32</v>
      </c>
      <c r="AX356" s="12" t="s">
        <v>70</v>
      </c>
      <c r="AY356" s="148" t="s">
        <v>113</v>
      </c>
    </row>
    <row r="357" spans="2:51" s="12" customFormat="1" ht="11.25">
      <c r="B357" s="146"/>
      <c r="D357" s="147" t="s">
        <v>169</v>
      </c>
      <c r="E357" s="148" t="s">
        <v>19</v>
      </c>
      <c r="F357" s="149" t="s">
        <v>428</v>
      </c>
      <c r="H357" s="150">
        <v>35</v>
      </c>
      <c r="I357" s="151"/>
      <c r="L357" s="146"/>
      <c r="M357" s="152"/>
      <c r="T357" s="153"/>
      <c r="AT357" s="148" t="s">
        <v>169</v>
      </c>
      <c r="AU357" s="148" t="s">
        <v>166</v>
      </c>
      <c r="AV357" s="12" t="s">
        <v>80</v>
      </c>
      <c r="AW357" s="12" t="s">
        <v>32</v>
      </c>
      <c r="AX357" s="12" t="s">
        <v>70</v>
      </c>
      <c r="AY357" s="148" t="s">
        <v>113</v>
      </c>
    </row>
    <row r="358" spans="2:51" s="12" customFormat="1" ht="11.25">
      <c r="B358" s="146"/>
      <c r="D358" s="147" t="s">
        <v>169</v>
      </c>
      <c r="E358" s="148" t="s">
        <v>19</v>
      </c>
      <c r="F358" s="149" t="s">
        <v>429</v>
      </c>
      <c r="H358" s="150">
        <v>15</v>
      </c>
      <c r="I358" s="151"/>
      <c r="L358" s="146"/>
      <c r="M358" s="152"/>
      <c r="T358" s="153"/>
      <c r="AT358" s="148" t="s">
        <v>169</v>
      </c>
      <c r="AU358" s="148" t="s">
        <v>166</v>
      </c>
      <c r="AV358" s="12" t="s">
        <v>80</v>
      </c>
      <c r="AW358" s="12" t="s">
        <v>32</v>
      </c>
      <c r="AX358" s="12" t="s">
        <v>70</v>
      </c>
      <c r="AY358" s="148" t="s">
        <v>113</v>
      </c>
    </row>
    <row r="359" spans="2:51" s="12" customFormat="1" ht="11.25">
      <c r="B359" s="146"/>
      <c r="D359" s="147" t="s">
        <v>169</v>
      </c>
      <c r="E359" s="148" t="s">
        <v>19</v>
      </c>
      <c r="F359" s="149" t="s">
        <v>430</v>
      </c>
      <c r="H359" s="150">
        <v>88</v>
      </c>
      <c r="I359" s="151"/>
      <c r="L359" s="146"/>
      <c r="M359" s="152"/>
      <c r="T359" s="153"/>
      <c r="AT359" s="148" t="s">
        <v>169</v>
      </c>
      <c r="AU359" s="148" t="s">
        <v>166</v>
      </c>
      <c r="AV359" s="12" t="s">
        <v>80</v>
      </c>
      <c r="AW359" s="12" t="s">
        <v>32</v>
      </c>
      <c r="AX359" s="12" t="s">
        <v>70</v>
      </c>
      <c r="AY359" s="148" t="s">
        <v>113</v>
      </c>
    </row>
    <row r="360" spans="2:51" s="12" customFormat="1" ht="11.25">
      <c r="B360" s="146"/>
      <c r="D360" s="147" t="s">
        <v>169</v>
      </c>
      <c r="E360" s="148" t="s">
        <v>19</v>
      </c>
      <c r="F360" s="149" t="s">
        <v>431</v>
      </c>
      <c r="H360" s="150">
        <v>35.2</v>
      </c>
      <c r="I360" s="151"/>
      <c r="L360" s="146"/>
      <c r="M360" s="152"/>
      <c r="T360" s="153"/>
      <c r="AT360" s="148" t="s">
        <v>169</v>
      </c>
      <c r="AU360" s="148" t="s">
        <v>166</v>
      </c>
      <c r="AV360" s="12" t="s">
        <v>80</v>
      </c>
      <c r="AW360" s="12" t="s">
        <v>32</v>
      </c>
      <c r="AX360" s="12" t="s">
        <v>70</v>
      </c>
      <c r="AY360" s="148" t="s">
        <v>113</v>
      </c>
    </row>
    <row r="361" spans="2:51" s="12" customFormat="1" ht="11.25">
      <c r="B361" s="146"/>
      <c r="D361" s="147" t="s">
        <v>169</v>
      </c>
      <c r="E361" s="148" t="s">
        <v>19</v>
      </c>
      <c r="F361" s="149" t="s">
        <v>432</v>
      </c>
      <c r="H361" s="150">
        <v>12.6</v>
      </c>
      <c r="I361" s="151"/>
      <c r="L361" s="146"/>
      <c r="M361" s="152"/>
      <c r="T361" s="153"/>
      <c r="AT361" s="148" t="s">
        <v>169</v>
      </c>
      <c r="AU361" s="148" t="s">
        <v>166</v>
      </c>
      <c r="AV361" s="12" t="s">
        <v>80</v>
      </c>
      <c r="AW361" s="12" t="s">
        <v>32</v>
      </c>
      <c r="AX361" s="12" t="s">
        <v>70</v>
      </c>
      <c r="AY361" s="148" t="s">
        <v>113</v>
      </c>
    </row>
    <row r="362" spans="2:65" s="1" customFormat="1" ht="37.9" customHeight="1">
      <c r="B362" s="31"/>
      <c r="C362" s="126" t="s">
        <v>458</v>
      </c>
      <c r="D362" s="126" t="s">
        <v>116</v>
      </c>
      <c r="E362" s="127" t="s">
        <v>459</v>
      </c>
      <c r="F362" s="128" t="s">
        <v>460</v>
      </c>
      <c r="G362" s="129" t="s">
        <v>164</v>
      </c>
      <c r="H362" s="130">
        <v>1592.89</v>
      </c>
      <c r="I362" s="131"/>
      <c r="J362" s="132">
        <f>ROUND(I362*H362,2)</f>
        <v>0</v>
      </c>
      <c r="K362" s="128" t="s">
        <v>19</v>
      </c>
      <c r="L362" s="31"/>
      <c r="M362" s="133" t="s">
        <v>19</v>
      </c>
      <c r="N362" s="134" t="s">
        <v>41</v>
      </c>
      <c r="P362" s="135">
        <f>O362*H362</f>
        <v>0</v>
      </c>
      <c r="Q362" s="135">
        <v>0.5</v>
      </c>
      <c r="R362" s="135">
        <f>Q362*H362</f>
        <v>796.445</v>
      </c>
      <c r="S362" s="135">
        <v>0</v>
      </c>
      <c r="T362" s="136">
        <f>S362*H362</f>
        <v>0</v>
      </c>
      <c r="AR362" s="137" t="s">
        <v>165</v>
      </c>
      <c r="AT362" s="137" t="s">
        <v>116</v>
      </c>
      <c r="AU362" s="137" t="s">
        <v>166</v>
      </c>
      <c r="AY362" s="16" t="s">
        <v>113</v>
      </c>
      <c r="BE362" s="138">
        <f>IF(N362="základní",J362,0)</f>
        <v>0</v>
      </c>
      <c r="BF362" s="138">
        <f>IF(N362="snížená",J362,0)</f>
        <v>0</v>
      </c>
      <c r="BG362" s="138">
        <f>IF(N362="zákl. přenesená",J362,0)</f>
        <v>0</v>
      </c>
      <c r="BH362" s="138">
        <f>IF(N362="sníž. přenesená",J362,0)</f>
        <v>0</v>
      </c>
      <c r="BI362" s="138">
        <f>IF(N362="nulová",J362,0)</f>
        <v>0</v>
      </c>
      <c r="BJ362" s="16" t="s">
        <v>78</v>
      </c>
      <c r="BK362" s="138">
        <f>ROUND(I362*H362,2)</f>
        <v>0</v>
      </c>
      <c r="BL362" s="16" t="s">
        <v>165</v>
      </c>
      <c r="BM362" s="137" t="s">
        <v>461</v>
      </c>
    </row>
    <row r="363" spans="2:51" s="12" customFormat="1" ht="11.25">
      <c r="B363" s="146"/>
      <c r="D363" s="147" t="s">
        <v>169</v>
      </c>
      <c r="E363" s="148" t="s">
        <v>19</v>
      </c>
      <c r="F363" s="149" t="s">
        <v>462</v>
      </c>
      <c r="H363" s="150">
        <v>1505.35</v>
      </c>
      <c r="I363" s="151"/>
      <c r="L363" s="146"/>
      <c r="M363" s="152"/>
      <c r="T363" s="153"/>
      <c r="AT363" s="148" t="s">
        <v>169</v>
      </c>
      <c r="AU363" s="148" t="s">
        <v>166</v>
      </c>
      <c r="AV363" s="12" t="s">
        <v>80</v>
      </c>
      <c r="AW363" s="12" t="s">
        <v>32</v>
      </c>
      <c r="AX363" s="12" t="s">
        <v>70</v>
      </c>
      <c r="AY363" s="148" t="s">
        <v>113</v>
      </c>
    </row>
    <row r="364" spans="2:51" s="12" customFormat="1" ht="11.25">
      <c r="B364" s="146"/>
      <c r="D364" s="147" t="s">
        <v>169</v>
      </c>
      <c r="E364" s="148" t="s">
        <v>19</v>
      </c>
      <c r="F364" s="149" t="s">
        <v>463</v>
      </c>
      <c r="H364" s="150">
        <v>87.54</v>
      </c>
      <c r="I364" s="151"/>
      <c r="L364" s="146"/>
      <c r="M364" s="152"/>
      <c r="T364" s="153"/>
      <c r="AT364" s="148" t="s">
        <v>169</v>
      </c>
      <c r="AU364" s="148" t="s">
        <v>166</v>
      </c>
      <c r="AV364" s="12" t="s">
        <v>80</v>
      </c>
      <c r="AW364" s="12" t="s">
        <v>32</v>
      </c>
      <c r="AX364" s="12" t="s">
        <v>70</v>
      </c>
      <c r="AY364" s="148" t="s">
        <v>113</v>
      </c>
    </row>
    <row r="365" spans="2:65" s="1" customFormat="1" ht="24.2" customHeight="1">
      <c r="B365" s="31"/>
      <c r="C365" s="126" t="s">
        <v>464</v>
      </c>
      <c r="D365" s="126" t="s">
        <v>116</v>
      </c>
      <c r="E365" s="127" t="s">
        <v>465</v>
      </c>
      <c r="F365" s="128" t="s">
        <v>466</v>
      </c>
      <c r="G365" s="129" t="s">
        <v>164</v>
      </c>
      <c r="H365" s="130">
        <v>475</v>
      </c>
      <c r="I365" s="131"/>
      <c r="J365" s="132">
        <f>ROUND(I365*H365,2)</f>
        <v>0</v>
      </c>
      <c r="K365" s="128" t="s">
        <v>19</v>
      </c>
      <c r="L365" s="31"/>
      <c r="M365" s="133" t="s">
        <v>19</v>
      </c>
      <c r="N365" s="134" t="s">
        <v>41</v>
      </c>
      <c r="P365" s="135">
        <f>O365*H365</f>
        <v>0</v>
      </c>
      <c r="Q365" s="135">
        <v>0.0013</v>
      </c>
      <c r="R365" s="135">
        <f>Q365*H365</f>
        <v>0.6174999999999999</v>
      </c>
      <c r="S365" s="135">
        <v>0</v>
      </c>
      <c r="T365" s="136">
        <f>S365*H365</f>
        <v>0</v>
      </c>
      <c r="AR365" s="137" t="s">
        <v>165</v>
      </c>
      <c r="AT365" s="137" t="s">
        <v>116</v>
      </c>
      <c r="AU365" s="137" t="s">
        <v>166</v>
      </c>
      <c r="AY365" s="16" t="s">
        <v>113</v>
      </c>
      <c r="BE365" s="138">
        <f>IF(N365="základní",J365,0)</f>
        <v>0</v>
      </c>
      <c r="BF365" s="138">
        <f>IF(N365="snížená",J365,0)</f>
        <v>0</v>
      </c>
      <c r="BG365" s="138">
        <f>IF(N365="zákl. přenesená",J365,0)</f>
        <v>0</v>
      </c>
      <c r="BH365" s="138">
        <f>IF(N365="sníž. přenesená",J365,0)</f>
        <v>0</v>
      </c>
      <c r="BI365" s="138">
        <f>IF(N365="nulová",J365,0)</f>
        <v>0</v>
      </c>
      <c r="BJ365" s="16" t="s">
        <v>78</v>
      </c>
      <c r="BK365" s="138">
        <f>ROUND(I365*H365,2)</f>
        <v>0</v>
      </c>
      <c r="BL365" s="16" t="s">
        <v>165</v>
      </c>
      <c r="BM365" s="137" t="s">
        <v>352</v>
      </c>
    </row>
    <row r="366" spans="2:65" s="1" customFormat="1" ht="37.9" customHeight="1">
      <c r="B366" s="31"/>
      <c r="C366" s="126" t="s">
        <v>467</v>
      </c>
      <c r="D366" s="126" t="s">
        <v>116</v>
      </c>
      <c r="E366" s="127" t="s">
        <v>468</v>
      </c>
      <c r="F366" s="128" t="s">
        <v>469</v>
      </c>
      <c r="G366" s="129" t="s">
        <v>164</v>
      </c>
      <c r="H366" s="130">
        <v>475</v>
      </c>
      <c r="I366" s="131"/>
      <c r="J366" s="132">
        <f>ROUND(I366*H366,2)</f>
        <v>0</v>
      </c>
      <c r="K366" s="128" t="s">
        <v>19</v>
      </c>
      <c r="L366" s="31"/>
      <c r="M366" s="133" t="s">
        <v>19</v>
      </c>
      <c r="N366" s="134" t="s">
        <v>41</v>
      </c>
      <c r="P366" s="135">
        <f>O366*H366</f>
        <v>0</v>
      </c>
      <c r="Q366" s="135">
        <v>0.0069</v>
      </c>
      <c r="R366" s="135">
        <f>Q366*H366</f>
        <v>3.2775</v>
      </c>
      <c r="S366" s="135">
        <v>0</v>
      </c>
      <c r="T366" s="136">
        <f>S366*H366</f>
        <v>0</v>
      </c>
      <c r="AR366" s="137" t="s">
        <v>165</v>
      </c>
      <c r="AT366" s="137" t="s">
        <v>116</v>
      </c>
      <c r="AU366" s="137" t="s">
        <v>166</v>
      </c>
      <c r="AY366" s="16" t="s">
        <v>113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6" t="s">
        <v>78</v>
      </c>
      <c r="BK366" s="138">
        <f>ROUND(I366*H366,2)</f>
        <v>0</v>
      </c>
      <c r="BL366" s="16" t="s">
        <v>165</v>
      </c>
      <c r="BM366" s="137" t="s">
        <v>364</v>
      </c>
    </row>
    <row r="367" spans="2:65" s="1" customFormat="1" ht="24.2" customHeight="1">
      <c r="B367" s="31"/>
      <c r="C367" s="126" t="s">
        <v>470</v>
      </c>
      <c r="D367" s="126" t="s">
        <v>116</v>
      </c>
      <c r="E367" s="127" t="s">
        <v>471</v>
      </c>
      <c r="F367" s="128" t="s">
        <v>472</v>
      </c>
      <c r="G367" s="129" t="s">
        <v>164</v>
      </c>
      <c r="H367" s="130">
        <v>475</v>
      </c>
      <c r="I367" s="131"/>
      <c r="J367" s="132">
        <f>ROUND(I367*H367,2)</f>
        <v>0</v>
      </c>
      <c r="K367" s="128" t="s">
        <v>19</v>
      </c>
      <c r="L367" s="31"/>
      <c r="M367" s="133" t="s">
        <v>19</v>
      </c>
      <c r="N367" s="134" t="s">
        <v>41</v>
      </c>
      <c r="P367" s="135">
        <f>O367*H367</f>
        <v>0</v>
      </c>
      <c r="Q367" s="135">
        <v>4E-05</v>
      </c>
      <c r="R367" s="135">
        <f>Q367*H367</f>
        <v>0.019000000000000003</v>
      </c>
      <c r="S367" s="135">
        <v>0</v>
      </c>
      <c r="T367" s="136">
        <f>S367*H367</f>
        <v>0</v>
      </c>
      <c r="AR367" s="137" t="s">
        <v>165</v>
      </c>
      <c r="AT367" s="137" t="s">
        <v>116</v>
      </c>
      <c r="AU367" s="137" t="s">
        <v>166</v>
      </c>
      <c r="AY367" s="16" t="s">
        <v>113</v>
      </c>
      <c r="BE367" s="138">
        <f>IF(N367="základní",J367,0)</f>
        <v>0</v>
      </c>
      <c r="BF367" s="138">
        <f>IF(N367="snížená",J367,0)</f>
        <v>0</v>
      </c>
      <c r="BG367" s="138">
        <f>IF(N367="zákl. přenesená",J367,0)</f>
        <v>0</v>
      </c>
      <c r="BH367" s="138">
        <f>IF(N367="sníž. přenesená",J367,0)</f>
        <v>0</v>
      </c>
      <c r="BI367" s="138">
        <f>IF(N367="nulová",J367,0)</f>
        <v>0</v>
      </c>
      <c r="BJ367" s="16" t="s">
        <v>78</v>
      </c>
      <c r="BK367" s="138">
        <f>ROUND(I367*H367,2)</f>
        <v>0</v>
      </c>
      <c r="BL367" s="16" t="s">
        <v>165</v>
      </c>
      <c r="BM367" s="137" t="s">
        <v>376</v>
      </c>
    </row>
    <row r="368" spans="2:65" s="1" customFormat="1" ht="24.2" customHeight="1">
      <c r="B368" s="31"/>
      <c r="C368" s="126" t="s">
        <v>473</v>
      </c>
      <c r="D368" s="126" t="s">
        <v>116</v>
      </c>
      <c r="E368" s="127" t="s">
        <v>474</v>
      </c>
      <c r="F368" s="128" t="s">
        <v>475</v>
      </c>
      <c r="G368" s="129" t="s">
        <v>292</v>
      </c>
      <c r="H368" s="130">
        <v>16</v>
      </c>
      <c r="I368" s="131"/>
      <c r="J368" s="132">
        <f>ROUND(I368*H368,2)</f>
        <v>0</v>
      </c>
      <c r="K368" s="128" t="s">
        <v>19</v>
      </c>
      <c r="L368" s="31"/>
      <c r="M368" s="133" t="s">
        <v>19</v>
      </c>
      <c r="N368" s="134" t="s">
        <v>41</v>
      </c>
      <c r="P368" s="135">
        <f>O368*H368</f>
        <v>0</v>
      </c>
      <c r="Q368" s="135">
        <v>1.0383</v>
      </c>
      <c r="R368" s="135">
        <f>Q368*H368</f>
        <v>16.6128</v>
      </c>
      <c r="S368" s="135">
        <v>0</v>
      </c>
      <c r="T368" s="136">
        <f>S368*H368</f>
        <v>0</v>
      </c>
      <c r="AR368" s="137" t="s">
        <v>165</v>
      </c>
      <c r="AT368" s="137" t="s">
        <v>116</v>
      </c>
      <c r="AU368" s="137" t="s">
        <v>166</v>
      </c>
      <c r="AY368" s="16" t="s">
        <v>113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6" t="s">
        <v>78</v>
      </c>
      <c r="BK368" s="138">
        <f>ROUND(I368*H368,2)</f>
        <v>0</v>
      </c>
      <c r="BL368" s="16" t="s">
        <v>165</v>
      </c>
      <c r="BM368" s="137" t="s">
        <v>393</v>
      </c>
    </row>
    <row r="369" spans="2:65" s="1" customFormat="1" ht="49.15" customHeight="1">
      <c r="B369" s="31"/>
      <c r="C369" s="126" t="s">
        <v>476</v>
      </c>
      <c r="D369" s="126" t="s">
        <v>116</v>
      </c>
      <c r="E369" s="127" t="s">
        <v>477</v>
      </c>
      <c r="F369" s="128" t="s">
        <v>478</v>
      </c>
      <c r="G369" s="129" t="s">
        <v>479</v>
      </c>
      <c r="H369" s="130">
        <v>986</v>
      </c>
      <c r="I369" s="131"/>
      <c r="J369" s="132">
        <f>ROUND(I369*H369,2)</f>
        <v>0</v>
      </c>
      <c r="K369" s="128" t="s">
        <v>119</v>
      </c>
      <c r="L369" s="31"/>
      <c r="M369" s="133" t="s">
        <v>19</v>
      </c>
      <c r="N369" s="134" t="s">
        <v>41</v>
      </c>
      <c r="P369" s="135">
        <f>O369*H369</f>
        <v>0</v>
      </c>
      <c r="Q369" s="135">
        <v>7E-05</v>
      </c>
      <c r="R369" s="135">
        <f>Q369*H369</f>
        <v>0.06902</v>
      </c>
      <c r="S369" s="135">
        <v>0</v>
      </c>
      <c r="T369" s="136">
        <f>S369*H369</f>
        <v>0</v>
      </c>
      <c r="AR369" s="137" t="s">
        <v>165</v>
      </c>
      <c r="AT369" s="137" t="s">
        <v>116</v>
      </c>
      <c r="AU369" s="137" t="s">
        <v>166</v>
      </c>
      <c r="AY369" s="16" t="s">
        <v>113</v>
      </c>
      <c r="BE369" s="138">
        <f>IF(N369="základní",J369,0)</f>
        <v>0</v>
      </c>
      <c r="BF369" s="138">
        <f>IF(N369="snížená",J369,0)</f>
        <v>0</v>
      </c>
      <c r="BG369" s="138">
        <f>IF(N369="zákl. přenesená",J369,0)</f>
        <v>0</v>
      </c>
      <c r="BH369" s="138">
        <f>IF(N369="sníž. přenesená",J369,0)</f>
        <v>0</v>
      </c>
      <c r="BI369" s="138">
        <f>IF(N369="nulová",J369,0)</f>
        <v>0</v>
      </c>
      <c r="BJ369" s="16" t="s">
        <v>78</v>
      </c>
      <c r="BK369" s="138">
        <f>ROUND(I369*H369,2)</f>
        <v>0</v>
      </c>
      <c r="BL369" s="16" t="s">
        <v>165</v>
      </c>
      <c r="BM369" s="137" t="s">
        <v>433</v>
      </c>
    </row>
    <row r="370" spans="2:47" s="1" customFormat="1" ht="11.25">
      <c r="B370" s="31"/>
      <c r="D370" s="139" t="s">
        <v>122</v>
      </c>
      <c r="F370" s="140" t="s">
        <v>480</v>
      </c>
      <c r="I370" s="141"/>
      <c r="L370" s="31"/>
      <c r="M370" s="142"/>
      <c r="T370" s="52"/>
      <c r="AT370" s="16" t="s">
        <v>122</v>
      </c>
      <c r="AU370" s="16" t="s">
        <v>166</v>
      </c>
    </row>
    <row r="371" spans="2:65" s="1" customFormat="1" ht="24.2" customHeight="1">
      <c r="B371" s="31"/>
      <c r="C371" s="126" t="s">
        <v>481</v>
      </c>
      <c r="D371" s="126" t="s">
        <v>116</v>
      </c>
      <c r="E371" s="127" t="s">
        <v>482</v>
      </c>
      <c r="F371" s="128" t="s">
        <v>483</v>
      </c>
      <c r="G371" s="129" t="s">
        <v>175</v>
      </c>
      <c r="H371" s="130">
        <v>37.966</v>
      </c>
      <c r="I371" s="131"/>
      <c r="J371" s="132">
        <f>ROUND(I371*H371,2)</f>
        <v>0</v>
      </c>
      <c r="K371" s="128" t="s">
        <v>119</v>
      </c>
      <c r="L371" s="31"/>
      <c r="M371" s="133" t="s">
        <v>19</v>
      </c>
      <c r="N371" s="134" t="s">
        <v>41</v>
      </c>
      <c r="P371" s="135">
        <f>O371*H371</f>
        <v>0</v>
      </c>
      <c r="Q371" s="135">
        <v>2.50187</v>
      </c>
      <c r="R371" s="135">
        <f>Q371*H371</f>
        <v>94.98599641999999</v>
      </c>
      <c r="S371" s="135">
        <v>0</v>
      </c>
      <c r="T371" s="136">
        <f>S371*H371</f>
        <v>0</v>
      </c>
      <c r="AR371" s="137" t="s">
        <v>165</v>
      </c>
      <c r="AT371" s="137" t="s">
        <v>116</v>
      </c>
      <c r="AU371" s="137" t="s">
        <v>166</v>
      </c>
      <c r="AY371" s="16" t="s">
        <v>113</v>
      </c>
      <c r="BE371" s="138">
        <f>IF(N371="základní",J371,0)</f>
        <v>0</v>
      </c>
      <c r="BF371" s="138">
        <f>IF(N371="snížená",J371,0)</f>
        <v>0</v>
      </c>
      <c r="BG371" s="138">
        <f>IF(N371="zákl. přenesená",J371,0)</f>
        <v>0</v>
      </c>
      <c r="BH371" s="138">
        <f>IF(N371="sníž. přenesená",J371,0)</f>
        <v>0</v>
      </c>
      <c r="BI371" s="138">
        <f>IF(N371="nulová",J371,0)</f>
        <v>0</v>
      </c>
      <c r="BJ371" s="16" t="s">
        <v>78</v>
      </c>
      <c r="BK371" s="138">
        <f>ROUND(I371*H371,2)</f>
        <v>0</v>
      </c>
      <c r="BL371" s="16" t="s">
        <v>165</v>
      </c>
      <c r="BM371" s="137" t="s">
        <v>458</v>
      </c>
    </row>
    <row r="372" spans="2:47" s="1" customFormat="1" ht="11.25">
      <c r="B372" s="31"/>
      <c r="D372" s="139" t="s">
        <v>122</v>
      </c>
      <c r="F372" s="140" t="s">
        <v>484</v>
      </c>
      <c r="I372" s="141"/>
      <c r="L372" s="31"/>
      <c r="M372" s="142"/>
      <c r="T372" s="52"/>
      <c r="AT372" s="16" t="s">
        <v>122</v>
      </c>
      <c r="AU372" s="16" t="s">
        <v>166</v>
      </c>
    </row>
    <row r="373" spans="2:51" s="12" customFormat="1" ht="11.25">
      <c r="B373" s="146"/>
      <c r="D373" s="147" t="s">
        <v>169</v>
      </c>
      <c r="E373" s="148" t="s">
        <v>19</v>
      </c>
      <c r="F373" s="149" t="s">
        <v>485</v>
      </c>
      <c r="H373" s="150">
        <v>22.056</v>
      </c>
      <c r="I373" s="151"/>
      <c r="L373" s="146"/>
      <c r="M373" s="152"/>
      <c r="T373" s="153"/>
      <c r="AT373" s="148" t="s">
        <v>169</v>
      </c>
      <c r="AU373" s="148" t="s">
        <v>166</v>
      </c>
      <c r="AV373" s="12" t="s">
        <v>80</v>
      </c>
      <c r="AW373" s="12" t="s">
        <v>32</v>
      </c>
      <c r="AX373" s="12" t="s">
        <v>70</v>
      </c>
      <c r="AY373" s="148" t="s">
        <v>113</v>
      </c>
    </row>
    <row r="374" spans="2:51" s="12" customFormat="1" ht="11.25">
      <c r="B374" s="146"/>
      <c r="D374" s="147" t="s">
        <v>169</v>
      </c>
      <c r="E374" s="148" t="s">
        <v>19</v>
      </c>
      <c r="F374" s="149" t="s">
        <v>486</v>
      </c>
      <c r="H374" s="150">
        <v>15.91</v>
      </c>
      <c r="I374" s="151"/>
      <c r="L374" s="146"/>
      <c r="M374" s="152"/>
      <c r="T374" s="153"/>
      <c r="AT374" s="148" t="s">
        <v>169</v>
      </c>
      <c r="AU374" s="148" t="s">
        <v>166</v>
      </c>
      <c r="AV374" s="12" t="s">
        <v>80</v>
      </c>
      <c r="AW374" s="12" t="s">
        <v>32</v>
      </c>
      <c r="AX374" s="12" t="s">
        <v>70</v>
      </c>
      <c r="AY374" s="148" t="s">
        <v>113</v>
      </c>
    </row>
    <row r="375" spans="2:63" s="11" customFormat="1" ht="22.9" customHeight="1">
      <c r="B375" s="114"/>
      <c r="D375" s="115" t="s">
        <v>69</v>
      </c>
      <c r="E375" s="124" t="s">
        <v>166</v>
      </c>
      <c r="F375" s="124" t="s">
        <v>487</v>
      </c>
      <c r="I375" s="117"/>
      <c r="J375" s="125">
        <f>BK375</f>
        <v>0</v>
      </c>
      <c r="L375" s="114"/>
      <c r="M375" s="119"/>
      <c r="P375" s="120">
        <f>P376</f>
        <v>0</v>
      </c>
      <c r="R375" s="120">
        <f>R376</f>
        <v>66.06249084000001</v>
      </c>
      <c r="T375" s="121">
        <f>T376</f>
        <v>0</v>
      </c>
      <c r="AR375" s="115" t="s">
        <v>78</v>
      </c>
      <c r="AT375" s="122" t="s">
        <v>69</v>
      </c>
      <c r="AU375" s="122" t="s">
        <v>78</v>
      </c>
      <c r="AY375" s="115" t="s">
        <v>113</v>
      </c>
      <c r="BK375" s="123">
        <f>BK376</f>
        <v>0</v>
      </c>
    </row>
    <row r="376" spans="2:63" s="11" customFormat="1" ht="20.85" customHeight="1">
      <c r="B376" s="114"/>
      <c r="D376" s="115" t="s">
        <v>69</v>
      </c>
      <c r="E376" s="124" t="s">
        <v>370</v>
      </c>
      <c r="F376" s="124" t="s">
        <v>488</v>
      </c>
      <c r="I376" s="117"/>
      <c r="J376" s="125">
        <f>BK376</f>
        <v>0</v>
      </c>
      <c r="L376" s="114"/>
      <c r="M376" s="119"/>
      <c r="P376" s="120">
        <f>SUM(P377:P389)</f>
        <v>0</v>
      </c>
      <c r="R376" s="120">
        <f>SUM(R377:R389)</f>
        <v>66.06249084000001</v>
      </c>
      <c r="T376" s="121">
        <f>SUM(T377:T389)</f>
        <v>0</v>
      </c>
      <c r="AR376" s="115" t="s">
        <v>78</v>
      </c>
      <c r="AT376" s="122" t="s">
        <v>69</v>
      </c>
      <c r="AU376" s="122" t="s">
        <v>80</v>
      </c>
      <c r="AY376" s="115" t="s">
        <v>113</v>
      </c>
      <c r="BK376" s="123">
        <f>SUM(BK377:BK389)</f>
        <v>0</v>
      </c>
    </row>
    <row r="377" spans="2:65" s="1" customFormat="1" ht="44.25" customHeight="1">
      <c r="B377" s="31"/>
      <c r="C377" s="126" t="s">
        <v>489</v>
      </c>
      <c r="D377" s="126" t="s">
        <v>116</v>
      </c>
      <c r="E377" s="127" t="s">
        <v>490</v>
      </c>
      <c r="F377" s="128" t="s">
        <v>491</v>
      </c>
      <c r="G377" s="129" t="s">
        <v>164</v>
      </c>
      <c r="H377" s="130">
        <v>93.15</v>
      </c>
      <c r="I377" s="131"/>
      <c r="J377" s="132">
        <f>ROUND(I377*H377,2)</f>
        <v>0</v>
      </c>
      <c r="K377" s="128" t="s">
        <v>119</v>
      </c>
      <c r="L377" s="31"/>
      <c r="M377" s="133" t="s">
        <v>19</v>
      </c>
      <c r="N377" s="134" t="s">
        <v>41</v>
      </c>
      <c r="P377" s="135">
        <f>O377*H377</f>
        <v>0</v>
      </c>
      <c r="Q377" s="135">
        <v>0.69347</v>
      </c>
      <c r="R377" s="135">
        <f>Q377*H377</f>
        <v>64.5967305</v>
      </c>
      <c r="S377" s="135">
        <v>0</v>
      </c>
      <c r="T377" s="136">
        <f>S377*H377</f>
        <v>0</v>
      </c>
      <c r="AR377" s="137" t="s">
        <v>165</v>
      </c>
      <c r="AT377" s="137" t="s">
        <v>116</v>
      </c>
      <c r="AU377" s="137" t="s">
        <v>166</v>
      </c>
      <c r="AY377" s="16" t="s">
        <v>113</v>
      </c>
      <c r="BE377" s="138">
        <f>IF(N377="základní",J377,0)</f>
        <v>0</v>
      </c>
      <c r="BF377" s="138">
        <f>IF(N377="snížená",J377,0)</f>
        <v>0</v>
      </c>
      <c r="BG377" s="138">
        <f>IF(N377="zákl. přenesená",J377,0)</f>
        <v>0</v>
      </c>
      <c r="BH377" s="138">
        <f>IF(N377="sníž. přenesená",J377,0)</f>
        <v>0</v>
      </c>
      <c r="BI377" s="138">
        <f>IF(N377="nulová",J377,0)</f>
        <v>0</v>
      </c>
      <c r="BJ377" s="16" t="s">
        <v>78</v>
      </c>
      <c r="BK377" s="138">
        <f>ROUND(I377*H377,2)</f>
        <v>0</v>
      </c>
      <c r="BL377" s="16" t="s">
        <v>165</v>
      </c>
      <c r="BM377" s="137" t="s">
        <v>467</v>
      </c>
    </row>
    <row r="378" spans="2:47" s="1" customFormat="1" ht="11.25">
      <c r="B378" s="31"/>
      <c r="D378" s="139" t="s">
        <v>122</v>
      </c>
      <c r="F378" s="140" t="s">
        <v>492</v>
      </c>
      <c r="I378" s="141"/>
      <c r="L378" s="31"/>
      <c r="M378" s="142"/>
      <c r="T378" s="52"/>
      <c r="AT378" s="16" t="s">
        <v>122</v>
      </c>
      <c r="AU378" s="16" t="s">
        <v>166</v>
      </c>
    </row>
    <row r="379" spans="2:51" s="12" customFormat="1" ht="11.25">
      <c r="B379" s="146"/>
      <c r="D379" s="147" t="s">
        <v>169</v>
      </c>
      <c r="E379" s="148" t="s">
        <v>19</v>
      </c>
      <c r="F379" s="149" t="s">
        <v>493</v>
      </c>
      <c r="H379" s="150">
        <v>4.67</v>
      </c>
      <c r="I379" s="151"/>
      <c r="L379" s="146"/>
      <c r="M379" s="152"/>
      <c r="T379" s="153"/>
      <c r="AT379" s="148" t="s">
        <v>169</v>
      </c>
      <c r="AU379" s="148" t="s">
        <v>166</v>
      </c>
      <c r="AV379" s="12" t="s">
        <v>80</v>
      </c>
      <c r="AW379" s="12" t="s">
        <v>32</v>
      </c>
      <c r="AX379" s="12" t="s">
        <v>70</v>
      </c>
      <c r="AY379" s="148" t="s">
        <v>113</v>
      </c>
    </row>
    <row r="380" spans="2:51" s="12" customFormat="1" ht="11.25">
      <c r="B380" s="146"/>
      <c r="D380" s="147" t="s">
        <v>169</v>
      </c>
      <c r="E380" s="148" t="s">
        <v>19</v>
      </c>
      <c r="F380" s="149" t="s">
        <v>494</v>
      </c>
      <c r="H380" s="150">
        <v>6.18</v>
      </c>
      <c r="I380" s="151"/>
      <c r="L380" s="146"/>
      <c r="M380" s="152"/>
      <c r="T380" s="153"/>
      <c r="AT380" s="148" t="s">
        <v>169</v>
      </c>
      <c r="AU380" s="148" t="s">
        <v>166</v>
      </c>
      <c r="AV380" s="12" t="s">
        <v>80</v>
      </c>
      <c r="AW380" s="12" t="s">
        <v>32</v>
      </c>
      <c r="AX380" s="12" t="s">
        <v>70</v>
      </c>
      <c r="AY380" s="148" t="s">
        <v>113</v>
      </c>
    </row>
    <row r="381" spans="2:51" s="12" customFormat="1" ht="11.25">
      <c r="B381" s="146"/>
      <c r="D381" s="147" t="s">
        <v>169</v>
      </c>
      <c r="E381" s="148" t="s">
        <v>19</v>
      </c>
      <c r="F381" s="149" t="s">
        <v>495</v>
      </c>
      <c r="H381" s="150">
        <v>12.825</v>
      </c>
      <c r="I381" s="151"/>
      <c r="L381" s="146"/>
      <c r="M381" s="152"/>
      <c r="T381" s="153"/>
      <c r="AT381" s="148" t="s">
        <v>169</v>
      </c>
      <c r="AU381" s="148" t="s">
        <v>166</v>
      </c>
      <c r="AV381" s="12" t="s">
        <v>80</v>
      </c>
      <c r="AW381" s="12" t="s">
        <v>32</v>
      </c>
      <c r="AX381" s="12" t="s">
        <v>70</v>
      </c>
      <c r="AY381" s="148" t="s">
        <v>113</v>
      </c>
    </row>
    <row r="382" spans="2:51" s="12" customFormat="1" ht="11.25">
      <c r="B382" s="146"/>
      <c r="D382" s="147" t="s">
        <v>169</v>
      </c>
      <c r="E382" s="148" t="s">
        <v>19</v>
      </c>
      <c r="F382" s="149" t="s">
        <v>496</v>
      </c>
      <c r="H382" s="150">
        <v>7.6</v>
      </c>
      <c r="I382" s="151"/>
      <c r="L382" s="146"/>
      <c r="M382" s="152"/>
      <c r="T382" s="153"/>
      <c r="AT382" s="148" t="s">
        <v>169</v>
      </c>
      <c r="AU382" s="148" t="s">
        <v>166</v>
      </c>
      <c r="AV382" s="12" t="s">
        <v>80</v>
      </c>
      <c r="AW382" s="12" t="s">
        <v>32</v>
      </c>
      <c r="AX382" s="12" t="s">
        <v>70</v>
      </c>
      <c r="AY382" s="148" t="s">
        <v>113</v>
      </c>
    </row>
    <row r="383" spans="2:51" s="12" customFormat="1" ht="11.25">
      <c r="B383" s="146"/>
      <c r="D383" s="147" t="s">
        <v>169</v>
      </c>
      <c r="E383" s="148" t="s">
        <v>19</v>
      </c>
      <c r="F383" s="149" t="s">
        <v>497</v>
      </c>
      <c r="H383" s="150">
        <v>7.47</v>
      </c>
      <c r="I383" s="151"/>
      <c r="L383" s="146"/>
      <c r="M383" s="152"/>
      <c r="T383" s="153"/>
      <c r="AT383" s="148" t="s">
        <v>169</v>
      </c>
      <c r="AU383" s="148" t="s">
        <v>166</v>
      </c>
      <c r="AV383" s="12" t="s">
        <v>80</v>
      </c>
      <c r="AW383" s="12" t="s">
        <v>32</v>
      </c>
      <c r="AX383" s="12" t="s">
        <v>70</v>
      </c>
      <c r="AY383" s="148" t="s">
        <v>113</v>
      </c>
    </row>
    <row r="384" spans="2:51" s="12" customFormat="1" ht="11.25">
      <c r="B384" s="146"/>
      <c r="D384" s="147" t="s">
        <v>169</v>
      </c>
      <c r="E384" s="148" t="s">
        <v>19</v>
      </c>
      <c r="F384" s="149" t="s">
        <v>498</v>
      </c>
      <c r="H384" s="150">
        <v>4.92</v>
      </c>
      <c r="I384" s="151"/>
      <c r="L384" s="146"/>
      <c r="M384" s="152"/>
      <c r="T384" s="153"/>
      <c r="AT384" s="148" t="s">
        <v>169</v>
      </c>
      <c r="AU384" s="148" t="s">
        <v>166</v>
      </c>
      <c r="AV384" s="12" t="s">
        <v>80</v>
      </c>
      <c r="AW384" s="12" t="s">
        <v>32</v>
      </c>
      <c r="AX384" s="12" t="s">
        <v>70</v>
      </c>
      <c r="AY384" s="148" t="s">
        <v>113</v>
      </c>
    </row>
    <row r="385" spans="2:51" s="12" customFormat="1" ht="11.25">
      <c r="B385" s="146"/>
      <c r="D385" s="147" t="s">
        <v>169</v>
      </c>
      <c r="E385" s="148" t="s">
        <v>19</v>
      </c>
      <c r="F385" s="149" t="s">
        <v>499</v>
      </c>
      <c r="H385" s="150">
        <v>49.485</v>
      </c>
      <c r="I385" s="151"/>
      <c r="L385" s="146"/>
      <c r="M385" s="152"/>
      <c r="T385" s="153"/>
      <c r="AT385" s="148" t="s">
        <v>169</v>
      </c>
      <c r="AU385" s="148" t="s">
        <v>166</v>
      </c>
      <c r="AV385" s="12" t="s">
        <v>80</v>
      </c>
      <c r="AW385" s="12" t="s">
        <v>32</v>
      </c>
      <c r="AX385" s="12" t="s">
        <v>70</v>
      </c>
      <c r="AY385" s="148" t="s">
        <v>113</v>
      </c>
    </row>
    <row r="386" spans="2:65" s="1" customFormat="1" ht="37.9" customHeight="1">
      <c r="B386" s="31"/>
      <c r="C386" s="126" t="s">
        <v>500</v>
      </c>
      <c r="D386" s="126" t="s">
        <v>116</v>
      </c>
      <c r="E386" s="127" t="s">
        <v>501</v>
      </c>
      <c r="F386" s="128" t="s">
        <v>502</v>
      </c>
      <c r="G386" s="129" t="s">
        <v>292</v>
      </c>
      <c r="H386" s="130">
        <v>1.397</v>
      </c>
      <c r="I386" s="131"/>
      <c r="J386" s="132">
        <f>ROUND(I386*H386,2)</f>
        <v>0</v>
      </c>
      <c r="K386" s="128" t="s">
        <v>119</v>
      </c>
      <c r="L386" s="31"/>
      <c r="M386" s="133" t="s">
        <v>19</v>
      </c>
      <c r="N386" s="134" t="s">
        <v>41</v>
      </c>
      <c r="P386" s="135">
        <f>O386*H386</f>
        <v>0</v>
      </c>
      <c r="Q386" s="135">
        <v>1.04922</v>
      </c>
      <c r="R386" s="135">
        <f>Q386*H386</f>
        <v>1.46576034</v>
      </c>
      <c r="S386" s="135">
        <v>0</v>
      </c>
      <c r="T386" s="136">
        <f>S386*H386</f>
        <v>0</v>
      </c>
      <c r="AR386" s="137" t="s">
        <v>165</v>
      </c>
      <c r="AT386" s="137" t="s">
        <v>116</v>
      </c>
      <c r="AU386" s="137" t="s">
        <v>166</v>
      </c>
      <c r="AY386" s="16" t="s">
        <v>113</v>
      </c>
      <c r="BE386" s="138">
        <f>IF(N386="základní",J386,0)</f>
        <v>0</v>
      </c>
      <c r="BF386" s="138">
        <f>IF(N386="snížená",J386,0)</f>
        <v>0</v>
      </c>
      <c r="BG386" s="138">
        <f>IF(N386="zákl. přenesená",J386,0)</f>
        <v>0</v>
      </c>
      <c r="BH386" s="138">
        <f>IF(N386="sníž. přenesená",J386,0)</f>
        <v>0</v>
      </c>
      <c r="BI386" s="138">
        <f>IF(N386="nulová",J386,0)</f>
        <v>0</v>
      </c>
      <c r="BJ386" s="16" t="s">
        <v>78</v>
      </c>
      <c r="BK386" s="138">
        <f>ROUND(I386*H386,2)</f>
        <v>0</v>
      </c>
      <c r="BL386" s="16" t="s">
        <v>165</v>
      </c>
      <c r="BM386" s="137" t="s">
        <v>473</v>
      </c>
    </row>
    <row r="387" spans="2:47" s="1" customFormat="1" ht="11.25">
      <c r="B387" s="31"/>
      <c r="D387" s="139" t="s">
        <v>122</v>
      </c>
      <c r="F387" s="140" t="s">
        <v>503</v>
      </c>
      <c r="I387" s="141"/>
      <c r="L387" s="31"/>
      <c r="M387" s="142"/>
      <c r="T387" s="52"/>
      <c r="AT387" s="16" t="s">
        <v>122</v>
      </c>
      <c r="AU387" s="16" t="s">
        <v>166</v>
      </c>
    </row>
    <row r="388" spans="2:51" s="13" customFormat="1" ht="11.25">
      <c r="B388" s="154"/>
      <c r="D388" s="147" t="s">
        <v>169</v>
      </c>
      <c r="E388" s="155" t="s">
        <v>19</v>
      </c>
      <c r="F388" s="156" t="s">
        <v>504</v>
      </c>
      <c r="H388" s="155" t="s">
        <v>19</v>
      </c>
      <c r="I388" s="157"/>
      <c r="L388" s="154"/>
      <c r="M388" s="158"/>
      <c r="T388" s="159"/>
      <c r="AT388" s="155" t="s">
        <v>169</v>
      </c>
      <c r="AU388" s="155" t="s">
        <v>166</v>
      </c>
      <c r="AV388" s="13" t="s">
        <v>78</v>
      </c>
      <c r="AW388" s="13" t="s">
        <v>32</v>
      </c>
      <c r="AX388" s="13" t="s">
        <v>70</v>
      </c>
      <c r="AY388" s="155" t="s">
        <v>113</v>
      </c>
    </row>
    <row r="389" spans="2:51" s="12" customFormat="1" ht="11.25">
      <c r="B389" s="146"/>
      <c r="D389" s="147" t="s">
        <v>169</v>
      </c>
      <c r="E389" s="148" t="s">
        <v>19</v>
      </c>
      <c r="F389" s="149" t="s">
        <v>505</v>
      </c>
      <c r="H389" s="150">
        <v>1.397</v>
      </c>
      <c r="I389" s="151"/>
      <c r="L389" s="146"/>
      <c r="M389" s="152"/>
      <c r="T389" s="153"/>
      <c r="AT389" s="148" t="s">
        <v>169</v>
      </c>
      <c r="AU389" s="148" t="s">
        <v>166</v>
      </c>
      <c r="AV389" s="12" t="s">
        <v>80</v>
      </c>
      <c r="AW389" s="12" t="s">
        <v>32</v>
      </c>
      <c r="AX389" s="12" t="s">
        <v>70</v>
      </c>
      <c r="AY389" s="148" t="s">
        <v>113</v>
      </c>
    </row>
    <row r="390" spans="2:63" s="11" customFormat="1" ht="22.9" customHeight="1">
      <c r="B390" s="114"/>
      <c r="D390" s="115" t="s">
        <v>69</v>
      </c>
      <c r="E390" s="124" t="s">
        <v>165</v>
      </c>
      <c r="F390" s="124" t="s">
        <v>506</v>
      </c>
      <c r="I390" s="117"/>
      <c r="J390" s="125">
        <f>BK390</f>
        <v>0</v>
      </c>
      <c r="L390" s="114"/>
      <c r="M390" s="119"/>
      <c r="P390" s="120">
        <f>P391</f>
        <v>0</v>
      </c>
      <c r="R390" s="120">
        <f>R391</f>
        <v>0</v>
      </c>
      <c r="T390" s="121">
        <f>T391</f>
        <v>0</v>
      </c>
      <c r="AR390" s="115" t="s">
        <v>78</v>
      </c>
      <c r="AT390" s="122" t="s">
        <v>69</v>
      </c>
      <c r="AU390" s="122" t="s">
        <v>78</v>
      </c>
      <c r="AY390" s="115" t="s">
        <v>113</v>
      </c>
      <c r="BK390" s="123">
        <f>BK391</f>
        <v>0</v>
      </c>
    </row>
    <row r="391" spans="2:63" s="11" customFormat="1" ht="20.85" customHeight="1">
      <c r="B391" s="114"/>
      <c r="D391" s="115" t="s">
        <v>69</v>
      </c>
      <c r="E391" s="124" t="s">
        <v>489</v>
      </c>
      <c r="F391" s="124" t="s">
        <v>507</v>
      </c>
      <c r="I391" s="117"/>
      <c r="J391" s="125">
        <f>BK391</f>
        <v>0</v>
      </c>
      <c r="L391" s="114"/>
      <c r="M391" s="119"/>
      <c r="P391" s="120">
        <f>SUM(P392:P395)</f>
        <v>0</v>
      </c>
      <c r="R391" s="120">
        <f>SUM(R392:R395)</f>
        <v>0</v>
      </c>
      <c r="T391" s="121">
        <f>SUM(T392:T395)</f>
        <v>0</v>
      </c>
      <c r="AR391" s="115" t="s">
        <v>78</v>
      </c>
      <c r="AT391" s="122" t="s">
        <v>69</v>
      </c>
      <c r="AU391" s="122" t="s">
        <v>80</v>
      </c>
      <c r="AY391" s="115" t="s">
        <v>113</v>
      </c>
      <c r="BK391" s="123">
        <f>SUM(BK392:BK395)</f>
        <v>0</v>
      </c>
    </row>
    <row r="392" spans="2:65" s="1" customFormat="1" ht="33" customHeight="1">
      <c r="B392" s="31"/>
      <c r="C392" s="126" t="s">
        <v>508</v>
      </c>
      <c r="D392" s="126" t="s">
        <v>116</v>
      </c>
      <c r="E392" s="127" t="s">
        <v>509</v>
      </c>
      <c r="F392" s="128" t="s">
        <v>510</v>
      </c>
      <c r="G392" s="129" t="s">
        <v>175</v>
      </c>
      <c r="H392" s="130">
        <v>0.78</v>
      </c>
      <c r="I392" s="131"/>
      <c r="J392" s="132">
        <f>ROUND(I392*H392,2)</f>
        <v>0</v>
      </c>
      <c r="K392" s="128" t="s">
        <v>119</v>
      </c>
      <c r="L392" s="31"/>
      <c r="M392" s="133" t="s">
        <v>19</v>
      </c>
      <c r="N392" s="134" t="s">
        <v>41</v>
      </c>
      <c r="P392" s="135">
        <f>O392*H392</f>
        <v>0</v>
      </c>
      <c r="Q392" s="135">
        <v>0</v>
      </c>
      <c r="R392" s="135">
        <f>Q392*H392</f>
        <v>0</v>
      </c>
      <c r="S392" s="135">
        <v>0</v>
      </c>
      <c r="T392" s="136">
        <f>S392*H392</f>
        <v>0</v>
      </c>
      <c r="AR392" s="137" t="s">
        <v>165</v>
      </c>
      <c r="AT392" s="137" t="s">
        <v>116</v>
      </c>
      <c r="AU392" s="137" t="s">
        <v>166</v>
      </c>
      <c r="AY392" s="16" t="s">
        <v>113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6" t="s">
        <v>78</v>
      </c>
      <c r="BK392" s="138">
        <f>ROUND(I392*H392,2)</f>
        <v>0</v>
      </c>
      <c r="BL392" s="16" t="s">
        <v>165</v>
      </c>
      <c r="BM392" s="137" t="s">
        <v>511</v>
      </c>
    </row>
    <row r="393" spans="2:47" s="1" customFormat="1" ht="11.25">
      <c r="B393" s="31"/>
      <c r="D393" s="139" t="s">
        <v>122</v>
      </c>
      <c r="F393" s="140" t="s">
        <v>512</v>
      </c>
      <c r="I393" s="141"/>
      <c r="L393" s="31"/>
      <c r="M393" s="142"/>
      <c r="T393" s="52"/>
      <c r="AT393" s="16" t="s">
        <v>122</v>
      </c>
      <c r="AU393" s="16" t="s">
        <v>166</v>
      </c>
    </row>
    <row r="394" spans="2:51" s="13" customFormat="1" ht="11.25">
      <c r="B394" s="154"/>
      <c r="D394" s="147" t="s">
        <v>169</v>
      </c>
      <c r="E394" s="155" t="s">
        <v>19</v>
      </c>
      <c r="F394" s="156" t="s">
        <v>307</v>
      </c>
      <c r="H394" s="155" t="s">
        <v>19</v>
      </c>
      <c r="I394" s="157"/>
      <c r="L394" s="154"/>
      <c r="M394" s="158"/>
      <c r="T394" s="159"/>
      <c r="AT394" s="155" t="s">
        <v>169</v>
      </c>
      <c r="AU394" s="155" t="s">
        <v>166</v>
      </c>
      <c r="AV394" s="13" t="s">
        <v>78</v>
      </c>
      <c r="AW394" s="13" t="s">
        <v>32</v>
      </c>
      <c r="AX394" s="13" t="s">
        <v>70</v>
      </c>
      <c r="AY394" s="155" t="s">
        <v>113</v>
      </c>
    </row>
    <row r="395" spans="2:51" s="12" customFormat="1" ht="11.25">
      <c r="B395" s="146"/>
      <c r="D395" s="147" t="s">
        <v>169</v>
      </c>
      <c r="E395" s="148" t="s">
        <v>19</v>
      </c>
      <c r="F395" s="149" t="s">
        <v>513</v>
      </c>
      <c r="H395" s="150">
        <v>0.78</v>
      </c>
      <c r="I395" s="151"/>
      <c r="L395" s="146"/>
      <c r="M395" s="152"/>
      <c r="T395" s="153"/>
      <c r="AT395" s="148" t="s">
        <v>169</v>
      </c>
      <c r="AU395" s="148" t="s">
        <v>166</v>
      </c>
      <c r="AV395" s="12" t="s">
        <v>80</v>
      </c>
      <c r="AW395" s="12" t="s">
        <v>32</v>
      </c>
      <c r="AX395" s="12" t="s">
        <v>70</v>
      </c>
      <c r="AY395" s="148" t="s">
        <v>113</v>
      </c>
    </row>
    <row r="396" spans="2:63" s="11" customFormat="1" ht="22.9" customHeight="1">
      <c r="B396" s="114"/>
      <c r="D396" s="115" t="s">
        <v>69</v>
      </c>
      <c r="E396" s="124" t="s">
        <v>187</v>
      </c>
      <c r="F396" s="124" t="s">
        <v>514</v>
      </c>
      <c r="I396" s="117"/>
      <c r="J396" s="125">
        <f>BK396</f>
        <v>0</v>
      </c>
      <c r="L396" s="114"/>
      <c r="M396" s="119"/>
      <c r="P396" s="120">
        <f>P397</f>
        <v>0</v>
      </c>
      <c r="R396" s="120">
        <f>R397</f>
        <v>0.37643580000000004</v>
      </c>
      <c r="T396" s="121">
        <f>T397</f>
        <v>0</v>
      </c>
      <c r="AR396" s="115" t="s">
        <v>78</v>
      </c>
      <c r="AT396" s="122" t="s">
        <v>69</v>
      </c>
      <c r="AU396" s="122" t="s">
        <v>78</v>
      </c>
      <c r="AY396" s="115" t="s">
        <v>113</v>
      </c>
      <c r="BK396" s="123">
        <f>BK397</f>
        <v>0</v>
      </c>
    </row>
    <row r="397" spans="2:63" s="11" customFormat="1" ht="20.85" customHeight="1">
      <c r="B397" s="114"/>
      <c r="D397" s="115" t="s">
        <v>69</v>
      </c>
      <c r="E397" s="124" t="s">
        <v>515</v>
      </c>
      <c r="F397" s="124" t="s">
        <v>516</v>
      </c>
      <c r="I397" s="117"/>
      <c r="J397" s="125">
        <f>BK397</f>
        <v>0</v>
      </c>
      <c r="L397" s="114"/>
      <c r="M397" s="119"/>
      <c r="P397" s="120">
        <f>SUM(P398:P403)</f>
        <v>0</v>
      </c>
      <c r="R397" s="120">
        <f>SUM(R398:R403)</f>
        <v>0.37643580000000004</v>
      </c>
      <c r="T397" s="121">
        <f>SUM(T398:T403)</f>
        <v>0</v>
      </c>
      <c r="AR397" s="115" t="s">
        <v>78</v>
      </c>
      <c r="AT397" s="122" t="s">
        <v>69</v>
      </c>
      <c r="AU397" s="122" t="s">
        <v>80</v>
      </c>
      <c r="AY397" s="115" t="s">
        <v>113</v>
      </c>
      <c r="BK397" s="123">
        <f>SUM(BK398:BK403)</f>
        <v>0</v>
      </c>
    </row>
    <row r="398" spans="2:65" s="1" customFormat="1" ht="24.2" customHeight="1">
      <c r="B398" s="31"/>
      <c r="C398" s="126" t="s">
        <v>517</v>
      </c>
      <c r="D398" s="126" t="s">
        <v>116</v>
      </c>
      <c r="E398" s="127" t="s">
        <v>518</v>
      </c>
      <c r="F398" s="128" t="s">
        <v>519</v>
      </c>
      <c r="G398" s="129" t="s">
        <v>164</v>
      </c>
      <c r="H398" s="130">
        <v>1592.89</v>
      </c>
      <c r="I398" s="131"/>
      <c r="J398" s="132">
        <f>ROUND(I398*H398,2)</f>
        <v>0</v>
      </c>
      <c r="K398" s="128" t="s">
        <v>119</v>
      </c>
      <c r="L398" s="31"/>
      <c r="M398" s="133" t="s">
        <v>19</v>
      </c>
      <c r="N398" s="134" t="s">
        <v>41</v>
      </c>
      <c r="P398" s="135">
        <f>O398*H398</f>
        <v>0</v>
      </c>
      <c r="Q398" s="135">
        <v>0.00022</v>
      </c>
      <c r="R398" s="135">
        <f>Q398*H398</f>
        <v>0.3504358</v>
      </c>
      <c r="S398" s="135">
        <v>0</v>
      </c>
      <c r="T398" s="136">
        <f>S398*H398</f>
        <v>0</v>
      </c>
      <c r="AR398" s="137" t="s">
        <v>165</v>
      </c>
      <c r="AT398" s="137" t="s">
        <v>116</v>
      </c>
      <c r="AU398" s="137" t="s">
        <v>166</v>
      </c>
      <c r="AY398" s="16" t="s">
        <v>113</v>
      </c>
      <c r="BE398" s="138">
        <f>IF(N398="základní",J398,0)</f>
        <v>0</v>
      </c>
      <c r="BF398" s="138">
        <f>IF(N398="snížená",J398,0)</f>
        <v>0</v>
      </c>
      <c r="BG398" s="138">
        <f>IF(N398="zákl. přenesená",J398,0)</f>
        <v>0</v>
      </c>
      <c r="BH398" s="138">
        <f>IF(N398="sníž. přenesená",J398,0)</f>
        <v>0</v>
      </c>
      <c r="BI398" s="138">
        <f>IF(N398="nulová",J398,0)</f>
        <v>0</v>
      </c>
      <c r="BJ398" s="16" t="s">
        <v>78</v>
      </c>
      <c r="BK398" s="138">
        <f>ROUND(I398*H398,2)</f>
        <v>0</v>
      </c>
      <c r="BL398" s="16" t="s">
        <v>165</v>
      </c>
      <c r="BM398" s="137" t="s">
        <v>481</v>
      </c>
    </row>
    <row r="399" spans="2:47" s="1" customFormat="1" ht="11.25">
      <c r="B399" s="31"/>
      <c r="D399" s="139" t="s">
        <v>122</v>
      </c>
      <c r="F399" s="140" t="s">
        <v>520</v>
      </c>
      <c r="I399" s="141"/>
      <c r="L399" s="31"/>
      <c r="M399" s="142"/>
      <c r="T399" s="52"/>
      <c r="AT399" s="16" t="s">
        <v>122</v>
      </c>
      <c r="AU399" s="16" t="s">
        <v>166</v>
      </c>
    </row>
    <row r="400" spans="2:51" s="13" customFormat="1" ht="11.25">
      <c r="B400" s="154"/>
      <c r="D400" s="147" t="s">
        <v>169</v>
      </c>
      <c r="E400" s="155" t="s">
        <v>19</v>
      </c>
      <c r="F400" s="156" t="s">
        <v>521</v>
      </c>
      <c r="H400" s="155" t="s">
        <v>19</v>
      </c>
      <c r="I400" s="157"/>
      <c r="L400" s="154"/>
      <c r="M400" s="158"/>
      <c r="T400" s="159"/>
      <c r="AT400" s="155" t="s">
        <v>169</v>
      </c>
      <c r="AU400" s="155" t="s">
        <v>166</v>
      </c>
      <c r="AV400" s="13" t="s">
        <v>78</v>
      </c>
      <c r="AW400" s="13" t="s">
        <v>32</v>
      </c>
      <c r="AX400" s="13" t="s">
        <v>70</v>
      </c>
      <c r="AY400" s="155" t="s">
        <v>113</v>
      </c>
    </row>
    <row r="401" spans="2:51" s="12" customFormat="1" ht="11.25">
      <c r="B401" s="146"/>
      <c r="D401" s="147" t="s">
        <v>169</v>
      </c>
      <c r="E401" s="148" t="s">
        <v>19</v>
      </c>
      <c r="F401" s="149" t="s">
        <v>522</v>
      </c>
      <c r="H401" s="150">
        <v>1592.89</v>
      </c>
      <c r="I401" s="151"/>
      <c r="L401" s="146"/>
      <c r="M401" s="152"/>
      <c r="T401" s="153"/>
      <c r="AT401" s="148" t="s">
        <v>169</v>
      </c>
      <c r="AU401" s="148" t="s">
        <v>166</v>
      </c>
      <c r="AV401" s="12" t="s">
        <v>80</v>
      </c>
      <c r="AW401" s="12" t="s">
        <v>32</v>
      </c>
      <c r="AX401" s="12" t="s">
        <v>70</v>
      </c>
      <c r="AY401" s="148" t="s">
        <v>113</v>
      </c>
    </row>
    <row r="402" spans="2:65" s="1" customFormat="1" ht="44.25" customHeight="1">
      <c r="B402" s="31"/>
      <c r="C402" s="126" t="s">
        <v>523</v>
      </c>
      <c r="D402" s="126" t="s">
        <v>116</v>
      </c>
      <c r="E402" s="127" t="s">
        <v>524</v>
      </c>
      <c r="F402" s="128" t="s">
        <v>525</v>
      </c>
      <c r="G402" s="129" t="s">
        <v>526</v>
      </c>
      <c r="H402" s="130">
        <v>650</v>
      </c>
      <c r="I402" s="131"/>
      <c r="J402" s="132">
        <f>ROUND(I402*H402,2)</f>
        <v>0</v>
      </c>
      <c r="K402" s="128" t="s">
        <v>119</v>
      </c>
      <c r="L402" s="31"/>
      <c r="M402" s="133" t="s">
        <v>19</v>
      </c>
      <c r="N402" s="134" t="s">
        <v>41</v>
      </c>
      <c r="P402" s="135">
        <f>O402*H402</f>
        <v>0</v>
      </c>
      <c r="Q402" s="135">
        <v>4E-05</v>
      </c>
      <c r="R402" s="135">
        <f>Q402*H402</f>
        <v>0.026000000000000002</v>
      </c>
      <c r="S402" s="135">
        <v>0</v>
      </c>
      <c r="T402" s="136">
        <f>S402*H402</f>
        <v>0</v>
      </c>
      <c r="AR402" s="137" t="s">
        <v>165</v>
      </c>
      <c r="AT402" s="137" t="s">
        <v>116</v>
      </c>
      <c r="AU402" s="137" t="s">
        <v>166</v>
      </c>
      <c r="AY402" s="16" t="s">
        <v>113</v>
      </c>
      <c r="BE402" s="138">
        <f>IF(N402="základní",J402,0)</f>
        <v>0</v>
      </c>
      <c r="BF402" s="138">
        <f>IF(N402="snížená",J402,0)</f>
        <v>0</v>
      </c>
      <c r="BG402" s="138">
        <f>IF(N402="zákl. přenesená",J402,0)</f>
        <v>0</v>
      </c>
      <c r="BH402" s="138">
        <f>IF(N402="sníž. přenesená",J402,0)</f>
        <v>0</v>
      </c>
      <c r="BI402" s="138">
        <f>IF(N402="nulová",J402,0)</f>
        <v>0</v>
      </c>
      <c r="BJ402" s="16" t="s">
        <v>78</v>
      </c>
      <c r="BK402" s="138">
        <f>ROUND(I402*H402,2)</f>
        <v>0</v>
      </c>
      <c r="BL402" s="16" t="s">
        <v>165</v>
      </c>
      <c r="BM402" s="137" t="s">
        <v>500</v>
      </c>
    </row>
    <row r="403" spans="2:47" s="1" customFormat="1" ht="11.25">
      <c r="B403" s="31"/>
      <c r="D403" s="139" t="s">
        <v>122</v>
      </c>
      <c r="F403" s="140" t="s">
        <v>527</v>
      </c>
      <c r="I403" s="141"/>
      <c r="L403" s="31"/>
      <c r="M403" s="142"/>
      <c r="T403" s="52"/>
      <c r="AT403" s="16" t="s">
        <v>122</v>
      </c>
      <c r="AU403" s="16" t="s">
        <v>166</v>
      </c>
    </row>
    <row r="404" spans="2:63" s="11" customFormat="1" ht="22.9" customHeight="1">
      <c r="B404" s="114"/>
      <c r="D404" s="115" t="s">
        <v>69</v>
      </c>
      <c r="E404" s="124" t="s">
        <v>197</v>
      </c>
      <c r="F404" s="124" t="s">
        <v>528</v>
      </c>
      <c r="I404" s="117"/>
      <c r="J404" s="125">
        <f>BK404</f>
        <v>0</v>
      </c>
      <c r="L404" s="114"/>
      <c r="M404" s="119"/>
      <c r="P404" s="120">
        <f>P405+P410</f>
        <v>0</v>
      </c>
      <c r="R404" s="120">
        <f>R405+R410</f>
        <v>0.035879999999999995</v>
      </c>
      <c r="T404" s="121">
        <f>T405+T410</f>
        <v>0</v>
      </c>
      <c r="AR404" s="115" t="s">
        <v>78</v>
      </c>
      <c r="AT404" s="122" t="s">
        <v>69</v>
      </c>
      <c r="AU404" s="122" t="s">
        <v>78</v>
      </c>
      <c r="AY404" s="115" t="s">
        <v>113</v>
      </c>
      <c r="BK404" s="123">
        <f>BK405+BK410</f>
        <v>0</v>
      </c>
    </row>
    <row r="405" spans="2:63" s="11" customFormat="1" ht="20.85" customHeight="1">
      <c r="B405" s="114"/>
      <c r="D405" s="115" t="s">
        <v>69</v>
      </c>
      <c r="E405" s="124" t="s">
        <v>529</v>
      </c>
      <c r="F405" s="124" t="s">
        <v>530</v>
      </c>
      <c r="I405" s="117"/>
      <c r="J405" s="125">
        <f>BK405</f>
        <v>0</v>
      </c>
      <c r="L405" s="114"/>
      <c r="M405" s="119"/>
      <c r="P405" s="120">
        <f>SUM(P406:P409)</f>
        <v>0</v>
      </c>
      <c r="R405" s="120">
        <f>SUM(R406:R409)</f>
        <v>0.035879999999999995</v>
      </c>
      <c r="T405" s="121">
        <f>SUM(T406:T409)</f>
        <v>0</v>
      </c>
      <c r="AR405" s="115" t="s">
        <v>78</v>
      </c>
      <c r="AT405" s="122" t="s">
        <v>69</v>
      </c>
      <c r="AU405" s="122" t="s">
        <v>80</v>
      </c>
      <c r="AY405" s="115" t="s">
        <v>113</v>
      </c>
      <c r="BK405" s="123">
        <f>SUM(BK406:BK409)</f>
        <v>0</v>
      </c>
    </row>
    <row r="406" spans="2:65" s="1" customFormat="1" ht="44.25" customHeight="1">
      <c r="B406" s="31"/>
      <c r="C406" s="126" t="s">
        <v>531</v>
      </c>
      <c r="D406" s="126" t="s">
        <v>116</v>
      </c>
      <c r="E406" s="127" t="s">
        <v>532</v>
      </c>
      <c r="F406" s="128" t="s">
        <v>533</v>
      </c>
      <c r="G406" s="129" t="s">
        <v>526</v>
      </c>
      <c r="H406" s="130">
        <v>13</v>
      </c>
      <c r="I406" s="131"/>
      <c r="J406" s="132">
        <f>ROUND(I406*H406,2)</f>
        <v>0</v>
      </c>
      <c r="K406" s="128" t="s">
        <v>119</v>
      </c>
      <c r="L406" s="31"/>
      <c r="M406" s="133" t="s">
        <v>19</v>
      </c>
      <c r="N406" s="134" t="s">
        <v>41</v>
      </c>
      <c r="P406" s="135">
        <f>O406*H406</f>
        <v>0</v>
      </c>
      <c r="Q406" s="135">
        <v>0.00276</v>
      </c>
      <c r="R406" s="135">
        <f>Q406*H406</f>
        <v>0.035879999999999995</v>
      </c>
      <c r="S406" s="135">
        <v>0</v>
      </c>
      <c r="T406" s="136">
        <f>S406*H406</f>
        <v>0</v>
      </c>
      <c r="AR406" s="137" t="s">
        <v>165</v>
      </c>
      <c r="AT406" s="137" t="s">
        <v>116</v>
      </c>
      <c r="AU406" s="137" t="s">
        <v>166</v>
      </c>
      <c r="AY406" s="16" t="s">
        <v>113</v>
      </c>
      <c r="BE406" s="138">
        <f>IF(N406="základní",J406,0)</f>
        <v>0</v>
      </c>
      <c r="BF406" s="138">
        <f>IF(N406="snížená",J406,0)</f>
        <v>0</v>
      </c>
      <c r="BG406" s="138">
        <f>IF(N406="zákl. přenesená",J406,0)</f>
        <v>0</v>
      </c>
      <c r="BH406" s="138">
        <f>IF(N406="sníž. přenesená",J406,0)</f>
        <v>0</v>
      </c>
      <c r="BI406" s="138">
        <f>IF(N406="nulová",J406,0)</f>
        <v>0</v>
      </c>
      <c r="BJ406" s="16" t="s">
        <v>78</v>
      </c>
      <c r="BK406" s="138">
        <f>ROUND(I406*H406,2)</f>
        <v>0</v>
      </c>
      <c r="BL406" s="16" t="s">
        <v>165</v>
      </c>
      <c r="BM406" s="137" t="s">
        <v>517</v>
      </c>
    </row>
    <row r="407" spans="2:47" s="1" customFormat="1" ht="11.25">
      <c r="B407" s="31"/>
      <c r="D407" s="139" t="s">
        <v>122</v>
      </c>
      <c r="F407" s="140" t="s">
        <v>534</v>
      </c>
      <c r="I407" s="141"/>
      <c r="L407" s="31"/>
      <c r="M407" s="142"/>
      <c r="T407" s="52"/>
      <c r="AT407" s="16" t="s">
        <v>122</v>
      </c>
      <c r="AU407" s="16" t="s">
        <v>166</v>
      </c>
    </row>
    <row r="408" spans="2:51" s="13" customFormat="1" ht="11.25">
      <c r="B408" s="154"/>
      <c r="D408" s="147" t="s">
        <v>169</v>
      </c>
      <c r="E408" s="155" t="s">
        <v>19</v>
      </c>
      <c r="F408" s="156" t="s">
        <v>307</v>
      </c>
      <c r="H408" s="155" t="s">
        <v>19</v>
      </c>
      <c r="I408" s="157"/>
      <c r="L408" s="154"/>
      <c r="M408" s="158"/>
      <c r="T408" s="159"/>
      <c r="AT408" s="155" t="s">
        <v>169</v>
      </c>
      <c r="AU408" s="155" t="s">
        <v>166</v>
      </c>
      <c r="AV408" s="13" t="s">
        <v>78</v>
      </c>
      <c r="AW408" s="13" t="s">
        <v>32</v>
      </c>
      <c r="AX408" s="13" t="s">
        <v>70</v>
      </c>
      <c r="AY408" s="155" t="s">
        <v>113</v>
      </c>
    </row>
    <row r="409" spans="2:51" s="12" customFormat="1" ht="11.25">
      <c r="B409" s="146"/>
      <c r="D409" s="147" t="s">
        <v>169</v>
      </c>
      <c r="E409" s="148" t="s">
        <v>19</v>
      </c>
      <c r="F409" s="149" t="s">
        <v>535</v>
      </c>
      <c r="H409" s="150">
        <v>13</v>
      </c>
      <c r="I409" s="151"/>
      <c r="L409" s="146"/>
      <c r="M409" s="152"/>
      <c r="T409" s="153"/>
      <c r="AT409" s="148" t="s">
        <v>169</v>
      </c>
      <c r="AU409" s="148" t="s">
        <v>166</v>
      </c>
      <c r="AV409" s="12" t="s">
        <v>80</v>
      </c>
      <c r="AW409" s="12" t="s">
        <v>32</v>
      </c>
      <c r="AX409" s="12" t="s">
        <v>70</v>
      </c>
      <c r="AY409" s="148" t="s">
        <v>113</v>
      </c>
    </row>
    <row r="410" spans="2:63" s="11" customFormat="1" ht="20.85" customHeight="1">
      <c r="B410" s="114"/>
      <c r="D410" s="115" t="s">
        <v>69</v>
      </c>
      <c r="E410" s="124" t="s">
        <v>536</v>
      </c>
      <c r="F410" s="124" t="s">
        <v>537</v>
      </c>
      <c r="I410" s="117"/>
      <c r="J410" s="125">
        <f>BK410</f>
        <v>0</v>
      </c>
      <c r="L410" s="114"/>
      <c r="M410" s="119"/>
      <c r="P410" s="120">
        <f>P411</f>
        <v>0</v>
      </c>
      <c r="R410" s="120">
        <f>R411</f>
        <v>0</v>
      </c>
      <c r="T410" s="121">
        <f>T411</f>
        <v>0</v>
      </c>
      <c r="AR410" s="115" t="s">
        <v>78</v>
      </c>
      <c r="AT410" s="122" t="s">
        <v>69</v>
      </c>
      <c r="AU410" s="122" t="s">
        <v>80</v>
      </c>
      <c r="AY410" s="115" t="s">
        <v>113</v>
      </c>
      <c r="BK410" s="123">
        <f>BK411</f>
        <v>0</v>
      </c>
    </row>
    <row r="411" spans="2:65" s="1" customFormat="1" ht="16.5" customHeight="1">
      <c r="B411" s="31"/>
      <c r="C411" s="126" t="s">
        <v>538</v>
      </c>
      <c r="D411" s="126" t="s">
        <v>116</v>
      </c>
      <c r="E411" s="127" t="s">
        <v>539</v>
      </c>
      <c r="F411" s="128" t="s">
        <v>540</v>
      </c>
      <c r="G411" s="129" t="s">
        <v>479</v>
      </c>
      <c r="H411" s="130">
        <v>1</v>
      </c>
      <c r="I411" s="131"/>
      <c r="J411" s="132">
        <f>ROUND(I411*H411,2)</f>
        <v>0</v>
      </c>
      <c r="K411" s="128" t="s">
        <v>19</v>
      </c>
      <c r="L411" s="31"/>
      <c r="M411" s="133" t="s">
        <v>19</v>
      </c>
      <c r="N411" s="134" t="s">
        <v>41</v>
      </c>
      <c r="P411" s="135">
        <f>O411*H411</f>
        <v>0</v>
      </c>
      <c r="Q411" s="135">
        <v>0</v>
      </c>
      <c r="R411" s="135">
        <f>Q411*H411</f>
        <v>0</v>
      </c>
      <c r="S411" s="135">
        <v>0</v>
      </c>
      <c r="T411" s="136">
        <f>S411*H411</f>
        <v>0</v>
      </c>
      <c r="AR411" s="137" t="s">
        <v>165</v>
      </c>
      <c r="AT411" s="137" t="s">
        <v>116</v>
      </c>
      <c r="AU411" s="137" t="s">
        <v>166</v>
      </c>
      <c r="AY411" s="16" t="s">
        <v>113</v>
      </c>
      <c r="BE411" s="138">
        <f>IF(N411="základní",J411,0)</f>
        <v>0</v>
      </c>
      <c r="BF411" s="138">
        <f>IF(N411="snížená",J411,0)</f>
        <v>0</v>
      </c>
      <c r="BG411" s="138">
        <f>IF(N411="zákl. přenesená",J411,0)</f>
        <v>0</v>
      </c>
      <c r="BH411" s="138">
        <f>IF(N411="sníž. přenesená",J411,0)</f>
        <v>0</v>
      </c>
      <c r="BI411" s="138">
        <f>IF(N411="nulová",J411,0)</f>
        <v>0</v>
      </c>
      <c r="BJ411" s="16" t="s">
        <v>78</v>
      </c>
      <c r="BK411" s="138">
        <f>ROUND(I411*H411,2)</f>
        <v>0</v>
      </c>
      <c r="BL411" s="16" t="s">
        <v>165</v>
      </c>
      <c r="BM411" s="137" t="s">
        <v>531</v>
      </c>
    </row>
    <row r="412" spans="2:63" s="11" customFormat="1" ht="22.9" customHeight="1">
      <c r="B412" s="114"/>
      <c r="D412" s="115" t="s">
        <v>69</v>
      </c>
      <c r="E412" s="124" t="s">
        <v>220</v>
      </c>
      <c r="F412" s="124" t="s">
        <v>541</v>
      </c>
      <c r="I412" s="117"/>
      <c r="J412" s="125">
        <f>BK412</f>
        <v>0</v>
      </c>
      <c r="L412" s="114"/>
      <c r="M412" s="119"/>
      <c r="P412" s="120">
        <f>P413</f>
        <v>0</v>
      </c>
      <c r="R412" s="120">
        <f>R413</f>
        <v>1.0855000000000001</v>
      </c>
      <c r="T412" s="121">
        <f>T413</f>
        <v>0</v>
      </c>
      <c r="AR412" s="115" t="s">
        <v>78</v>
      </c>
      <c r="AT412" s="122" t="s">
        <v>69</v>
      </c>
      <c r="AU412" s="122" t="s">
        <v>78</v>
      </c>
      <c r="AY412" s="115" t="s">
        <v>113</v>
      </c>
      <c r="BK412" s="123">
        <f>BK413</f>
        <v>0</v>
      </c>
    </row>
    <row r="413" spans="2:63" s="11" customFormat="1" ht="20.85" customHeight="1">
      <c r="B413" s="114"/>
      <c r="D413" s="115" t="s">
        <v>69</v>
      </c>
      <c r="E413" s="124" t="s">
        <v>542</v>
      </c>
      <c r="F413" s="124" t="s">
        <v>543</v>
      </c>
      <c r="I413" s="117"/>
      <c r="J413" s="125">
        <f>BK413</f>
        <v>0</v>
      </c>
      <c r="L413" s="114"/>
      <c r="M413" s="119"/>
      <c r="P413" s="120">
        <f>SUM(P414:P415)</f>
        <v>0</v>
      </c>
      <c r="R413" s="120">
        <f>SUM(R414:R415)</f>
        <v>1.0855000000000001</v>
      </c>
      <c r="T413" s="121">
        <f>SUM(T414:T415)</f>
        <v>0</v>
      </c>
      <c r="AR413" s="115" t="s">
        <v>78</v>
      </c>
      <c r="AT413" s="122" t="s">
        <v>69</v>
      </c>
      <c r="AU413" s="122" t="s">
        <v>80</v>
      </c>
      <c r="AY413" s="115" t="s">
        <v>113</v>
      </c>
      <c r="BK413" s="123">
        <f>SUM(BK414:BK415)</f>
        <v>0</v>
      </c>
    </row>
    <row r="414" spans="2:65" s="1" customFormat="1" ht="24.2" customHeight="1">
      <c r="B414" s="31"/>
      <c r="C414" s="126" t="s">
        <v>544</v>
      </c>
      <c r="D414" s="126" t="s">
        <v>116</v>
      </c>
      <c r="E414" s="127" t="s">
        <v>545</v>
      </c>
      <c r="F414" s="128" t="s">
        <v>546</v>
      </c>
      <c r="G414" s="129" t="s">
        <v>526</v>
      </c>
      <c r="H414" s="130">
        <v>650</v>
      </c>
      <c r="I414" s="131"/>
      <c r="J414" s="132">
        <f>ROUND(I414*H414,2)</f>
        <v>0</v>
      </c>
      <c r="K414" s="128" t="s">
        <v>119</v>
      </c>
      <c r="L414" s="31"/>
      <c r="M414" s="133" t="s">
        <v>19</v>
      </c>
      <c r="N414" s="134" t="s">
        <v>41</v>
      </c>
      <c r="P414" s="135">
        <f>O414*H414</f>
        <v>0</v>
      </c>
      <c r="Q414" s="135">
        <v>0.00167</v>
      </c>
      <c r="R414" s="135">
        <f>Q414*H414</f>
        <v>1.0855000000000001</v>
      </c>
      <c r="S414" s="135">
        <v>0</v>
      </c>
      <c r="T414" s="136">
        <f>S414*H414</f>
        <v>0</v>
      </c>
      <c r="AR414" s="137" t="s">
        <v>165</v>
      </c>
      <c r="AT414" s="137" t="s">
        <v>116</v>
      </c>
      <c r="AU414" s="137" t="s">
        <v>166</v>
      </c>
      <c r="AY414" s="16" t="s">
        <v>113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6" t="s">
        <v>78</v>
      </c>
      <c r="BK414" s="138">
        <f>ROUND(I414*H414,2)</f>
        <v>0</v>
      </c>
      <c r="BL414" s="16" t="s">
        <v>165</v>
      </c>
      <c r="BM414" s="137" t="s">
        <v>544</v>
      </c>
    </row>
    <row r="415" spans="2:47" s="1" customFormat="1" ht="11.25">
      <c r="B415" s="31"/>
      <c r="D415" s="139" t="s">
        <v>122</v>
      </c>
      <c r="F415" s="140" t="s">
        <v>547</v>
      </c>
      <c r="I415" s="141"/>
      <c r="L415" s="31"/>
      <c r="M415" s="142"/>
      <c r="T415" s="52"/>
      <c r="AT415" s="16" t="s">
        <v>122</v>
      </c>
      <c r="AU415" s="16" t="s">
        <v>166</v>
      </c>
    </row>
    <row r="416" spans="2:63" s="11" customFormat="1" ht="22.9" customHeight="1">
      <c r="B416" s="114"/>
      <c r="D416" s="115" t="s">
        <v>69</v>
      </c>
      <c r="E416" s="124" t="s">
        <v>548</v>
      </c>
      <c r="F416" s="124" t="s">
        <v>549</v>
      </c>
      <c r="I416" s="117"/>
      <c r="J416" s="125">
        <f>BK416</f>
        <v>0</v>
      </c>
      <c r="L416" s="114"/>
      <c r="M416" s="119"/>
      <c r="P416" s="120">
        <f>SUM(P417:P418)</f>
        <v>0</v>
      </c>
      <c r="R416" s="120">
        <f>SUM(R417:R418)</f>
        <v>0</v>
      </c>
      <c r="T416" s="121">
        <f>SUM(T417:T418)</f>
        <v>0</v>
      </c>
      <c r="AR416" s="115" t="s">
        <v>78</v>
      </c>
      <c r="AT416" s="122" t="s">
        <v>69</v>
      </c>
      <c r="AU416" s="122" t="s">
        <v>78</v>
      </c>
      <c r="AY416" s="115" t="s">
        <v>113</v>
      </c>
      <c r="BK416" s="123">
        <f>SUM(BK417:BK418)</f>
        <v>0</v>
      </c>
    </row>
    <row r="417" spans="2:65" s="1" customFormat="1" ht="24.2" customHeight="1">
      <c r="B417" s="31"/>
      <c r="C417" s="126" t="s">
        <v>550</v>
      </c>
      <c r="D417" s="126" t="s">
        <v>116</v>
      </c>
      <c r="E417" s="127" t="s">
        <v>551</v>
      </c>
      <c r="F417" s="128" t="s">
        <v>552</v>
      </c>
      <c r="G417" s="129" t="s">
        <v>292</v>
      </c>
      <c r="H417" s="130">
        <v>3117.473</v>
      </c>
      <c r="I417" s="131"/>
      <c r="J417" s="132">
        <f>ROUND(I417*H417,2)</f>
        <v>0</v>
      </c>
      <c r="K417" s="128" t="s">
        <v>119</v>
      </c>
      <c r="L417" s="31"/>
      <c r="M417" s="133" t="s">
        <v>19</v>
      </c>
      <c r="N417" s="134" t="s">
        <v>41</v>
      </c>
      <c r="P417" s="135">
        <f>O417*H417</f>
        <v>0</v>
      </c>
      <c r="Q417" s="135">
        <v>0</v>
      </c>
      <c r="R417" s="135">
        <f>Q417*H417</f>
        <v>0</v>
      </c>
      <c r="S417" s="135">
        <v>0</v>
      </c>
      <c r="T417" s="136">
        <f>S417*H417</f>
        <v>0</v>
      </c>
      <c r="AR417" s="137" t="s">
        <v>165</v>
      </c>
      <c r="AT417" s="137" t="s">
        <v>116</v>
      </c>
      <c r="AU417" s="137" t="s">
        <v>80</v>
      </c>
      <c r="AY417" s="16" t="s">
        <v>113</v>
      </c>
      <c r="BE417" s="138">
        <f>IF(N417="základní",J417,0)</f>
        <v>0</v>
      </c>
      <c r="BF417" s="138">
        <f>IF(N417="snížená",J417,0)</f>
        <v>0</v>
      </c>
      <c r="BG417" s="138">
        <f>IF(N417="zákl. přenesená",J417,0)</f>
        <v>0</v>
      </c>
      <c r="BH417" s="138">
        <f>IF(N417="sníž. přenesená",J417,0)</f>
        <v>0</v>
      </c>
      <c r="BI417" s="138">
        <f>IF(N417="nulová",J417,0)</f>
        <v>0</v>
      </c>
      <c r="BJ417" s="16" t="s">
        <v>78</v>
      </c>
      <c r="BK417" s="138">
        <f>ROUND(I417*H417,2)</f>
        <v>0</v>
      </c>
      <c r="BL417" s="16" t="s">
        <v>165</v>
      </c>
      <c r="BM417" s="137" t="s">
        <v>553</v>
      </c>
    </row>
    <row r="418" spans="2:47" s="1" customFormat="1" ht="11.25">
      <c r="B418" s="31"/>
      <c r="D418" s="139" t="s">
        <v>122</v>
      </c>
      <c r="F418" s="140" t="s">
        <v>554</v>
      </c>
      <c r="I418" s="141"/>
      <c r="L418" s="31"/>
      <c r="M418" s="142"/>
      <c r="T418" s="52"/>
      <c r="AT418" s="16" t="s">
        <v>122</v>
      </c>
      <c r="AU418" s="16" t="s">
        <v>80</v>
      </c>
    </row>
    <row r="419" spans="2:63" s="11" customFormat="1" ht="25.9" customHeight="1">
      <c r="B419" s="114"/>
      <c r="D419" s="115" t="s">
        <v>69</v>
      </c>
      <c r="E419" s="116" t="s">
        <v>555</v>
      </c>
      <c r="F419" s="116" t="s">
        <v>556</v>
      </c>
      <c r="I419" s="117"/>
      <c r="J419" s="118">
        <f>BK419</f>
        <v>0</v>
      </c>
      <c r="L419" s="114"/>
      <c r="M419" s="119"/>
      <c r="P419" s="120">
        <f>P420+P431</f>
        <v>0</v>
      </c>
      <c r="R419" s="120">
        <f>R420+R431</f>
        <v>3.0692296</v>
      </c>
      <c r="T419" s="121">
        <f>T420+T431</f>
        <v>0</v>
      </c>
      <c r="AR419" s="115" t="s">
        <v>80</v>
      </c>
      <c r="AT419" s="122" t="s">
        <v>69</v>
      </c>
      <c r="AU419" s="122" t="s">
        <v>70</v>
      </c>
      <c r="AY419" s="115" t="s">
        <v>113</v>
      </c>
      <c r="BK419" s="123">
        <f>BK420+BK431</f>
        <v>0</v>
      </c>
    </row>
    <row r="420" spans="2:63" s="11" customFormat="1" ht="22.9" customHeight="1">
      <c r="B420" s="114"/>
      <c r="D420" s="115" t="s">
        <v>69</v>
      </c>
      <c r="E420" s="124" t="s">
        <v>557</v>
      </c>
      <c r="F420" s="124" t="s">
        <v>558</v>
      </c>
      <c r="I420" s="117"/>
      <c r="J420" s="125">
        <f>BK420</f>
        <v>0</v>
      </c>
      <c r="L420" s="114"/>
      <c r="M420" s="119"/>
      <c r="P420" s="120">
        <f>SUM(P421:P430)</f>
        <v>0</v>
      </c>
      <c r="R420" s="120">
        <f>SUM(R421:R430)</f>
        <v>0.7327296000000001</v>
      </c>
      <c r="T420" s="121">
        <f>SUM(T421:T430)</f>
        <v>0</v>
      </c>
      <c r="AR420" s="115" t="s">
        <v>80</v>
      </c>
      <c r="AT420" s="122" t="s">
        <v>69</v>
      </c>
      <c r="AU420" s="122" t="s">
        <v>78</v>
      </c>
      <c r="AY420" s="115" t="s">
        <v>113</v>
      </c>
      <c r="BK420" s="123">
        <f>SUM(BK421:BK430)</f>
        <v>0</v>
      </c>
    </row>
    <row r="421" spans="2:65" s="1" customFormat="1" ht="44.25" customHeight="1">
      <c r="B421" s="31"/>
      <c r="C421" s="126" t="s">
        <v>553</v>
      </c>
      <c r="D421" s="126" t="s">
        <v>116</v>
      </c>
      <c r="E421" s="127" t="s">
        <v>559</v>
      </c>
      <c r="F421" s="128" t="s">
        <v>560</v>
      </c>
      <c r="G421" s="129" t="s">
        <v>164</v>
      </c>
      <c r="H421" s="130">
        <v>1592.89</v>
      </c>
      <c r="I421" s="131"/>
      <c r="J421" s="132">
        <f>ROUND(I421*H421,2)</f>
        <v>0</v>
      </c>
      <c r="K421" s="128" t="s">
        <v>119</v>
      </c>
      <c r="L421" s="31"/>
      <c r="M421" s="133" t="s">
        <v>19</v>
      </c>
      <c r="N421" s="134" t="s">
        <v>41</v>
      </c>
      <c r="P421" s="135">
        <f>O421*H421</f>
        <v>0</v>
      </c>
      <c r="Q421" s="135">
        <v>0</v>
      </c>
      <c r="R421" s="135">
        <f>Q421*H421</f>
        <v>0</v>
      </c>
      <c r="S421" s="135">
        <v>0</v>
      </c>
      <c r="T421" s="136">
        <f>S421*H421</f>
        <v>0</v>
      </c>
      <c r="AR421" s="137" t="s">
        <v>230</v>
      </c>
      <c r="AT421" s="137" t="s">
        <v>116</v>
      </c>
      <c r="AU421" s="137" t="s">
        <v>80</v>
      </c>
      <c r="AY421" s="16" t="s">
        <v>113</v>
      </c>
      <c r="BE421" s="138">
        <f>IF(N421="základní",J421,0)</f>
        <v>0</v>
      </c>
      <c r="BF421" s="138">
        <f>IF(N421="snížená",J421,0)</f>
        <v>0</v>
      </c>
      <c r="BG421" s="138">
        <f>IF(N421="zákl. přenesená",J421,0)</f>
        <v>0</v>
      </c>
      <c r="BH421" s="138">
        <f>IF(N421="sníž. přenesená",J421,0)</f>
        <v>0</v>
      </c>
      <c r="BI421" s="138">
        <f>IF(N421="nulová",J421,0)</f>
        <v>0</v>
      </c>
      <c r="BJ421" s="16" t="s">
        <v>78</v>
      </c>
      <c r="BK421" s="138">
        <f>ROUND(I421*H421,2)</f>
        <v>0</v>
      </c>
      <c r="BL421" s="16" t="s">
        <v>230</v>
      </c>
      <c r="BM421" s="137" t="s">
        <v>561</v>
      </c>
    </row>
    <row r="422" spans="2:47" s="1" customFormat="1" ht="11.25">
      <c r="B422" s="31"/>
      <c r="D422" s="139" t="s">
        <v>122</v>
      </c>
      <c r="F422" s="140" t="s">
        <v>562</v>
      </c>
      <c r="I422" s="141"/>
      <c r="L422" s="31"/>
      <c r="M422" s="142"/>
      <c r="T422" s="52"/>
      <c r="AT422" s="16" t="s">
        <v>122</v>
      </c>
      <c r="AU422" s="16" t="s">
        <v>80</v>
      </c>
    </row>
    <row r="423" spans="2:51" s="13" customFormat="1" ht="11.25">
      <c r="B423" s="154"/>
      <c r="D423" s="147" t="s">
        <v>169</v>
      </c>
      <c r="E423" s="155" t="s">
        <v>19</v>
      </c>
      <c r="F423" s="156" t="s">
        <v>521</v>
      </c>
      <c r="H423" s="155" t="s">
        <v>19</v>
      </c>
      <c r="I423" s="157"/>
      <c r="L423" s="154"/>
      <c r="M423" s="158"/>
      <c r="T423" s="159"/>
      <c r="AT423" s="155" t="s">
        <v>169</v>
      </c>
      <c r="AU423" s="155" t="s">
        <v>80</v>
      </c>
      <c r="AV423" s="13" t="s">
        <v>78</v>
      </c>
      <c r="AW423" s="13" t="s">
        <v>32</v>
      </c>
      <c r="AX423" s="13" t="s">
        <v>70</v>
      </c>
      <c r="AY423" s="155" t="s">
        <v>113</v>
      </c>
    </row>
    <row r="424" spans="2:51" s="12" customFormat="1" ht="11.25">
      <c r="B424" s="146"/>
      <c r="D424" s="147" t="s">
        <v>169</v>
      </c>
      <c r="E424" s="148" t="s">
        <v>19</v>
      </c>
      <c r="F424" s="149" t="s">
        <v>522</v>
      </c>
      <c r="H424" s="150">
        <v>1592.89</v>
      </c>
      <c r="I424" s="151"/>
      <c r="L424" s="146"/>
      <c r="M424" s="152"/>
      <c r="T424" s="153"/>
      <c r="AT424" s="148" t="s">
        <v>169</v>
      </c>
      <c r="AU424" s="148" t="s">
        <v>80</v>
      </c>
      <c r="AV424" s="12" t="s">
        <v>80</v>
      </c>
      <c r="AW424" s="12" t="s">
        <v>32</v>
      </c>
      <c r="AX424" s="12" t="s">
        <v>70</v>
      </c>
      <c r="AY424" s="148" t="s">
        <v>113</v>
      </c>
    </row>
    <row r="425" spans="2:65" s="1" customFormat="1" ht="16.5" customHeight="1">
      <c r="B425" s="31"/>
      <c r="C425" s="160" t="s">
        <v>563</v>
      </c>
      <c r="D425" s="160" t="s">
        <v>315</v>
      </c>
      <c r="E425" s="161" t="s">
        <v>564</v>
      </c>
      <c r="F425" s="162" t="s">
        <v>565</v>
      </c>
      <c r="G425" s="163" t="s">
        <v>164</v>
      </c>
      <c r="H425" s="164">
        <v>1831.824</v>
      </c>
      <c r="I425" s="165"/>
      <c r="J425" s="166">
        <f>ROUND(I425*H425,2)</f>
        <v>0</v>
      </c>
      <c r="K425" s="162" t="s">
        <v>119</v>
      </c>
      <c r="L425" s="167"/>
      <c r="M425" s="168" t="s">
        <v>19</v>
      </c>
      <c r="N425" s="169" t="s">
        <v>41</v>
      </c>
      <c r="P425" s="135">
        <f>O425*H425</f>
        <v>0</v>
      </c>
      <c r="Q425" s="135">
        <v>0.0004</v>
      </c>
      <c r="R425" s="135">
        <f>Q425*H425</f>
        <v>0.7327296000000001</v>
      </c>
      <c r="S425" s="135">
        <v>0</v>
      </c>
      <c r="T425" s="136">
        <f>S425*H425</f>
        <v>0</v>
      </c>
      <c r="AR425" s="137" t="s">
        <v>376</v>
      </c>
      <c r="AT425" s="137" t="s">
        <v>315</v>
      </c>
      <c r="AU425" s="137" t="s">
        <v>80</v>
      </c>
      <c r="AY425" s="16" t="s">
        <v>113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6" t="s">
        <v>78</v>
      </c>
      <c r="BK425" s="138">
        <f>ROUND(I425*H425,2)</f>
        <v>0</v>
      </c>
      <c r="BL425" s="16" t="s">
        <v>230</v>
      </c>
      <c r="BM425" s="137" t="s">
        <v>566</v>
      </c>
    </row>
    <row r="426" spans="2:51" s="13" customFormat="1" ht="11.25">
      <c r="B426" s="154"/>
      <c r="D426" s="147" t="s">
        <v>169</v>
      </c>
      <c r="E426" s="155" t="s">
        <v>19</v>
      </c>
      <c r="F426" s="156" t="s">
        <v>521</v>
      </c>
      <c r="H426" s="155" t="s">
        <v>19</v>
      </c>
      <c r="I426" s="157"/>
      <c r="L426" s="154"/>
      <c r="M426" s="158"/>
      <c r="T426" s="159"/>
      <c r="AT426" s="155" t="s">
        <v>169</v>
      </c>
      <c r="AU426" s="155" t="s">
        <v>80</v>
      </c>
      <c r="AV426" s="13" t="s">
        <v>78</v>
      </c>
      <c r="AW426" s="13" t="s">
        <v>32</v>
      </c>
      <c r="AX426" s="13" t="s">
        <v>70</v>
      </c>
      <c r="AY426" s="155" t="s">
        <v>113</v>
      </c>
    </row>
    <row r="427" spans="2:51" s="12" customFormat="1" ht="11.25">
      <c r="B427" s="146"/>
      <c r="D427" s="147" t="s">
        <v>169</v>
      </c>
      <c r="E427" s="148" t="s">
        <v>19</v>
      </c>
      <c r="F427" s="149" t="s">
        <v>522</v>
      </c>
      <c r="H427" s="150">
        <v>1592.89</v>
      </c>
      <c r="I427" s="151"/>
      <c r="L427" s="146"/>
      <c r="M427" s="152"/>
      <c r="T427" s="153"/>
      <c r="AT427" s="148" t="s">
        <v>169</v>
      </c>
      <c r="AU427" s="148" t="s">
        <v>80</v>
      </c>
      <c r="AV427" s="12" t="s">
        <v>80</v>
      </c>
      <c r="AW427" s="12" t="s">
        <v>32</v>
      </c>
      <c r="AX427" s="12" t="s">
        <v>70</v>
      </c>
      <c r="AY427" s="148" t="s">
        <v>113</v>
      </c>
    </row>
    <row r="428" spans="2:51" s="12" customFormat="1" ht="11.25">
      <c r="B428" s="146"/>
      <c r="D428" s="147" t="s">
        <v>169</v>
      </c>
      <c r="F428" s="149" t="s">
        <v>567</v>
      </c>
      <c r="H428" s="150">
        <v>1831.824</v>
      </c>
      <c r="I428" s="151"/>
      <c r="L428" s="146"/>
      <c r="M428" s="152"/>
      <c r="T428" s="153"/>
      <c r="AT428" s="148" t="s">
        <v>169</v>
      </c>
      <c r="AU428" s="148" t="s">
        <v>80</v>
      </c>
      <c r="AV428" s="12" t="s">
        <v>80</v>
      </c>
      <c r="AW428" s="12" t="s">
        <v>4</v>
      </c>
      <c r="AX428" s="12" t="s">
        <v>78</v>
      </c>
      <c r="AY428" s="148" t="s">
        <v>113</v>
      </c>
    </row>
    <row r="429" spans="2:65" s="1" customFormat="1" ht="44.25" customHeight="1">
      <c r="B429" s="31"/>
      <c r="C429" s="126" t="s">
        <v>561</v>
      </c>
      <c r="D429" s="126" t="s">
        <v>116</v>
      </c>
      <c r="E429" s="127" t="s">
        <v>568</v>
      </c>
      <c r="F429" s="128" t="s">
        <v>569</v>
      </c>
      <c r="G429" s="129" t="s">
        <v>292</v>
      </c>
      <c r="H429" s="130">
        <v>0.733</v>
      </c>
      <c r="I429" s="131"/>
      <c r="J429" s="132">
        <f>ROUND(I429*H429,2)</f>
        <v>0</v>
      </c>
      <c r="K429" s="128" t="s">
        <v>119</v>
      </c>
      <c r="L429" s="31"/>
      <c r="M429" s="133" t="s">
        <v>19</v>
      </c>
      <c r="N429" s="134" t="s">
        <v>41</v>
      </c>
      <c r="P429" s="135">
        <f>O429*H429</f>
        <v>0</v>
      </c>
      <c r="Q429" s="135">
        <v>0</v>
      </c>
      <c r="R429" s="135">
        <f>Q429*H429</f>
        <v>0</v>
      </c>
      <c r="S429" s="135">
        <v>0</v>
      </c>
      <c r="T429" s="136">
        <f>S429*H429</f>
        <v>0</v>
      </c>
      <c r="AR429" s="137" t="s">
        <v>230</v>
      </c>
      <c r="AT429" s="137" t="s">
        <v>116</v>
      </c>
      <c r="AU429" s="137" t="s">
        <v>80</v>
      </c>
      <c r="AY429" s="16" t="s">
        <v>113</v>
      </c>
      <c r="BE429" s="138">
        <f>IF(N429="základní",J429,0)</f>
        <v>0</v>
      </c>
      <c r="BF429" s="138">
        <f>IF(N429="snížená",J429,0)</f>
        <v>0</v>
      </c>
      <c r="BG429" s="138">
        <f>IF(N429="zákl. přenesená",J429,0)</f>
        <v>0</v>
      </c>
      <c r="BH429" s="138">
        <f>IF(N429="sníž. přenesená",J429,0)</f>
        <v>0</v>
      </c>
      <c r="BI429" s="138">
        <f>IF(N429="nulová",J429,0)</f>
        <v>0</v>
      </c>
      <c r="BJ429" s="16" t="s">
        <v>78</v>
      </c>
      <c r="BK429" s="138">
        <f>ROUND(I429*H429,2)</f>
        <v>0</v>
      </c>
      <c r="BL429" s="16" t="s">
        <v>230</v>
      </c>
      <c r="BM429" s="137" t="s">
        <v>570</v>
      </c>
    </row>
    <row r="430" spans="2:47" s="1" customFormat="1" ht="11.25">
      <c r="B430" s="31"/>
      <c r="D430" s="139" t="s">
        <v>122</v>
      </c>
      <c r="F430" s="140" t="s">
        <v>571</v>
      </c>
      <c r="I430" s="141"/>
      <c r="L430" s="31"/>
      <c r="M430" s="142"/>
      <c r="T430" s="52"/>
      <c r="AT430" s="16" t="s">
        <v>122</v>
      </c>
      <c r="AU430" s="16" t="s">
        <v>80</v>
      </c>
    </row>
    <row r="431" spans="2:63" s="11" customFormat="1" ht="22.9" customHeight="1">
      <c r="B431" s="114"/>
      <c r="D431" s="115" t="s">
        <v>69</v>
      </c>
      <c r="E431" s="124" t="s">
        <v>572</v>
      </c>
      <c r="F431" s="124" t="s">
        <v>573</v>
      </c>
      <c r="I431" s="117"/>
      <c r="J431" s="125">
        <f>BK431</f>
        <v>0</v>
      </c>
      <c r="L431" s="114"/>
      <c r="M431" s="119"/>
      <c r="P431" s="120">
        <f>SUM(P432:P446)</f>
        <v>0</v>
      </c>
      <c r="R431" s="120">
        <f>SUM(R432:R446)</f>
        <v>2.3365</v>
      </c>
      <c r="T431" s="121">
        <f>SUM(T432:T446)</f>
        <v>0</v>
      </c>
      <c r="AR431" s="115" t="s">
        <v>80</v>
      </c>
      <c r="AT431" s="122" t="s">
        <v>69</v>
      </c>
      <c r="AU431" s="122" t="s">
        <v>78</v>
      </c>
      <c r="AY431" s="115" t="s">
        <v>113</v>
      </c>
      <c r="BK431" s="123">
        <f>SUM(BK432:BK446)</f>
        <v>0</v>
      </c>
    </row>
    <row r="432" spans="2:65" s="1" customFormat="1" ht="24.2" customHeight="1">
      <c r="B432" s="31"/>
      <c r="C432" s="126" t="s">
        <v>574</v>
      </c>
      <c r="D432" s="126" t="s">
        <v>116</v>
      </c>
      <c r="E432" s="127" t="s">
        <v>575</v>
      </c>
      <c r="F432" s="128" t="s">
        <v>576</v>
      </c>
      <c r="G432" s="129" t="s">
        <v>577</v>
      </c>
      <c r="H432" s="130">
        <v>750</v>
      </c>
      <c r="I432" s="131"/>
      <c r="J432" s="132">
        <f>ROUND(I432*H432,2)</f>
        <v>0</v>
      </c>
      <c r="K432" s="128" t="s">
        <v>119</v>
      </c>
      <c r="L432" s="31"/>
      <c r="M432" s="133" t="s">
        <v>19</v>
      </c>
      <c r="N432" s="134" t="s">
        <v>41</v>
      </c>
      <c r="P432" s="135">
        <f>O432*H432</f>
        <v>0</v>
      </c>
      <c r="Q432" s="135">
        <v>7E-05</v>
      </c>
      <c r="R432" s="135">
        <f>Q432*H432</f>
        <v>0.0525</v>
      </c>
      <c r="S432" s="135">
        <v>0</v>
      </c>
      <c r="T432" s="136">
        <f>S432*H432</f>
        <v>0</v>
      </c>
      <c r="AR432" s="137" t="s">
        <v>230</v>
      </c>
      <c r="AT432" s="137" t="s">
        <v>116</v>
      </c>
      <c r="AU432" s="137" t="s">
        <v>80</v>
      </c>
      <c r="AY432" s="16" t="s">
        <v>113</v>
      </c>
      <c r="BE432" s="138">
        <f>IF(N432="základní",J432,0)</f>
        <v>0</v>
      </c>
      <c r="BF432" s="138">
        <f>IF(N432="snížená",J432,0)</f>
        <v>0</v>
      </c>
      <c r="BG432" s="138">
        <f>IF(N432="zákl. přenesená",J432,0)</f>
        <v>0</v>
      </c>
      <c r="BH432" s="138">
        <f>IF(N432="sníž. přenesená",J432,0)</f>
        <v>0</v>
      </c>
      <c r="BI432" s="138">
        <f>IF(N432="nulová",J432,0)</f>
        <v>0</v>
      </c>
      <c r="BJ432" s="16" t="s">
        <v>78</v>
      </c>
      <c r="BK432" s="138">
        <f>ROUND(I432*H432,2)</f>
        <v>0</v>
      </c>
      <c r="BL432" s="16" t="s">
        <v>230</v>
      </c>
      <c r="BM432" s="137" t="s">
        <v>578</v>
      </c>
    </row>
    <row r="433" spans="2:47" s="1" customFormat="1" ht="11.25">
      <c r="B433" s="31"/>
      <c r="D433" s="139" t="s">
        <v>122</v>
      </c>
      <c r="F433" s="140" t="s">
        <v>579</v>
      </c>
      <c r="I433" s="141"/>
      <c r="L433" s="31"/>
      <c r="M433" s="142"/>
      <c r="T433" s="52"/>
      <c r="AT433" s="16" t="s">
        <v>122</v>
      </c>
      <c r="AU433" s="16" t="s">
        <v>80</v>
      </c>
    </row>
    <row r="434" spans="2:65" s="1" customFormat="1" ht="24.2" customHeight="1">
      <c r="B434" s="31"/>
      <c r="C434" s="160" t="s">
        <v>570</v>
      </c>
      <c r="D434" s="160" t="s">
        <v>315</v>
      </c>
      <c r="E434" s="161" t="s">
        <v>580</v>
      </c>
      <c r="F434" s="162" t="s">
        <v>581</v>
      </c>
      <c r="G434" s="163" t="s">
        <v>292</v>
      </c>
      <c r="H434" s="164">
        <v>0.75</v>
      </c>
      <c r="I434" s="165"/>
      <c r="J434" s="166">
        <f>ROUND(I434*H434,2)</f>
        <v>0</v>
      </c>
      <c r="K434" s="162" t="s">
        <v>119</v>
      </c>
      <c r="L434" s="167"/>
      <c r="M434" s="168" t="s">
        <v>19</v>
      </c>
      <c r="N434" s="169" t="s">
        <v>41</v>
      </c>
      <c r="P434" s="135">
        <f>O434*H434</f>
        <v>0</v>
      </c>
      <c r="Q434" s="135">
        <v>1</v>
      </c>
      <c r="R434" s="135">
        <f>Q434*H434</f>
        <v>0.75</v>
      </c>
      <c r="S434" s="135">
        <v>0</v>
      </c>
      <c r="T434" s="136">
        <f>S434*H434</f>
        <v>0</v>
      </c>
      <c r="AR434" s="137" t="s">
        <v>376</v>
      </c>
      <c r="AT434" s="137" t="s">
        <v>315</v>
      </c>
      <c r="AU434" s="137" t="s">
        <v>80</v>
      </c>
      <c r="AY434" s="16" t="s">
        <v>113</v>
      </c>
      <c r="BE434" s="138">
        <f>IF(N434="základní",J434,0)</f>
        <v>0</v>
      </c>
      <c r="BF434" s="138">
        <f>IF(N434="snížená",J434,0)</f>
        <v>0</v>
      </c>
      <c r="BG434" s="138">
        <f>IF(N434="zákl. přenesená",J434,0)</f>
        <v>0</v>
      </c>
      <c r="BH434" s="138">
        <f>IF(N434="sníž. přenesená",J434,0)</f>
        <v>0</v>
      </c>
      <c r="BI434" s="138">
        <f>IF(N434="nulová",J434,0)</f>
        <v>0</v>
      </c>
      <c r="BJ434" s="16" t="s">
        <v>78</v>
      </c>
      <c r="BK434" s="138">
        <f>ROUND(I434*H434,2)</f>
        <v>0</v>
      </c>
      <c r="BL434" s="16" t="s">
        <v>230</v>
      </c>
      <c r="BM434" s="137" t="s">
        <v>582</v>
      </c>
    </row>
    <row r="435" spans="2:65" s="1" customFormat="1" ht="24.2" customHeight="1">
      <c r="B435" s="31"/>
      <c r="C435" s="126" t="s">
        <v>583</v>
      </c>
      <c r="D435" s="126" t="s">
        <v>116</v>
      </c>
      <c r="E435" s="127" t="s">
        <v>584</v>
      </c>
      <c r="F435" s="128" t="s">
        <v>585</v>
      </c>
      <c r="G435" s="129" t="s">
        <v>526</v>
      </c>
      <c r="H435" s="130">
        <v>110</v>
      </c>
      <c r="I435" s="131"/>
      <c r="J435" s="132">
        <f>ROUND(I435*H435,2)</f>
        <v>0</v>
      </c>
      <c r="K435" s="128" t="s">
        <v>19</v>
      </c>
      <c r="L435" s="31"/>
      <c r="M435" s="133" t="s">
        <v>19</v>
      </c>
      <c r="N435" s="134" t="s">
        <v>41</v>
      </c>
      <c r="P435" s="135">
        <f>O435*H435</f>
        <v>0</v>
      </c>
      <c r="Q435" s="135">
        <v>0.01</v>
      </c>
      <c r="R435" s="135">
        <f>Q435*H435</f>
        <v>1.1</v>
      </c>
      <c r="S435" s="135">
        <v>0</v>
      </c>
      <c r="T435" s="136">
        <f>S435*H435</f>
        <v>0</v>
      </c>
      <c r="AR435" s="137" t="s">
        <v>230</v>
      </c>
      <c r="AT435" s="137" t="s">
        <v>116</v>
      </c>
      <c r="AU435" s="137" t="s">
        <v>80</v>
      </c>
      <c r="AY435" s="16" t="s">
        <v>113</v>
      </c>
      <c r="BE435" s="138">
        <f>IF(N435="základní",J435,0)</f>
        <v>0</v>
      </c>
      <c r="BF435" s="138">
        <f>IF(N435="snížená",J435,0)</f>
        <v>0</v>
      </c>
      <c r="BG435" s="138">
        <f>IF(N435="zákl. přenesená",J435,0)</f>
        <v>0</v>
      </c>
      <c r="BH435" s="138">
        <f>IF(N435="sníž. přenesená",J435,0)</f>
        <v>0</v>
      </c>
      <c r="BI435" s="138">
        <f>IF(N435="nulová",J435,0)</f>
        <v>0</v>
      </c>
      <c r="BJ435" s="16" t="s">
        <v>78</v>
      </c>
      <c r="BK435" s="138">
        <f>ROUND(I435*H435,2)</f>
        <v>0</v>
      </c>
      <c r="BL435" s="16" t="s">
        <v>230</v>
      </c>
      <c r="BM435" s="137" t="s">
        <v>586</v>
      </c>
    </row>
    <row r="436" spans="2:65" s="1" customFormat="1" ht="16.5" customHeight="1">
      <c r="B436" s="31"/>
      <c r="C436" s="126" t="s">
        <v>582</v>
      </c>
      <c r="D436" s="126" t="s">
        <v>116</v>
      </c>
      <c r="E436" s="127" t="s">
        <v>587</v>
      </c>
      <c r="F436" s="128" t="s">
        <v>588</v>
      </c>
      <c r="G436" s="129" t="s">
        <v>577</v>
      </c>
      <c r="H436" s="130">
        <v>1300</v>
      </c>
      <c r="I436" s="131"/>
      <c r="J436" s="132">
        <f>ROUND(I436*H436,2)</f>
        <v>0</v>
      </c>
      <c r="K436" s="128" t="s">
        <v>19</v>
      </c>
      <c r="L436" s="31"/>
      <c r="M436" s="133" t="s">
        <v>19</v>
      </c>
      <c r="N436" s="134" t="s">
        <v>41</v>
      </c>
      <c r="P436" s="135">
        <f>O436*H436</f>
        <v>0</v>
      </c>
      <c r="Q436" s="135">
        <v>0</v>
      </c>
      <c r="R436" s="135">
        <f>Q436*H436</f>
        <v>0</v>
      </c>
      <c r="S436" s="135">
        <v>0</v>
      </c>
      <c r="T436" s="136">
        <f>S436*H436</f>
        <v>0</v>
      </c>
      <c r="AR436" s="137" t="s">
        <v>230</v>
      </c>
      <c r="AT436" s="137" t="s">
        <v>116</v>
      </c>
      <c r="AU436" s="137" t="s">
        <v>80</v>
      </c>
      <c r="AY436" s="16" t="s">
        <v>113</v>
      </c>
      <c r="BE436" s="138">
        <f>IF(N436="základní",J436,0)</f>
        <v>0</v>
      </c>
      <c r="BF436" s="138">
        <f>IF(N436="snížená",J436,0)</f>
        <v>0</v>
      </c>
      <c r="BG436" s="138">
        <f>IF(N436="zákl. přenesená",J436,0)</f>
        <v>0</v>
      </c>
      <c r="BH436" s="138">
        <f>IF(N436="sníž. přenesená",J436,0)</f>
        <v>0</v>
      </c>
      <c r="BI436" s="138">
        <f>IF(N436="nulová",J436,0)</f>
        <v>0</v>
      </c>
      <c r="BJ436" s="16" t="s">
        <v>78</v>
      </c>
      <c r="BK436" s="138">
        <f>ROUND(I436*H436,2)</f>
        <v>0</v>
      </c>
      <c r="BL436" s="16" t="s">
        <v>230</v>
      </c>
      <c r="BM436" s="137" t="s">
        <v>589</v>
      </c>
    </row>
    <row r="437" spans="2:51" s="12" customFormat="1" ht="11.25">
      <c r="B437" s="146"/>
      <c r="D437" s="147" t="s">
        <v>169</v>
      </c>
      <c r="E437" s="148" t="s">
        <v>19</v>
      </c>
      <c r="F437" s="149" t="s">
        <v>590</v>
      </c>
      <c r="H437" s="150">
        <v>750</v>
      </c>
      <c r="I437" s="151"/>
      <c r="L437" s="146"/>
      <c r="M437" s="152"/>
      <c r="T437" s="153"/>
      <c r="AT437" s="148" t="s">
        <v>169</v>
      </c>
      <c r="AU437" s="148" t="s">
        <v>80</v>
      </c>
      <c r="AV437" s="12" t="s">
        <v>80</v>
      </c>
      <c r="AW437" s="12" t="s">
        <v>32</v>
      </c>
      <c r="AX437" s="12" t="s">
        <v>70</v>
      </c>
      <c r="AY437" s="148" t="s">
        <v>113</v>
      </c>
    </row>
    <row r="438" spans="2:51" s="12" customFormat="1" ht="11.25">
      <c r="B438" s="146"/>
      <c r="D438" s="147" t="s">
        <v>169</v>
      </c>
      <c r="E438" s="148" t="s">
        <v>19</v>
      </c>
      <c r="F438" s="149" t="s">
        <v>591</v>
      </c>
      <c r="H438" s="150">
        <v>550</v>
      </c>
      <c r="I438" s="151"/>
      <c r="L438" s="146"/>
      <c r="M438" s="152"/>
      <c r="T438" s="153"/>
      <c r="AT438" s="148" t="s">
        <v>169</v>
      </c>
      <c r="AU438" s="148" t="s">
        <v>80</v>
      </c>
      <c r="AV438" s="12" t="s">
        <v>80</v>
      </c>
      <c r="AW438" s="12" t="s">
        <v>32</v>
      </c>
      <c r="AX438" s="12" t="s">
        <v>70</v>
      </c>
      <c r="AY438" s="148" t="s">
        <v>113</v>
      </c>
    </row>
    <row r="439" spans="2:65" s="1" customFormat="1" ht="24.2" customHeight="1">
      <c r="B439" s="31"/>
      <c r="C439" s="126" t="s">
        <v>592</v>
      </c>
      <c r="D439" s="126" t="s">
        <v>116</v>
      </c>
      <c r="E439" s="127" t="s">
        <v>593</v>
      </c>
      <c r="F439" s="128" t="s">
        <v>594</v>
      </c>
      <c r="G439" s="129" t="s">
        <v>595</v>
      </c>
      <c r="H439" s="130">
        <v>1</v>
      </c>
      <c r="I439" s="131"/>
      <c r="J439" s="132">
        <f>ROUND(I439*H439,2)</f>
        <v>0</v>
      </c>
      <c r="K439" s="128" t="s">
        <v>19</v>
      </c>
      <c r="L439" s="31"/>
      <c r="M439" s="133" t="s">
        <v>19</v>
      </c>
      <c r="N439" s="134" t="s">
        <v>41</v>
      </c>
      <c r="P439" s="135">
        <f>O439*H439</f>
        <v>0</v>
      </c>
      <c r="Q439" s="135">
        <v>0</v>
      </c>
      <c r="R439" s="135">
        <f>Q439*H439</f>
        <v>0</v>
      </c>
      <c r="S439" s="135">
        <v>0</v>
      </c>
      <c r="T439" s="136">
        <f>S439*H439</f>
        <v>0</v>
      </c>
      <c r="AR439" s="137" t="s">
        <v>230</v>
      </c>
      <c r="AT439" s="137" t="s">
        <v>116</v>
      </c>
      <c r="AU439" s="137" t="s">
        <v>80</v>
      </c>
      <c r="AY439" s="16" t="s">
        <v>113</v>
      </c>
      <c r="BE439" s="138">
        <f>IF(N439="základní",J439,0)</f>
        <v>0</v>
      </c>
      <c r="BF439" s="138">
        <f>IF(N439="snížená",J439,0)</f>
        <v>0</v>
      </c>
      <c r="BG439" s="138">
        <f>IF(N439="zákl. přenesená",J439,0)</f>
        <v>0</v>
      </c>
      <c r="BH439" s="138">
        <f>IF(N439="sníž. přenesená",J439,0)</f>
        <v>0</v>
      </c>
      <c r="BI439" s="138">
        <f>IF(N439="nulová",J439,0)</f>
        <v>0</v>
      </c>
      <c r="BJ439" s="16" t="s">
        <v>78</v>
      </c>
      <c r="BK439" s="138">
        <f>ROUND(I439*H439,2)</f>
        <v>0</v>
      </c>
      <c r="BL439" s="16" t="s">
        <v>230</v>
      </c>
      <c r="BM439" s="137" t="s">
        <v>596</v>
      </c>
    </row>
    <row r="440" spans="2:65" s="1" customFormat="1" ht="16.5" customHeight="1">
      <c r="B440" s="31"/>
      <c r="C440" s="126" t="s">
        <v>578</v>
      </c>
      <c r="D440" s="126" t="s">
        <v>116</v>
      </c>
      <c r="E440" s="127" t="s">
        <v>597</v>
      </c>
      <c r="F440" s="128" t="s">
        <v>598</v>
      </c>
      <c r="G440" s="129" t="s">
        <v>595</v>
      </c>
      <c r="H440" s="130">
        <v>1</v>
      </c>
      <c r="I440" s="131"/>
      <c r="J440" s="132">
        <f>ROUND(I440*H440,2)</f>
        <v>0</v>
      </c>
      <c r="K440" s="128" t="s">
        <v>19</v>
      </c>
      <c r="L440" s="31"/>
      <c r="M440" s="133" t="s">
        <v>19</v>
      </c>
      <c r="N440" s="134" t="s">
        <v>41</v>
      </c>
      <c r="P440" s="135">
        <f>O440*H440</f>
        <v>0</v>
      </c>
      <c r="Q440" s="135">
        <v>0</v>
      </c>
      <c r="R440" s="135">
        <f>Q440*H440</f>
        <v>0</v>
      </c>
      <c r="S440" s="135">
        <v>0</v>
      </c>
      <c r="T440" s="136">
        <f>S440*H440</f>
        <v>0</v>
      </c>
      <c r="AR440" s="137" t="s">
        <v>230</v>
      </c>
      <c r="AT440" s="137" t="s">
        <v>116</v>
      </c>
      <c r="AU440" s="137" t="s">
        <v>80</v>
      </c>
      <c r="AY440" s="16" t="s">
        <v>113</v>
      </c>
      <c r="BE440" s="138">
        <f>IF(N440="základní",J440,0)</f>
        <v>0</v>
      </c>
      <c r="BF440" s="138">
        <f>IF(N440="snížená",J440,0)</f>
        <v>0</v>
      </c>
      <c r="BG440" s="138">
        <f>IF(N440="zákl. přenesená",J440,0)</f>
        <v>0</v>
      </c>
      <c r="BH440" s="138">
        <f>IF(N440="sníž. přenesená",J440,0)</f>
        <v>0</v>
      </c>
      <c r="BI440" s="138">
        <f>IF(N440="nulová",J440,0)</f>
        <v>0</v>
      </c>
      <c r="BJ440" s="16" t="s">
        <v>78</v>
      </c>
      <c r="BK440" s="138">
        <f>ROUND(I440*H440,2)</f>
        <v>0</v>
      </c>
      <c r="BL440" s="16" t="s">
        <v>230</v>
      </c>
      <c r="BM440" s="137" t="s">
        <v>599</v>
      </c>
    </row>
    <row r="441" spans="2:65" s="1" customFormat="1" ht="16.5" customHeight="1">
      <c r="B441" s="31"/>
      <c r="C441" s="126" t="s">
        <v>515</v>
      </c>
      <c r="D441" s="126" t="s">
        <v>116</v>
      </c>
      <c r="E441" s="127" t="s">
        <v>600</v>
      </c>
      <c r="F441" s="128" t="s">
        <v>601</v>
      </c>
      <c r="G441" s="129" t="s">
        <v>479</v>
      </c>
      <c r="H441" s="130">
        <v>1</v>
      </c>
      <c r="I441" s="131"/>
      <c r="J441" s="132">
        <f>ROUND(I441*H441,2)</f>
        <v>0</v>
      </c>
      <c r="K441" s="128" t="s">
        <v>19</v>
      </c>
      <c r="L441" s="31"/>
      <c r="M441" s="133" t="s">
        <v>19</v>
      </c>
      <c r="N441" s="134" t="s">
        <v>41</v>
      </c>
      <c r="P441" s="135">
        <f>O441*H441</f>
        <v>0</v>
      </c>
      <c r="Q441" s="135">
        <v>0.015</v>
      </c>
      <c r="R441" s="135">
        <f>Q441*H441</f>
        <v>0.015</v>
      </c>
      <c r="S441" s="135">
        <v>0</v>
      </c>
      <c r="T441" s="136">
        <f>S441*H441</f>
        <v>0</v>
      </c>
      <c r="AR441" s="137" t="s">
        <v>230</v>
      </c>
      <c r="AT441" s="137" t="s">
        <v>116</v>
      </c>
      <c r="AU441" s="137" t="s">
        <v>80</v>
      </c>
      <c r="AY441" s="16" t="s">
        <v>113</v>
      </c>
      <c r="BE441" s="138">
        <f>IF(N441="základní",J441,0)</f>
        <v>0</v>
      </c>
      <c r="BF441" s="138">
        <f>IF(N441="snížená",J441,0)</f>
        <v>0</v>
      </c>
      <c r="BG441" s="138">
        <f>IF(N441="zákl. přenesená",J441,0)</f>
        <v>0</v>
      </c>
      <c r="BH441" s="138">
        <f>IF(N441="sníž. přenesená",J441,0)</f>
        <v>0</v>
      </c>
      <c r="BI441" s="138">
        <f>IF(N441="nulová",J441,0)</f>
        <v>0</v>
      </c>
      <c r="BJ441" s="16" t="s">
        <v>78</v>
      </c>
      <c r="BK441" s="138">
        <f>ROUND(I441*H441,2)</f>
        <v>0</v>
      </c>
      <c r="BL441" s="16" t="s">
        <v>230</v>
      </c>
      <c r="BM441" s="137" t="s">
        <v>602</v>
      </c>
    </row>
    <row r="442" spans="2:65" s="1" customFormat="1" ht="16.5" customHeight="1">
      <c r="B442" s="31"/>
      <c r="C442" s="126" t="s">
        <v>603</v>
      </c>
      <c r="D442" s="126" t="s">
        <v>116</v>
      </c>
      <c r="E442" s="127" t="s">
        <v>604</v>
      </c>
      <c r="F442" s="128" t="s">
        <v>605</v>
      </c>
      <c r="G442" s="129" t="s">
        <v>526</v>
      </c>
      <c r="H442" s="130">
        <v>24.6</v>
      </c>
      <c r="I442" s="131"/>
      <c r="J442" s="132">
        <f>ROUND(I442*H442,2)</f>
        <v>0</v>
      </c>
      <c r="K442" s="128" t="s">
        <v>19</v>
      </c>
      <c r="L442" s="31"/>
      <c r="M442" s="133" t="s">
        <v>19</v>
      </c>
      <c r="N442" s="134" t="s">
        <v>41</v>
      </c>
      <c r="P442" s="135">
        <f>O442*H442</f>
        <v>0</v>
      </c>
      <c r="Q442" s="135">
        <v>0.015</v>
      </c>
      <c r="R442" s="135">
        <f>Q442*H442</f>
        <v>0.369</v>
      </c>
      <c r="S442" s="135">
        <v>0</v>
      </c>
      <c r="T442" s="136">
        <f>S442*H442</f>
        <v>0</v>
      </c>
      <c r="AR442" s="137" t="s">
        <v>230</v>
      </c>
      <c r="AT442" s="137" t="s">
        <v>116</v>
      </c>
      <c r="AU442" s="137" t="s">
        <v>80</v>
      </c>
      <c r="AY442" s="16" t="s">
        <v>113</v>
      </c>
      <c r="BE442" s="138">
        <f>IF(N442="základní",J442,0)</f>
        <v>0</v>
      </c>
      <c r="BF442" s="138">
        <f>IF(N442="snížená",J442,0)</f>
        <v>0</v>
      </c>
      <c r="BG442" s="138">
        <f>IF(N442="zákl. přenesená",J442,0)</f>
        <v>0</v>
      </c>
      <c r="BH442" s="138">
        <f>IF(N442="sníž. přenesená",J442,0)</f>
        <v>0</v>
      </c>
      <c r="BI442" s="138">
        <f>IF(N442="nulová",J442,0)</f>
        <v>0</v>
      </c>
      <c r="BJ442" s="16" t="s">
        <v>78</v>
      </c>
      <c r="BK442" s="138">
        <f>ROUND(I442*H442,2)</f>
        <v>0</v>
      </c>
      <c r="BL442" s="16" t="s">
        <v>230</v>
      </c>
      <c r="BM442" s="137" t="s">
        <v>606</v>
      </c>
    </row>
    <row r="443" spans="2:51" s="12" customFormat="1" ht="11.25">
      <c r="B443" s="146"/>
      <c r="D443" s="147" t="s">
        <v>169</v>
      </c>
      <c r="E443" s="148" t="s">
        <v>19</v>
      </c>
      <c r="F443" s="149" t="s">
        <v>607</v>
      </c>
      <c r="H443" s="150">
        <v>24.6</v>
      </c>
      <c r="I443" s="151"/>
      <c r="L443" s="146"/>
      <c r="M443" s="152"/>
      <c r="T443" s="153"/>
      <c r="AT443" s="148" t="s">
        <v>169</v>
      </c>
      <c r="AU443" s="148" t="s">
        <v>80</v>
      </c>
      <c r="AV443" s="12" t="s">
        <v>80</v>
      </c>
      <c r="AW443" s="12" t="s">
        <v>32</v>
      </c>
      <c r="AX443" s="12" t="s">
        <v>70</v>
      </c>
      <c r="AY443" s="148" t="s">
        <v>113</v>
      </c>
    </row>
    <row r="444" spans="2:65" s="1" customFormat="1" ht="16.5" customHeight="1">
      <c r="B444" s="31"/>
      <c r="C444" s="126" t="s">
        <v>608</v>
      </c>
      <c r="D444" s="126" t="s">
        <v>116</v>
      </c>
      <c r="E444" s="127" t="s">
        <v>609</v>
      </c>
      <c r="F444" s="128" t="s">
        <v>610</v>
      </c>
      <c r="G444" s="129" t="s">
        <v>479</v>
      </c>
      <c r="H444" s="130">
        <v>2</v>
      </c>
      <c r="I444" s="131"/>
      <c r="J444" s="132">
        <f>ROUND(I444*H444,2)</f>
        <v>0</v>
      </c>
      <c r="K444" s="128" t="s">
        <v>19</v>
      </c>
      <c r="L444" s="31"/>
      <c r="M444" s="133" t="s">
        <v>19</v>
      </c>
      <c r="N444" s="134" t="s">
        <v>41</v>
      </c>
      <c r="P444" s="135">
        <f>O444*H444</f>
        <v>0</v>
      </c>
      <c r="Q444" s="135">
        <v>0.025</v>
      </c>
      <c r="R444" s="135">
        <f>Q444*H444</f>
        <v>0.05</v>
      </c>
      <c r="S444" s="135">
        <v>0</v>
      </c>
      <c r="T444" s="136">
        <f>S444*H444</f>
        <v>0</v>
      </c>
      <c r="AR444" s="137" t="s">
        <v>230</v>
      </c>
      <c r="AT444" s="137" t="s">
        <v>116</v>
      </c>
      <c r="AU444" s="137" t="s">
        <v>80</v>
      </c>
      <c r="AY444" s="16" t="s">
        <v>113</v>
      </c>
      <c r="BE444" s="138">
        <f>IF(N444="základní",J444,0)</f>
        <v>0</v>
      </c>
      <c r="BF444" s="138">
        <f>IF(N444="snížená",J444,0)</f>
        <v>0</v>
      </c>
      <c r="BG444" s="138">
        <f>IF(N444="zákl. přenesená",J444,0)</f>
        <v>0</v>
      </c>
      <c r="BH444" s="138">
        <f>IF(N444="sníž. přenesená",J444,0)</f>
        <v>0</v>
      </c>
      <c r="BI444" s="138">
        <f>IF(N444="nulová",J444,0)</f>
        <v>0</v>
      </c>
      <c r="BJ444" s="16" t="s">
        <v>78</v>
      </c>
      <c r="BK444" s="138">
        <f>ROUND(I444*H444,2)</f>
        <v>0</v>
      </c>
      <c r="BL444" s="16" t="s">
        <v>230</v>
      </c>
      <c r="BM444" s="137" t="s">
        <v>611</v>
      </c>
    </row>
    <row r="445" spans="2:65" s="1" customFormat="1" ht="44.25" customHeight="1">
      <c r="B445" s="31"/>
      <c r="C445" s="126" t="s">
        <v>586</v>
      </c>
      <c r="D445" s="126" t="s">
        <v>116</v>
      </c>
      <c r="E445" s="127" t="s">
        <v>612</v>
      </c>
      <c r="F445" s="128" t="s">
        <v>613</v>
      </c>
      <c r="G445" s="129" t="s">
        <v>292</v>
      </c>
      <c r="H445" s="130">
        <v>2.337</v>
      </c>
      <c r="I445" s="131"/>
      <c r="J445" s="132">
        <f>ROUND(I445*H445,2)</f>
        <v>0</v>
      </c>
      <c r="K445" s="128" t="s">
        <v>119</v>
      </c>
      <c r="L445" s="31"/>
      <c r="M445" s="133" t="s">
        <v>19</v>
      </c>
      <c r="N445" s="134" t="s">
        <v>41</v>
      </c>
      <c r="P445" s="135">
        <f>O445*H445</f>
        <v>0</v>
      </c>
      <c r="Q445" s="135">
        <v>0</v>
      </c>
      <c r="R445" s="135">
        <f>Q445*H445</f>
        <v>0</v>
      </c>
      <c r="S445" s="135">
        <v>0</v>
      </c>
      <c r="T445" s="136">
        <f>S445*H445</f>
        <v>0</v>
      </c>
      <c r="AR445" s="137" t="s">
        <v>230</v>
      </c>
      <c r="AT445" s="137" t="s">
        <v>116</v>
      </c>
      <c r="AU445" s="137" t="s">
        <v>80</v>
      </c>
      <c r="AY445" s="16" t="s">
        <v>113</v>
      </c>
      <c r="BE445" s="138">
        <f>IF(N445="základní",J445,0)</f>
        <v>0</v>
      </c>
      <c r="BF445" s="138">
        <f>IF(N445="snížená",J445,0)</f>
        <v>0</v>
      </c>
      <c r="BG445" s="138">
        <f>IF(N445="zákl. přenesená",J445,0)</f>
        <v>0</v>
      </c>
      <c r="BH445" s="138">
        <f>IF(N445="sníž. přenesená",J445,0)</f>
        <v>0</v>
      </c>
      <c r="BI445" s="138">
        <f>IF(N445="nulová",J445,0)</f>
        <v>0</v>
      </c>
      <c r="BJ445" s="16" t="s">
        <v>78</v>
      </c>
      <c r="BK445" s="138">
        <f>ROUND(I445*H445,2)</f>
        <v>0</v>
      </c>
      <c r="BL445" s="16" t="s">
        <v>230</v>
      </c>
      <c r="BM445" s="137" t="s">
        <v>603</v>
      </c>
    </row>
    <row r="446" spans="2:47" s="1" customFormat="1" ht="11.25">
      <c r="B446" s="31"/>
      <c r="D446" s="139" t="s">
        <v>122</v>
      </c>
      <c r="F446" s="140" t="s">
        <v>614</v>
      </c>
      <c r="I446" s="141"/>
      <c r="L446" s="31"/>
      <c r="M446" s="143"/>
      <c r="N446" s="144"/>
      <c r="O446" s="144"/>
      <c r="P446" s="144"/>
      <c r="Q446" s="144"/>
      <c r="R446" s="144"/>
      <c r="S446" s="144"/>
      <c r="T446" s="145"/>
      <c r="AT446" s="16" t="s">
        <v>122</v>
      </c>
      <c r="AU446" s="16" t="s">
        <v>80</v>
      </c>
    </row>
    <row r="447" spans="2:12" s="1" customFormat="1" ht="6.95" customHeight="1">
      <c r="B447" s="40"/>
      <c r="C447" s="41"/>
      <c r="D447" s="41"/>
      <c r="E447" s="41"/>
      <c r="F447" s="41"/>
      <c r="G447" s="41"/>
      <c r="H447" s="41"/>
      <c r="I447" s="41"/>
      <c r="J447" s="41"/>
      <c r="K447" s="41"/>
      <c r="L447" s="31"/>
    </row>
  </sheetData>
  <sheetProtection algorithmName="SHA-512" hashValue="G01zoIWG+9QoUj2UjSDFtlKnlmXpZA0BP/+0+4Lp4TeTt20xtlNkiweL4em+gdCZF/bTviEhKTM9Ts4Xowv1+g==" saltValue="u6+BIo3YYRot7PdDNDSD9ex+SLnUI1Ul90XheMwL1ikDgkCQdiswPYgNMJbf6wndgfQZ2CptIwnrbIw6d6+5sQ==" spinCount="100000" sheet="1" objects="1" scenarios="1" formatColumns="0" formatRows="0" autoFilter="0"/>
  <autoFilter ref="C104:K446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3_02/121151123"/>
    <hyperlink ref="F114" r:id="rId2" display="https://podminky.urs.cz/item/CS_URS_2023_02/131251103"/>
    <hyperlink ref="F119" r:id="rId3" display="https://podminky.urs.cz/item/CS_URS_2023_02/131213701"/>
    <hyperlink ref="F123" r:id="rId4" display="https://podminky.urs.cz/item/CS_URS_2023_02/132251102"/>
    <hyperlink ref="F132" r:id="rId5" display="https://podminky.urs.cz/item/CS_URS_2023_02/132212131"/>
    <hyperlink ref="F137" r:id="rId6" display="https://podminky.urs.cz/item/CS_URS_2023_02/132254201"/>
    <hyperlink ref="F142" r:id="rId7" display="https://podminky.urs.cz/item/CS_URS_2023_02/151101201"/>
    <hyperlink ref="F146" r:id="rId8" display="https://podminky.urs.cz/item/CS_URS_2023_02/151101211"/>
    <hyperlink ref="F150" r:id="rId9" display="https://podminky.urs.cz/item/CS_URS_2023_02/151101301"/>
    <hyperlink ref="F154" r:id="rId10" display="https://podminky.urs.cz/item/CS_URS_2023_02/151101311"/>
    <hyperlink ref="F159" r:id="rId11" display="https://podminky.urs.cz/item/CS_URS_2023_02/162206112"/>
    <hyperlink ref="F164" r:id="rId12" display="https://podminky.urs.cz/item/CS_URS_2023_02/162706111"/>
    <hyperlink ref="F169" r:id="rId13" display="https://podminky.urs.cz/item/CS_URS_2023_02/162706119"/>
    <hyperlink ref="F173" r:id="rId14" display="https://podminky.urs.cz/item/CS_URS_2023_02/167103101"/>
    <hyperlink ref="F178" r:id="rId15" display="https://podminky.urs.cz/item/CS_URS_2023_02/162251102"/>
    <hyperlink ref="F190" r:id="rId16" display="https://podminky.urs.cz/item/CS_URS_2023_02/162751117"/>
    <hyperlink ref="F202" r:id="rId17" display="https://podminky.urs.cz/item/CS_URS_2023_02/162751119"/>
    <hyperlink ref="F207" r:id="rId18" display="https://podminky.urs.cz/item/CS_URS_2023_02/167151111"/>
    <hyperlink ref="F217" r:id="rId19" display="https://podminky.urs.cz/item/CS_URS_2023_02/171201231"/>
    <hyperlink ref="F222" r:id="rId20" display="https://podminky.urs.cz/item/CS_URS_2023_02/171206111"/>
    <hyperlink ref="F227" r:id="rId21" display="https://podminky.urs.cz/item/CS_URS_2023_02/174151101"/>
    <hyperlink ref="F233" r:id="rId22" display="https://podminky.urs.cz/item/CS_URS_2023_02/175151101"/>
    <hyperlink ref="F242" r:id="rId23" display="https://podminky.urs.cz/item/CS_URS_2023_02/182311123"/>
    <hyperlink ref="F246" r:id="rId24" display="https://podminky.urs.cz/item/CS_URS_2023_02/182351123"/>
    <hyperlink ref="F256" r:id="rId25" display="https://podminky.urs.cz/item/CS_URS_2023_02/183403253"/>
    <hyperlink ref="F262" r:id="rId26" display="https://podminky.urs.cz/item/CS_URS_2023_02/184813512"/>
    <hyperlink ref="F268" r:id="rId27" display="https://podminky.urs.cz/item/CS_URS_2023_02/185803112"/>
    <hyperlink ref="F276" r:id="rId28" display="https://podminky.urs.cz/item/CS_URS_2023_02/211531111"/>
    <hyperlink ref="F280" r:id="rId29" display="https://podminky.urs.cz/item/CS_URS_2023_02/211971121"/>
    <hyperlink ref="F289" r:id="rId30" display="https://podminky.urs.cz/item/CS_URS_2023_02/271532212"/>
    <hyperlink ref="F296" r:id="rId31" display="https://podminky.urs.cz/item/CS_URS_2023_02/271922211"/>
    <hyperlink ref="F370" r:id="rId32" display="https://podminky.urs.cz/item/CS_URS_2023_02/273362321"/>
    <hyperlink ref="F372" r:id="rId33" display="https://podminky.urs.cz/item/CS_URS_2023_02/274313811"/>
    <hyperlink ref="F378" r:id="rId34" display="https://podminky.urs.cz/item/CS_URS_2023_02/311113124"/>
    <hyperlink ref="F387" r:id="rId35" display="https://podminky.urs.cz/item/CS_URS_2023_02/311361821"/>
    <hyperlink ref="F393" r:id="rId36" display="https://podminky.urs.cz/item/CS_URS_2023_02/451572111"/>
    <hyperlink ref="F399" r:id="rId37" display="https://podminky.urs.cz/item/CS_URS_2023_02/633991111"/>
    <hyperlink ref="F403" r:id="rId38" display="https://podminky.urs.cz/item/CS_URS_2023_02/634911134"/>
    <hyperlink ref="F407" r:id="rId39" display="https://podminky.urs.cz/item/CS_URS_2023_02/871315221"/>
    <hyperlink ref="F415" r:id="rId40" display="https://podminky.urs.cz/item/CS_URS_2023_02/931994105"/>
    <hyperlink ref="F418" r:id="rId41" display="https://podminky.urs.cz/item/CS_URS_2023_02/998222012"/>
    <hyperlink ref="F422" r:id="rId42" display="https://podminky.urs.cz/item/CS_URS_2023_02/713191132"/>
    <hyperlink ref="F430" r:id="rId43" display="https://podminky.urs.cz/item/CS_URS_2023_02/998713101"/>
    <hyperlink ref="F433" r:id="rId44" display="https://podminky.urs.cz/item/CS_URS_2023_02/767995111"/>
    <hyperlink ref="F446" r:id="rId45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7"/>
  <headerFooter>
    <oddFooter>&amp;CStrana &amp;P z &amp;N</oddFooter>
  </headerFooter>
  <drawing r:id="rId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87</v>
      </c>
      <c r="L4" s="19"/>
      <c r="M4" s="8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89" t="str">
        <f>'Rekapitulace stavby'!K6</f>
        <v>Nymburk skatepark</v>
      </c>
      <c r="F7" s="290"/>
      <c r="G7" s="290"/>
      <c r="H7" s="290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271" t="s">
        <v>615</v>
      </c>
      <c r="F9" s="291"/>
      <c r="G9" s="291"/>
      <c r="H9" s="291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27</v>
      </c>
      <c r="I12" s="26" t="s">
        <v>23</v>
      </c>
      <c r="J12" s="48" t="str">
        <f>'Rekapitulace stavby'!AN8</f>
        <v>3. 8. 2023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92" t="str">
        <f>'Rekapitulace stavby'!E14</f>
        <v>Vyplň údaj</v>
      </c>
      <c r="F18" s="255"/>
      <c r="G18" s="255"/>
      <c r="H18" s="255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26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34</v>
      </c>
      <c r="L26" s="31"/>
    </row>
    <row r="27" spans="2:12" s="7" customFormat="1" ht="16.5" customHeight="1">
      <c r="B27" s="85"/>
      <c r="E27" s="260" t="s">
        <v>19</v>
      </c>
      <c r="F27" s="260"/>
      <c r="G27" s="260"/>
      <c r="H27" s="260"/>
      <c r="L27" s="85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86" t="s">
        <v>36</v>
      </c>
      <c r="J30" s="62">
        <f>ROUND(J84,2)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1" t="s">
        <v>40</v>
      </c>
      <c r="E33" s="26" t="s">
        <v>41</v>
      </c>
      <c r="F33" s="87">
        <f>ROUND((SUM(BE84:BE107)),2)</f>
        <v>0</v>
      </c>
      <c r="I33" s="88">
        <v>0.21</v>
      </c>
      <c r="J33" s="87">
        <f>ROUND(((SUM(BE84:BE107))*I33),2)</f>
        <v>0</v>
      </c>
      <c r="L33" s="31"/>
    </row>
    <row r="34" spans="2:12" s="1" customFormat="1" ht="14.45" customHeight="1">
      <c r="B34" s="31"/>
      <c r="E34" s="26" t="s">
        <v>42</v>
      </c>
      <c r="F34" s="87">
        <f>ROUND((SUM(BF84:BF107)),2)</f>
        <v>0</v>
      </c>
      <c r="I34" s="88">
        <v>0.15</v>
      </c>
      <c r="J34" s="87">
        <f>ROUND(((SUM(BF84:BF107))*I34),2)</f>
        <v>0</v>
      </c>
      <c r="L34" s="31"/>
    </row>
    <row r="35" spans="2:12" s="1" customFormat="1" ht="14.45" customHeight="1" hidden="1">
      <c r="B35" s="31"/>
      <c r="E35" s="26" t="s">
        <v>43</v>
      </c>
      <c r="F35" s="87">
        <f>ROUND((SUM(BG84:BG107)),2)</f>
        <v>0</v>
      </c>
      <c r="I35" s="88">
        <v>0.21</v>
      </c>
      <c r="J35" s="87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87">
        <f>ROUND((SUM(BH84:BH107)),2)</f>
        <v>0</v>
      </c>
      <c r="I36" s="88">
        <v>0.15</v>
      </c>
      <c r="J36" s="87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87">
        <f>ROUND((SUM(BI84:BI107)),2)</f>
        <v>0</v>
      </c>
      <c r="I37" s="88">
        <v>0</v>
      </c>
      <c r="J37" s="87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90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289" t="str">
        <f>E7</f>
        <v>Nymburk skatepark</v>
      </c>
      <c r="F48" s="290"/>
      <c r="G48" s="290"/>
      <c r="H48" s="290"/>
      <c r="L48" s="31"/>
    </row>
    <row r="49" spans="2:12" s="1" customFormat="1" ht="12" customHeight="1">
      <c r="B49" s="31"/>
      <c r="C49" s="26" t="s">
        <v>88</v>
      </c>
      <c r="L49" s="31"/>
    </row>
    <row r="50" spans="2:12" s="1" customFormat="1" ht="16.5" customHeight="1">
      <c r="B50" s="31"/>
      <c r="E50" s="271" t="str">
        <f>E9</f>
        <v>SO 01.2 - Odtěžení kopce</v>
      </c>
      <c r="F50" s="291"/>
      <c r="G50" s="291"/>
      <c r="H50" s="291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 xml:space="preserve"> </v>
      </c>
      <c r="I52" s="26" t="s">
        <v>23</v>
      </c>
      <c r="J52" s="48" t="str">
        <f>IF(J12="","",J12)</f>
        <v>3. 8. 2023</v>
      </c>
      <c r="L52" s="31"/>
    </row>
    <row r="53" spans="2:12" s="1" customFormat="1" ht="6.95" customHeight="1">
      <c r="B53" s="31"/>
      <c r="L53" s="31"/>
    </row>
    <row r="54" spans="2:12" s="1" customFormat="1" ht="15.2" customHeight="1">
      <c r="B54" s="31"/>
      <c r="C54" s="26" t="s">
        <v>25</v>
      </c>
      <c r="F54" s="24" t="str">
        <f>E15</f>
        <v xml:space="preserve"> </v>
      </c>
      <c r="I54" s="26" t="s">
        <v>31</v>
      </c>
      <c r="J54" s="29" t="str">
        <f>E21</f>
        <v xml:space="preserve"> </v>
      </c>
      <c r="L54" s="31"/>
    </row>
    <row r="55" spans="2:12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33</v>
      </c>
      <c r="J55" s="29" t="str">
        <f>E24</f>
        <v xml:space="preserve"> 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97" t="s">
        <v>68</v>
      </c>
      <c r="J59" s="62">
        <f>J84</f>
        <v>0</v>
      </c>
      <c r="L59" s="31"/>
      <c r="AU59" s="16" t="s">
        <v>93</v>
      </c>
    </row>
    <row r="60" spans="2:12" s="8" customFormat="1" ht="24.95" customHeight="1">
      <c r="B60" s="98"/>
      <c r="D60" s="99" t="s">
        <v>131</v>
      </c>
      <c r="E60" s="100"/>
      <c r="F60" s="100"/>
      <c r="G60" s="100"/>
      <c r="H60" s="100"/>
      <c r="I60" s="100"/>
      <c r="J60" s="101">
        <f>J85</f>
        <v>0</v>
      </c>
      <c r="L60" s="98"/>
    </row>
    <row r="61" spans="2:12" s="9" customFormat="1" ht="19.9" customHeight="1">
      <c r="B61" s="102"/>
      <c r="D61" s="103" t="s">
        <v>132</v>
      </c>
      <c r="E61" s="104"/>
      <c r="F61" s="104"/>
      <c r="G61" s="104"/>
      <c r="H61" s="104"/>
      <c r="I61" s="104"/>
      <c r="J61" s="105">
        <f>J86</f>
        <v>0</v>
      </c>
      <c r="L61" s="102"/>
    </row>
    <row r="62" spans="2:12" s="9" customFormat="1" ht="14.85" customHeight="1">
      <c r="B62" s="102"/>
      <c r="D62" s="103" t="s">
        <v>133</v>
      </c>
      <c r="E62" s="104"/>
      <c r="F62" s="104"/>
      <c r="G62" s="104"/>
      <c r="H62" s="104"/>
      <c r="I62" s="104"/>
      <c r="J62" s="105">
        <f>J87</f>
        <v>0</v>
      </c>
      <c r="L62" s="102"/>
    </row>
    <row r="63" spans="2:12" s="9" customFormat="1" ht="14.85" customHeight="1">
      <c r="B63" s="102"/>
      <c r="D63" s="103" t="s">
        <v>136</v>
      </c>
      <c r="E63" s="104"/>
      <c r="F63" s="104"/>
      <c r="G63" s="104"/>
      <c r="H63" s="104"/>
      <c r="I63" s="104"/>
      <c r="J63" s="105">
        <f>J92</f>
        <v>0</v>
      </c>
      <c r="L63" s="102"/>
    </row>
    <row r="64" spans="2:12" s="9" customFormat="1" ht="14.85" customHeight="1">
      <c r="B64" s="102"/>
      <c r="D64" s="103" t="s">
        <v>137</v>
      </c>
      <c r="E64" s="104"/>
      <c r="F64" s="104"/>
      <c r="G64" s="104"/>
      <c r="H64" s="104"/>
      <c r="I64" s="104"/>
      <c r="J64" s="105">
        <f>J102</f>
        <v>0</v>
      </c>
      <c r="L64" s="102"/>
    </row>
    <row r="65" spans="2:12" s="1" customFormat="1" ht="21.75" customHeight="1">
      <c r="B65" s="31"/>
      <c r="L65" s="31"/>
    </row>
    <row r="66" spans="2:12" s="1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5" customHeight="1">
      <c r="B71" s="31"/>
      <c r="C71" s="20" t="s">
        <v>97</v>
      </c>
      <c r="L71" s="31"/>
    </row>
    <row r="72" spans="2:12" s="1" customFormat="1" ht="6.95" customHeight="1">
      <c r="B72" s="31"/>
      <c r="L72" s="31"/>
    </row>
    <row r="73" spans="2:12" s="1" customFormat="1" ht="12" customHeight="1">
      <c r="B73" s="31"/>
      <c r="C73" s="26" t="s">
        <v>16</v>
      </c>
      <c r="L73" s="31"/>
    </row>
    <row r="74" spans="2:12" s="1" customFormat="1" ht="16.5" customHeight="1">
      <c r="B74" s="31"/>
      <c r="E74" s="289" t="str">
        <f>E7</f>
        <v>Nymburk skatepark</v>
      </c>
      <c r="F74" s="290"/>
      <c r="G74" s="290"/>
      <c r="H74" s="290"/>
      <c r="L74" s="31"/>
    </row>
    <row r="75" spans="2:12" s="1" customFormat="1" ht="12" customHeight="1">
      <c r="B75" s="31"/>
      <c r="C75" s="26" t="s">
        <v>88</v>
      </c>
      <c r="L75" s="31"/>
    </row>
    <row r="76" spans="2:12" s="1" customFormat="1" ht="16.5" customHeight="1">
      <c r="B76" s="31"/>
      <c r="E76" s="271" t="str">
        <f>E9</f>
        <v>SO 01.2 - Odtěžení kopce</v>
      </c>
      <c r="F76" s="291"/>
      <c r="G76" s="291"/>
      <c r="H76" s="291"/>
      <c r="L76" s="31"/>
    </row>
    <row r="77" spans="2:12" s="1" customFormat="1" ht="6.95" customHeight="1">
      <c r="B77" s="31"/>
      <c r="L77" s="31"/>
    </row>
    <row r="78" spans="2:12" s="1" customFormat="1" ht="12" customHeight="1">
      <c r="B78" s="31"/>
      <c r="C78" s="26" t="s">
        <v>21</v>
      </c>
      <c r="F78" s="24" t="str">
        <f>F12</f>
        <v xml:space="preserve"> </v>
      </c>
      <c r="I78" s="26" t="s">
        <v>23</v>
      </c>
      <c r="J78" s="48" t="str">
        <f>IF(J12="","",J12)</f>
        <v>3. 8. 2023</v>
      </c>
      <c r="L78" s="31"/>
    </row>
    <row r="79" spans="2:12" s="1" customFormat="1" ht="6.95" customHeight="1">
      <c r="B79" s="31"/>
      <c r="L79" s="31"/>
    </row>
    <row r="80" spans="2:12" s="1" customFormat="1" ht="15.2" customHeight="1">
      <c r="B80" s="31"/>
      <c r="C80" s="26" t="s">
        <v>25</v>
      </c>
      <c r="F80" s="24" t="str">
        <f>E15</f>
        <v xml:space="preserve"> </v>
      </c>
      <c r="I80" s="26" t="s">
        <v>31</v>
      </c>
      <c r="J80" s="29" t="str">
        <f>E21</f>
        <v xml:space="preserve"> </v>
      </c>
      <c r="L80" s="31"/>
    </row>
    <row r="81" spans="2:12" s="1" customFormat="1" ht="15.2" customHeight="1">
      <c r="B81" s="31"/>
      <c r="C81" s="26" t="s">
        <v>29</v>
      </c>
      <c r="F81" s="24" t="str">
        <f>IF(E18="","",E18)</f>
        <v>Vyplň údaj</v>
      </c>
      <c r="I81" s="26" t="s">
        <v>33</v>
      </c>
      <c r="J81" s="29" t="str">
        <f>E24</f>
        <v xml:space="preserve"> </v>
      </c>
      <c r="L81" s="31"/>
    </row>
    <row r="82" spans="2:12" s="1" customFormat="1" ht="10.35" customHeight="1">
      <c r="B82" s="31"/>
      <c r="L82" s="31"/>
    </row>
    <row r="83" spans="2:20" s="10" customFormat="1" ht="29.25" customHeight="1">
      <c r="B83" s="106"/>
      <c r="C83" s="107" t="s">
        <v>98</v>
      </c>
      <c r="D83" s="108" t="s">
        <v>55</v>
      </c>
      <c r="E83" s="108" t="s">
        <v>51</v>
      </c>
      <c r="F83" s="108" t="s">
        <v>52</v>
      </c>
      <c r="G83" s="108" t="s">
        <v>99</v>
      </c>
      <c r="H83" s="108" t="s">
        <v>100</v>
      </c>
      <c r="I83" s="108" t="s">
        <v>101</v>
      </c>
      <c r="J83" s="108" t="s">
        <v>92</v>
      </c>
      <c r="K83" s="109" t="s">
        <v>102</v>
      </c>
      <c r="L83" s="106"/>
      <c r="M83" s="55" t="s">
        <v>19</v>
      </c>
      <c r="N83" s="56" t="s">
        <v>40</v>
      </c>
      <c r="O83" s="56" t="s">
        <v>103</v>
      </c>
      <c r="P83" s="56" t="s">
        <v>104</v>
      </c>
      <c r="Q83" s="56" t="s">
        <v>105</v>
      </c>
      <c r="R83" s="56" t="s">
        <v>106</v>
      </c>
      <c r="S83" s="56" t="s">
        <v>107</v>
      </c>
      <c r="T83" s="57" t="s">
        <v>108</v>
      </c>
    </row>
    <row r="84" spans="2:63" s="1" customFormat="1" ht="22.9" customHeight="1">
      <c r="B84" s="31"/>
      <c r="C84" s="60" t="s">
        <v>109</v>
      </c>
      <c r="J84" s="110">
        <f>BK84</f>
        <v>0</v>
      </c>
      <c r="L84" s="31"/>
      <c r="M84" s="58"/>
      <c r="N84" s="49"/>
      <c r="O84" s="49"/>
      <c r="P84" s="111">
        <f>P85</f>
        <v>0</v>
      </c>
      <c r="Q84" s="49"/>
      <c r="R84" s="111">
        <f>R85</f>
        <v>0</v>
      </c>
      <c r="S84" s="49"/>
      <c r="T84" s="112">
        <f>T85</f>
        <v>0</v>
      </c>
      <c r="AT84" s="16" t="s">
        <v>69</v>
      </c>
      <c r="AU84" s="16" t="s">
        <v>93</v>
      </c>
      <c r="BK84" s="113">
        <f>BK85</f>
        <v>0</v>
      </c>
    </row>
    <row r="85" spans="2:63" s="11" customFormat="1" ht="25.9" customHeight="1">
      <c r="B85" s="114"/>
      <c r="D85" s="115" t="s">
        <v>69</v>
      </c>
      <c r="E85" s="116" t="s">
        <v>157</v>
      </c>
      <c r="F85" s="116" t="s">
        <v>158</v>
      </c>
      <c r="I85" s="117"/>
      <c r="J85" s="118">
        <f>BK85</f>
        <v>0</v>
      </c>
      <c r="L85" s="114"/>
      <c r="M85" s="119"/>
      <c r="P85" s="120">
        <f>P86</f>
        <v>0</v>
      </c>
      <c r="R85" s="120">
        <f>R86</f>
        <v>0</v>
      </c>
      <c r="T85" s="121">
        <f>T86</f>
        <v>0</v>
      </c>
      <c r="AR85" s="115" t="s">
        <v>78</v>
      </c>
      <c r="AT85" s="122" t="s">
        <v>69</v>
      </c>
      <c r="AU85" s="122" t="s">
        <v>70</v>
      </c>
      <c r="AY85" s="115" t="s">
        <v>113</v>
      </c>
      <c r="BK85" s="123">
        <f>BK86</f>
        <v>0</v>
      </c>
    </row>
    <row r="86" spans="2:63" s="11" customFormat="1" ht="22.9" customHeight="1">
      <c r="B86" s="114"/>
      <c r="D86" s="115" t="s">
        <v>69</v>
      </c>
      <c r="E86" s="124" t="s">
        <v>78</v>
      </c>
      <c r="F86" s="124" t="s">
        <v>159</v>
      </c>
      <c r="I86" s="117"/>
      <c r="J86" s="125">
        <f>BK86</f>
        <v>0</v>
      </c>
      <c r="L86" s="114"/>
      <c r="M86" s="119"/>
      <c r="P86" s="120">
        <f>P87+P92+P102</f>
        <v>0</v>
      </c>
      <c r="R86" s="120">
        <f>R87+R92+R102</f>
        <v>0</v>
      </c>
      <c r="T86" s="121">
        <f>T87+T92+T102</f>
        <v>0</v>
      </c>
      <c r="AR86" s="115" t="s">
        <v>78</v>
      </c>
      <c r="AT86" s="122" t="s">
        <v>69</v>
      </c>
      <c r="AU86" s="122" t="s">
        <v>78</v>
      </c>
      <c r="AY86" s="115" t="s">
        <v>113</v>
      </c>
      <c r="BK86" s="123">
        <f>BK87+BK92+BK102</f>
        <v>0</v>
      </c>
    </row>
    <row r="87" spans="2:63" s="11" customFormat="1" ht="20.85" customHeight="1">
      <c r="B87" s="114"/>
      <c r="D87" s="115" t="s">
        <v>69</v>
      </c>
      <c r="E87" s="124" t="s">
        <v>160</v>
      </c>
      <c r="F87" s="124" t="s">
        <v>161</v>
      </c>
      <c r="I87" s="117"/>
      <c r="J87" s="125">
        <f>BK87</f>
        <v>0</v>
      </c>
      <c r="L87" s="114"/>
      <c r="M87" s="119"/>
      <c r="P87" s="120">
        <f>SUM(P88:P91)</f>
        <v>0</v>
      </c>
      <c r="R87" s="120">
        <f>SUM(R88:R91)</f>
        <v>0</v>
      </c>
      <c r="T87" s="121">
        <f>SUM(T88:T91)</f>
        <v>0</v>
      </c>
      <c r="AR87" s="115" t="s">
        <v>78</v>
      </c>
      <c r="AT87" s="122" t="s">
        <v>69</v>
      </c>
      <c r="AU87" s="122" t="s">
        <v>80</v>
      </c>
      <c r="AY87" s="115" t="s">
        <v>113</v>
      </c>
      <c r="BK87" s="123">
        <f>SUM(BK88:BK91)</f>
        <v>0</v>
      </c>
    </row>
    <row r="88" spans="2:65" s="1" customFormat="1" ht="33" customHeight="1">
      <c r="B88" s="31"/>
      <c r="C88" s="126" t="s">
        <v>78</v>
      </c>
      <c r="D88" s="126" t="s">
        <v>116</v>
      </c>
      <c r="E88" s="127" t="s">
        <v>616</v>
      </c>
      <c r="F88" s="128" t="s">
        <v>617</v>
      </c>
      <c r="G88" s="129" t="s">
        <v>175</v>
      </c>
      <c r="H88" s="130">
        <v>1387</v>
      </c>
      <c r="I88" s="131"/>
      <c r="J88" s="132">
        <f>ROUND(I88*H88,2)</f>
        <v>0</v>
      </c>
      <c r="K88" s="128" t="s">
        <v>119</v>
      </c>
      <c r="L88" s="31"/>
      <c r="M88" s="133" t="s">
        <v>19</v>
      </c>
      <c r="N88" s="134" t="s">
        <v>41</v>
      </c>
      <c r="P88" s="135">
        <f>O88*H88</f>
        <v>0</v>
      </c>
      <c r="Q88" s="135">
        <v>0</v>
      </c>
      <c r="R88" s="135">
        <f>Q88*H88</f>
        <v>0</v>
      </c>
      <c r="S88" s="135">
        <v>0</v>
      </c>
      <c r="T88" s="136">
        <f>S88*H88</f>
        <v>0</v>
      </c>
      <c r="AR88" s="137" t="s">
        <v>165</v>
      </c>
      <c r="AT88" s="137" t="s">
        <v>116</v>
      </c>
      <c r="AU88" s="137" t="s">
        <v>166</v>
      </c>
      <c r="AY88" s="16" t="s">
        <v>113</v>
      </c>
      <c r="BE88" s="138">
        <f>IF(N88="základní",J88,0)</f>
        <v>0</v>
      </c>
      <c r="BF88" s="138">
        <f>IF(N88="snížená",J88,0)</f>
        <v>0</v>
      </c>
      <c r="BG88" s="138">
        <f>IF(N88="zákl. přenesená",J88,0)</f>
        <v>0</v>
      </c>
      <c r="BH88" s="138">
        <f>IF(N88="sníž. přenesená",J88,0)</f>
        <v>0</v>
      </c>
      <c r="BI88" s="138">
        <f>IF(N88="nulová",J88,0)</f>
        <v>0</v>
      </c>
      <c r="BJ88" s="16" t="s">
        <v>78</v>
      </c>
      <c r="BK88" s="138">
        <f>ROUND(I88*H88,2)</f>
        <v>0</v>
      </c>
      <c r="BL88" s="16" t="s">
        <v>165</v>
      </c>
      <c r="BM88" s="137" t="s">
        <v>618</v>
      </c>
    </row>
    <row r="89" spans="2:47" s="1" customFormat="1" ht="11.25">
      <c r="B89" s="31"/>
      <c r="D89" s="139" t="s">
        <v>122</v>
      </c>
      <c r="F89" s="140" t="s">
        <v>619</v>
      </c>
      <c r="I89" s="141"/>
      <c r="L89" s="31"/>
      <c r="M89" s="142"/>
      <c r="T89" s="52"/>
      <c r="AT89" s="16" t="s">
        <v>122</v>
      </c>
      <c r="AU89" s="16" t="s">
        <v>166</v>
      </c>
    </row>
    <row r="90" spans="2:51" s="13" customFormat="1" ht="11.25">
      <c r="B90" s="154"/>
      <c r="D90" s="147" t="s">
        <v>169</v>
      </c>
      <c r="E90" s="155" t="s">
        <v>19</v>
      </c>
      <c r="F90" s="156" t="s">
        <v>620</v>
      </c>
      <c r="H90" s="155" t="s">
        <v>19</v>
      </c>
      <c r="I90" s="157"/>
      <c r="L90" s="154"/>
      <c r="M90" s="158"/>
      <c r="T90" s="159"/>
      <c r="AT90" s="155" t="s">
        <v>169</v>
      </c>
      <c r="AU90" s="155" t="s">
        <v>166</v>
      </c>
      <c r="AV90" s="13" t="s">
        <v>78</v>
      </c>
      <c r="AW90" s="13" t="s">
        <v>32</v>
      </c>
      <c r="AX90" s="13" t="s">
        <v>70</v>
      </c>
      <c r="AY90" s="155" t="s">
        <v>113</v>
      </c>
    </row>
    <row r="91" spans="2:51" s="12" customFormat="1" ht="11.25">
      <c r="B91" s="146"/>
      <c r="D91" s="147" t="s">
        <v>169</v>
      </c>
      <c r="E91" s="148" t="s">
        <v>19</v>
      </c>
      <c r="F91" s="149" t="s">
        <v>621</v>
      </c>
      <c r="H91" s="150">
        <v>1387</v>
      </c>
      <c r="I91" s="151"/>
      <c r="L91" s="146"/>
      <c r="M91" s="152"/>
      <c r="T91" s="153"/>
      <c r="AT91" s="148" t="s">
        <v>169</v>
      </c>
      <c r="AU91" s="148" t="s">
        <v>166</v>
      </c>
      <c r="AV91" s="12" t="s">
        <v>80</v>
      </c>
      <c r="AW91" s="12" t="s">
        <v>32</v>
      </c>
      <c r="AX91" s="12" t="s">
        <v>70</v>
      </c>
      <c r="AY91" s="148" t="s">
        <v>113</v>
      </c>
    </row>
    <row r="92" spans="2:63" s="11" customFormat="1" ht="20.85" customHeight="1">
      <c r="B92" s="114"/>
      <c r="D92" s="115" t="s">
        <v>69</v>
      </c>
      <c r="E92" s="124" t="s">
        <v>230</v>
      </c>
      <c r="F92" s="124" t="s">
        <v>231</v>
      </c>
      <c r="I92" s="117"/>
      <c r="J92" s="125">
        <f>BK92</f>
        <v>0</v>
      </c>
      <c r="L92" s="114"/>
      <c r="M92" s="119"/>
      <c r="P92" s="120">
        <f>SUM(P93:P101)</f>
        <v>0</v>
      </c>
      <c r="R92" s="120">
        <f>SUM(R93:R101)</f>
        <v>0</v>
      </c>
      <c r="T92" s="121">
        <f>SUM(T93:T101)</f>
        <v>0</v>
      </c>
      <c r="AR92" s="115" t="s">
        <v>78</v>
      </c>
      <c r="AT92" s="122" t="s">
        <v>69</v>
      </c>
      <c r="AU92" s="122" t="s">
        <v>80</v>
      </c>
      <c r="AY92" s="115" t="s">
        <v>113</v>
      </c>
      <c r="BK92" s="123">
        <f>SUM(BK93:BK101)</f>
        <v>0</v>
      </c>
    </row>
    <row r="93" spans="2:65" s="1" customFormat="1" ht="62.65" customHeight="1">
      <c r="B93" s="31"/>
      <c r="C93" s="126" t="s">
        <v>80</v>
      </c>
      <c r="D93" s="126" t="s">
        <v>116</v>
      </c>
      <c r="E93" s="127" t="s">
        <v>270</v>
      </c>
      <c r="F93" s="128" t="s">
        <v>271</v>
      </c>
      <c r="G93" s="129" t="s">
        <v>175</v>
      </c>
      <c r="H93" s="130">
        <v>1387</v>
      </c>
      <c r="I93" s="131"/>
      <c r="J93" s="132">
        <f>ROUND(I93*H93,2)</f>
        <v>0</v>
      </c>
      <c r="K93" s="128" t="s">
        <v>119</v>
      </c>
      <c r="L93" s="31"/>
      <c r="M93" s="133" t="s">
        <v>19</v>
      </c>
      <c r="N93" s="134" t="s">
        <v>41</v>
      </c>
      <c r="P93" s="135">
        <f>O93*H93</f>
        <v>0</v>
      </c>
      <c r="Q93" s="135">
        <v>0</v>
      </c>
      <c r="R93" s="135">
        <f>Q93*H93</f>
        <v>0</v>
      </c>
      <c r="S93" s="135">
        <v>0</v>
      </c>
      <c r="T93" s="136">
        <f>S93*H93</f>
        <v>0</v>
      </c>
      <c r="AR93" s="137" t="s">
        <v>165</v>
      </c>
      <c r="AT93" s="137" t="s">
        <v>116</v>
      </c>
      <c r="AU93" s="137" t="s">
        <v>166</v>
      </c>
      <c r="AY93" s="16" t="s">
        <v>113</v>
      </c>
      <c r="BE93" s="138">
        <f>IF(N93="základní",J93,0)</f>
        <v>0</v>
      </c>
      <c r="BF93" s="138">
        <f>IF(N93="snížená",J93,0)</f>
        <v>0</v>
      </c>
      <c r="BG93" s="138">
        <f>IF(N93="zákl. přenesená",J93,0)</f>
        <v>0</v>
      </c>
      <c r="BH93" s="138">
        <f>IF(N93="sníž. přenesená",J93,0)</f>
        <v>0</v>
      </c>
      <c r="BI93" s="138">
        <f>IF(N93="nulová",J93,0)</f>
        <v>0</v>
      </c>
      <c r="BJ93" s="16" t="s">
        <v>78</v>
      </c>
      <c r="BK93" s="138">
        <f>ROUND(I93*H93,2)</f>
        <v>0</v>
      </c>
      <c r="BL93" s="16" t="s">
        <v>165</v>
      </c>
      <c r="BM93" s="137" t="s">
        <v>622</v>
      </c>
    </row>
    <row r="94" spans="2:47" s="1" customFormat="1" ht="11.25">
      <c r="B94" s="31"/>
      <c r="D94" s="139" t="s">
        <v>122</v>
      </c>
      <c r="F94" s="140" t="s">
        <v>272</v>
      </c>
      <c r="I94" s="141"/>
      <c r="L94" s="31"/>
      <c r="M94" s="142"/>
      <c r="T94" s="52"/>
      <c r="AT94" s="16" t="s">
        <v>122</v>
      </c>
      <c r="AU94" s="16" t="s">
        <v>166</v>
      </c>
    </row>
    <row r="95" spans="2:51" s="13" customFormat="1" ht="11.25">
      <c r="B95" s="154"/>
      <c r="D95" s="147" t="s">
        <v>169</v>
      </c>
      <c r="E95" s="155" t="s">
        <v>19</v>
      </c>
      <c r="F95" s="156" t="s">
        <v>623</v>
      </c>
      <c r="H95" s="155" t="s">
        <v>19</v>
      </c>
      <c r="I95" s="157"/>
      <c r="L95" s="154"/>
      <c r="M95" s="158"/>
      <c r="T95" s="159"/>
      <c r="AT95" s="155" t="s">
        <v>169</v>
      </c>
      <c r="AU95" s="155" t="s">
        <v>166</v>
      </c>
      <c r="AV95" s="13" t="s">
        <v>78</v>
      </c>
      <c r="AW95" s="13" t="s">
        <v>32</v>
      </c>
      <c r="AX95" s="13" t="s">
        <v>70</v>
      </c>
      <c r="AY95" s="155" t="s">
        <v>113</v>
      </c>
    </row>
    <row r="96" spans="2:51" s="12" customFormat="1" ht="11.25">
      <c r="B96" s="146"/>
      <c r="D96" s="147" t="s">
        <v>169</v>
      </c>
      <c r="E96" s="148" t="s">
        <v>19</v>
      </c>
      <c r="F96" s="149" t="s">
        <v>624</v>
      </c>
      <c r="H96" s="150">
        <v>1387</v>
      </c>
      <c r="I96" s="151"/>
      <c r="L96" s="146"/>
      <c r="M96" s="152"/>
      <c r="T96" s="153"/>
      <c r="AT96" s="148" t="s">
        <v>169</v>
      </c>
      <c r="AU96" s="148" t="s">
        <v>166</v>
      </c>
      <c r="AV96" s="12" t="s">
        <v>80</v>
      </c>
      <c r="AW96" s="12" t="s">
        <v>32</v>
      </c>
      <c r="AX96" s="12" t="s">
        <v>70</v>
      </c>
      <c r="AY96" s="148" t="s">
        <v>113</v>
      </c>
    </row>
    <row r="97" spans="2:65" s="1" customFormat="1" ht="66.75" customHeight="1">
      <c r="B97" s="31"/>
      <c r="C97" s="126" t="s">
        <v>166</v>
      </c>
      <c r="D97" s="126" t="s">
        <v>116</v>
      </c>
      <c r="E97" s="127" t="s">
        <v>277</v>
      </c>
      <c r="F97" s="128" t="s">
        <v>278</v>
      </c>
      <c r="G97" s="129" t="s">
        <v>175</v>
      </c>
      <c r="H97" s="130">
        <v>13870</v>
      </c>
      <c r="I97" s="131"/>
      <c r="J97" s="132">
        <f>ROUND(I97*H97,2)</f>
        <v>0</v>
      </c>
      <c r="K97" s="128" t="s">
        <v>119</v>
      </c>
      <c r="L97" s="31"/>
      <c r="M97" s="133" t="s">
        <v>19</v>
      </c>
      <c r="N97" s="134" t="s">
        <v>41</v>
      </c>
      <c r="P97" s="135">
        <f>O97*H97</f>
        <v>0</v>
      </c>
      <c r="Q97" s="135">
        <v>0</v>
      </c>
      <c r="R97" s="135">
        <f>Q97*H97</f>
        <v>0</v>
      </c>
      <c r="S97" s="135">
        <v>0</v>
      </c>
      <c r="T97" s="136">
        <f>S97*H97</f>
        <v>0</v>
      </c>
      <c r="AR97" s="137" t="s">
        <v>165</v>
      </c>
      <c r="AT97" s="137" t="s">
        <v>116</v>
      </c>
      <c r="AU97" s="137" t="s">
        <v>166</v>
      </c>
      <c r="AY97" s="16" t="s">
        <v>113</v>
      </c>
      <c r="BE97" s="138">
        <f>IF(N97="základní",J97,0)</f>
        <v>0</v>
      </c>
      <c r="BF97" s="138">
        <f>IF(N97="snížená",J97,0)</f>
        <v>0</v>
      </c>
      <c r="BG97" s="138">
        <f>IF(N97="zákl. přenesená",J97,0)</f>
        <v>0</v>
      </c>
      <c r="BH97" s="138">
        <f>IF(N97="sníž. přenesená",J97,0)</f>
        <v>0</v>
      </c>
      <c r="BI97" s="138">
        <f>IF(N97="nulová",J97,0)</f>
        <v>0</v>
      </c>
      <c r="BJ97" s="16" t="s">
        <v>78</v>
      </c>
      <c r="BK97" s="138">
        <f>ROUND(I97*H97,2)</f>
        <v>0</v>
      </c>
      <c r="BL97" s="16" t="s">
        <v>165</v>
      </c>
      <c r="BM97" s="137" t="s">
        <v>625</v>
      </c>
    </row>
    <row r="98" spans="2:47" s="1" customFormat="1" ht="11.25">
      <c r="B98" s="31"/>
      <c r="D98" s="139" t="s">
        <v>122</v>
      </c>
      <c r="F98" s="140" t="s">
        <v>280</v>
      </c>
      <c r="I98" s="141"/>
      <c r="L98" s="31"/>
      <c r="M98" s="142"/>
      <c r="T98" s="52"/>
      <c r="AT98" s="16" t="s">
        <v>122</v>
      </c>
      <c r="AU98" s="16" t="s">
        <v>166</v>
      </c>
    </row>
    <row r="99" spans="2:51" s="13" customFormat="1" ht="11.25">
      <c r="B99" s="154"/>
      <c r="D99" s="147" t="s">
        <v>169</v>
      </c>
      <c r="E99" s="155" t="s">
        <v>19</v>
      </c>
      <c r="F99" s="156" t="s">
        <v>623</v>
      </c>
      <c r="H99" s="155" t="s">
        <v>19</v>
      </c>
      <c r="I99" s="157"/>
      <c r="L99" s="154"/>
      <c r="M99" s="158"/>
      <c r="T99" s="159"/>
      <c r="AT99" s="155" t="s">
        <v>169</v>
      </c>
      <c r="AU99" s="155" t="s">
        <v>166</v>
      </c>
      <c r="AV99" s="13" t="s">
        <v>78</v>
      </c>
      <c r="AW99" s="13" t="s">
        <v>32</v>
      </c>
      <c r="AX99" s="13" t="s">
        <v>70</v>
      </c>
      <c r="AY99" s="155" t="s">
        <v>113</v>
      </c>
    </row>
    <row r="100" spans="2:51" s="12" customFormat="1" ht="11.25">
      <c r="B100" s="146"/>
      <c r="D100" s="147" t="s">
        <v>169</v>
      </c>
      <c r="E100" s="148" t="s">
        <v>19</v>
      </c>
      <c r="F100" s="149" t="s">
        <v>624</v>
      </c>
      <c r="H100" s="150">
        <v>1387</v>
      </c>
      <c r="I100" s="151"/>
      <c r="L100" s="146"/>
      <c r="M100" s="152"/>
      <c r="T100" s="153"/>
      <c r="AT100" s="148" t="s">
        <v>169</v>
      </c>
      <c r="AU100" s="148" t="s">
        <v>166</v>
      </c>
      <c r="AV100" s="12" t="s">
        <v>80</v>
      </c>
      <c r="AW100" s="12" t="s">
        <v>32</v>
      </c>
      <c r="AX100" s="12" t="s">
        <v>70</v>
      </c>
      <c r="AY100" s="148" t="s">
        <v>113</v>
      </c>
    </row>
    <row r="101" spans="2:51" s="12" customFormat="1" ht="11.25">
      <c r="B101" s="146"/>
      <c r="D101" s="147" t="s">
        <v>169</v>
      </c>
      <c r="F101" s="149" t="s">
        <v>626</v>
      </c>
      <c r="H101" s="150">
        <v>13870</v>
      </c>
      <c r="I101" s="151"/>
      <c r="L101" s="146"/>
      <c r="M101" s="152"/>
      <c r="T101" s="153"/>
      <c r="AT101" s="148" t="s">
        <v>169</v>
      </c>
      <c r="AU101" s="148" t="s">
        <v>166</v>
      </c>
      <c r="AV101" s="12" t="s">
        <v>80</v>
      </c>
      <c r="AW101" s="12" t="s">
        <v>4</v>
      </c>
      <c r="AX101" s="12" t="s">
        <v>78</v>
      </c>
      <c r="AY101" s="148" t="s">
        <v>113</v>
      </c>
    </row>
    <row r="102" spans="2:63" s="11" customFormat="1" ht="20.85" customHeight="1">
      <c r="B102" s="114"/>
      <c r="D102" s="115" t="s">
        <v>69</v>
      </c>
      <c r="E102" s="124" t="s">
        <v>276</v>
      </c>
      <c r="F102" s="124" t="s">
        <v>288</v>
      </c>
      <c r="I102" s="117"/>
      <c r="J102" s="125">
        <f>BK102</f>
        <v>0</v>
      </c>
      <c r="L102" s="114"/>
      <c r="M102" s="119"/>
      <c r="P102" s="120">
        <f>SUM(P103:P107)</f>
        <v>0</v>
      </c>
      <c r="R102" s="120">
        <f>SUM(R103:R107)</f>
        <v>0</v>
      </c>
      <c r="T102" s="121">
        <f>SUM(T103:T107)</f>
        <v>0</v>
      </c>
      <c r="AR102" s="115" t="s">
        <v>78</v>
      </c>
      <c r="AT102" s="122" t="s">
        <v>69</v>
      </c>
      <c r="AU102" s="122" t="s">
        <v>80</v>
      </c>
      <c r="AY102" s="115" t="s">
        <v>113</v>
      </c>
      <c r="BK102" s="123">
        <f>SUM(BK103:BK107)</f>
        <v>0</v>
      </c>
    </row>
    <row r="103" spans="2:65" s="1" customFormat="1" ht="44.25" customHeight="1">
      <c r="B103" s="31"/>
      <c r="C103" s="126" t="s">
        <v>165</v>
      </c>
      <c r="D103" s="126" t="s">
        <v>116</v>
      </c>
      <c r="E103" s="127" t="s">
        <v>290</v>
      </c>
      <c r="F103" s="128" t="s">
        <v>291</v>
      </c>
      <c r="G103" s="129" t="s">
        <v>292</v>
      </c>
      <c r="H103" s="130">
        <v>2774</v>
      </c>
      <c r="I103" s="131"/>
      <c r="J103" s="132">
        <f>ROUND(I103*H103,2)</f>
        <v>0</v>
      </c>
      <c r="K103" s="128" t="s">
        <v>119</v>
      </c>
      <c r="L103" s="31"/>
      <c r="M103" s="133" t="s">
        <v>19</v>
      </c>
      <c r="N103" s="134" t="s">
        <v>41</v>
      </c>
      <c r="P103" s="135">
        <f>O103*H103</f>
        <v>0</v>
      </c>
      <c r="Q103" s="135">
        <v>0</v>
      </c>
      <c r="R103" s="135">
        <f>Q103*H103</f>
        <v>0</v>
      </c>
      <c r="S103" s="135">
        <v>0</v>
      </c>
      <c r="T103" s="136">
        <f>S103*H103</f>
        <v>0</v>
      </c>
      <c r="AR103" s="137" t="s">
        <v>165</v>
      </c>
      <c r="AT103" s="137" t="s">
        <v>116</v>
      </c>
      <c r="AU103" s="137" t="s">
        <v>166</v>
      </c>
      <c r="AY103" s="16" t="s">
        <v>113</v>
      </c>
      <c r="BE103" s="138">
        <f>IF(N103="základní",J103,0)</f>
        <v>0</v>
      </c>
      <c r="BF103" s="138">
        <f>IF(N103="snížená",J103,0)</f>
        <v>0</v>
      </c>
      <c r="BG103" s="138">
        <f>IF(N103="zákl. přenesená",J103,0)</f>
        <v>0</v>
      </c>
      <c r="BH103" s="138">
        <f>IF(N103="sníž. přenesená",J103,0)</f>
        <v>0</v>
      </c>
      <c r="BI103" s="138">
        <f>IF(N103="nulová",J103,0)</f>
        <v>0</v>
      </c>
      <c r="BJ103" s="16" t="s">
        <v>78</v>
      </c>
      <c r="BK103" s="138">
        <f>ROUND(I103*H103,2)</f>
        <v>0</v>
      </c>
      <c r="BL103" s="16" t="s">
        <v>165</v>
      </c>
      <c r="BM103" s="137" t="s">
        <v>627</v>
      </c>
    </row>
    <row r="104" spans="2:47" s="1" customFormat="1" ht="11.25">
      <c r="B104" s="31"/>
      <c r="D104" s="139" t="s">
        <v>122</v>
      </c>
      <c r="F104" s="140" t="s">
        <v>294</v>
      </c>
      <c r="I104" s="141"/>
      <c r="L104" s="31"/>
      <c r="M104" s="142"/>
      <c r="T104" s="52"/>
      <c r="AT104" s="16" t="s">
        <v>122</v>
      </c>
      <c r="AU104" s="16" t="s">
        <v>166</v>
      </c>
    </row>
    <row r="105" spans="2:51" s="13" customFormat="1" ht="11.25">
      <c r="B105" s="154"/>
      <c r="D105" s="147" t="s">
        <v>169</v>
      </c>
      <c r="E105" s="155" t="s">
        <v>19</v>
      </c>
      <c r="F105" s="156" t="s">
        <v>623</v>
      </c>
      <c r="H105" s="155" t="s">
        <v>19</v>
      </c>
      <c r="I105" s="157"/>
      <c r="L105" s="154"/>
      <c r="M105" s="158"/>
      <c r="T105" s="159"/>
      <c r="AT105" s="155" t="s">
        <v>169</v>
      </c>
      <c r="AU105" s="155" t="s">
        <v>166</v>
      </c>
      <c r="AV105" s="13" t="s">
        <v>78</v>
      </c>
      <c r="AW105" s="13" t="s">
        <v>32</v>
      </c>
      <c r="AX105" s="13" t="s">
        <v>70</v>
      </c>
      <c r="AY105" s="155" t="s">
        <v>113</v>
      </c>
    </row>
    <row r="106" spans="2:51" s="12" customFormat="1" ht="11.25">
      <c r="B106" s="146"/>
      <c r="D106" s="147" t="s">
        <v>169</v>
      </c>
      <c r="E106" s="148" t="s">
        <v>19</v>
      </c>
      <c r="F106" s="149" t="s">
        <v>624</v>
      </c>
      <c r="H106" s="150">
        <v>1387</v>
      </c>
      <c r="I106" s="151"/>
      <c r="L106" s="146"/>
      <c r="M106" s="152"/>
      <c r="T106" s="153"/>
      <c r="AT106" s="148" t="s">
        <v>169</v>
      </c>
      <c r="AU106" s="148" t="s">
        <v>166</v>
      </c>
      <c r="AV106" s="12" t="s">
        <v>80</v>
      </c>
      <c r="AW106" s="12" t="s">
        <v>32</v>
      </c>
      <c r="AX106" s="12" t="s">
        <v>70</v>
      </c>
      <c r="AY106" s="148" t="s">
        <v>113</v>
      </c>
    </row>
    <row r="107" spans="2:51" s="12" customFormat="1" ht="11.25">
      <c r="B107" s="146"/>
      <c r="D107" s="147" t="s">
        <v>169</v>
      </c>
      <c r="F107" s="149" t="s">
        <v>628</v>
      </c>
      <c r="H107" s="150">
        <v>2774</v>
      </c>
      <c r="I107" s="151"/>
      <c r="L107" s="146"/>
      <c r="M107" s="170"/>
      <c r="N107" s="171"/>
      <c r="O107" s="171"/>
      <c r="P107" s="171"/>
      <c r="Q107" s="171"/>
      <c r="R107" s="171"/>
      <c r="S107" s="171"/>
      <c r="T107" s="172"/>
      <c r="AT107" s="148" t="s">
        <v>169</v>
      </c>
      <c r="AU107" s="148" t="s">
        <v>166</v>
      </c>
      <c r="AV107" s="12" t="s">
        <v>80</v>
      </c>
      <c r="AW107" s="12" t="s">
        <v>4</v>
      </c>
      <c r="AX107" s="12" t="s">
        <v>78</v>
      </c>
      <c r="AY107" s="148" t="s">
        <v>113</v>
      </c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31"/>
    </row>
  </sheetData>
  <sheetProtection algorithmName="SHA-512" hashValue="FcGpisLf0AwQK3JfmPLrpO2qedgYOBscdXOwIRkPmYvVHsX7TWsFcyhn8JJq9rFilrjXPIC+J2GlPeReZKxxEQ==" saltValue="KZagozkrouSDzI6hRMAsFr4IO7bOvYcY4aetXCKlDj3X+Xbioz8/+I/x+Hr3RUQtRdAoww3Ba4QSWEtIOsU7tw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122251106"/>
    <hyperlink ref="F94" r:id="rId2" display="https://podminky.urs.cz/item/CS_URS_2023_02/162751117"/>
    <hyperlink ref="F98" r:id="rId3" display="https://podminky.urs.cz/item/CS_URS_2023_02/162751119"/>
    <hyperlink ref="F104" r:id="rId4" display="https://podminky.urs.cz/item/CS_URS_2023_02/171201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6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3" customWidth="1"/>
    <col min="2" max="2" width="1.7109375" style="173" customWidth="1"/>
    <col min="3" max="4" width="5.00390625" style="173" customWidth="1"/>
    <col min="5" max="5" width="11.7109375" style="173" customWidth="1"/>
    <col min="6" max="6" width="9.140625" style="173" customWidth="1"/>
    <col min="7" max="7" width="5.00390625" style="173" customWidth="1"/>
    <col min="8" max="8" width="77.8515625" style="173" customWidth="1"/>
    <col min="9" max="10" width="20.00390625" style="173" customWidth="1"/>
    <col min="11" max="11" width="1.7109375" style="173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4" customFormat="1" ht="45" customHeight="1">
      <c r="B3" s="177"/>
      <c r="C3" s="294" t="s">
        <v>629</v>
      </c>
      <c r="D3" s="294"/>
      <c r="E3" s="294"/>
      <c r="F3" s="294"/>
      <c r="G3" s="294"/>
      <c r="H3" s="294"/>
      <c r="I3" s="294"/>
      <c r="J3" s="294"/>
      <c r="K3" s="178"/>
    </row>
    <row r="4" spans="2:11" ht="25.5" customHeight="1">
      <c r="B4" s="179"/>
      <c r="C4" s="299" t="s">
        <v>630</v>
      </c>
      <c r="D4" s="299"/>
      <c r="E4" s="299"/>
      <c r="F4" s="299"/>
      <c r="G4" s="299"/>
      <c r="H4" s="299"/>
      <c r="I4" s="299"/>
      <c r="J4" s="299"/>
      <c r="K4" s="180"/>
    </row>
    <row r="5" spans="2:11" ht="5.25" customHeight="1">
      <c r="B5" s="179"/>
      <c r="C5" s="181"/>
      <c r="D5" s="181"/>
      <c r="E5" s="181"/>
      <c r="F5" s="181"/>
      <c r="G5" s="181"/>
      <c r="H5" s="181"/>
      <c r="I5" s="181"/>
      <c r="J5" s="181"/>
      <c r="K5" s="180"/>
    </row>
    <row r="6" spans="2:11" ht="15" customHeight="1">
      <c r="B6" s="179"/>
      <c r="C6" s="298" t="s">
        <v>631</v>
      </c>
      <c r="D6" s="298"/>
      <c r="E6" s="298"/>
      <c r="F6" s="298"/>
      <c r="G6" s="298"/>
      <c r="H6" s="298"/>
      <c r="I6" s="298"/>
      <c r="J6" s="298"/>
      <c r="K6" s="180"/>
    </row>
    <row r="7" spans="2:11" ht="15" customHeight="1">
      <c r="B7" s="183"/>
      <c r="C7" s="298" t="s">
        <v>632</v>
      </c>
      <c r="D7" s="298"/>
      <c r="E7" s="298"/>
      <c r="F7" s="298"/>
      <c r="G7" s="298"/>
      <c r="H7" s="298"/>
      <c r="I7" s="298"/>
      <c r="J7" s="298"/>
      <c r="K7" s="180"/>
    </row>
    <row r="8" spans="2:11" ht="12.75" customHeight="1">
      <c r="B8" s="183"/>
      <c r="C8" s="182"/>
      <c r="D8" s="182"/>
      <c r="E8" s="182"/>
      <c r="F8" s="182"/>
      <c r="G8" s="182"/>
      <c r="H8" s="182"/>
      <c r="I8" s="182"/>
      <c r="J8" s="182"/>
      <c r="K8" s="180"/>
    </row>
    <row r="9" spans="2:11" ht="15" customHeight="1">
      <c r="B9" s="183"/>
      <c r="C9" s="298" t="s">
        <v>633</v>
      </c>
      <c r="D9" s="298"/>
      <c r="E9" s="298"/>
      <c r="F9" s="298"/>
      <c r="G9" s="298"/>
      <c r="H9" s="298"/>
      <c r="I9" s="298"/>
      <c r="J9" s="298"/>
      <c r="K9" s="180"/>
    </row>
    <row r="10" spans="2:11" ht="15" customHeight="1">
      <c r="B10" s="183"/>
      <c r="C10" s="182"/>
      <c r="D10" s="298" t="s">
        <v>634</v>
      </c>
      <c r="E10" s="298"/>
      <c r="F10" s="298"/>
      <c r="G10" s="298"/>
      <c r="H10" s="298"/>
      <c r="I10" s="298"/>
      <c r="J10" s="298"/>
      <c r="K10" s="180"/>
    </row>
    <row r="11" spans="2:11" ht="15" customHeight="1">
      <c r="B11" s="183"/>
      <c r="C11" s="184"/>
      <c r="D11" s="298" t="s">
        <v>635</v>
      </c>
      <c r="E11" s="298"/>
      <c r="F11" s="298"/>
      <c r="G11" s="298"/>
      <c r="H11" s="298"/>
      <c r="I11" s="298"/>
      <c r="J11" s="298"/>
      <c r="K11" s="180"/>
    </row>
    <row r="12" spans="2:11" ht="15" customHeight="1">
      <c r="B12" s="183"/>
      <c r="C12" s="184"/>
      <c r="D12" s="182"/>
      <c r="E12" s="182"/>
      <c r="F12" s="182"/>
      <c r="G12" s="182"/>
      <c r="H12" s="182"/>
      <c r="I12" s="182"/>
      <c r="J12" s="182"/>
      <c r="K12" s="180"/>
    </row>
    <row r="13" spans="2:11" ht="15" customHeight="1">
      <c r="B13" s="183"/>
      <c r="C13" s="184"/>
      <c r="D13" s="185" t="s">
        <v>636</v>
      </c>
      <c r="E13" s="182"/>
      <c r="F13" s="182"/>
      <c r="G13" s="182"/>
      <c r="H13" s="182"/>
      <c r="I13" s="182"/>
      <c r="J13" s="182"/>
      <c r="K13" s="180"/>
    </row>
    <row r="14" spans="2:11" ht="12.75" customHeight="1">
      <c r="B14" s="183"/>
      <c r="C14" s="184"/>
      <c r="D14" s="184"/>
      <c r="E14" s="184"/>
      <c r="F14" s="184"/>
      <c r="G14" s="184"/>
      <c r="H14" s="184"/>
      <c r="I14" s="184"/>
      <c r="J14" s="184"/>
      <c r="K14" s="180"/>
    </row>
    <row r="15" spans="2:11" ht="15" customHeight="1">
      <c r="B15" s="183"/>
      <c r="C15" s="184"/>
      <c r="D15" s="298" t="s">
        <v>637</v>
      </c>
      <c r="E15" s="298"/>
      <c r="F15" s="298"/>
      <c r="G15" s="298"/>
      <c r="H15" s="298"/>
      <c r="I15" s="298"/>
      <c r="J15" s="298"/>
      <c r="K15" s="180"/>
    </row>
    <row r="16" spans="2:11" ht="15" customHeight="1">
      <c r="B16" s="183"/>
      <c r="C16" s="184"/>
      <c r="D16" s="298" t="s">
        <v>638</v>
      </c>
      <c r="E16" s="298"/>
      <c r="F16" s="298"/>
      <c r="G16" s="298"/>
      <c r="H16" s="298"/>
      <c r="I16" s="298"/>
      <c r="J16" s="298"/>
      <c r="K16" s="180"/>
    </row>
    <row r="17" spans="2:11" ht="15" customHeight="1">
      <c r="B17" s="183"/>
      <c r="C17" s="184"/>
      <c r="D17" s="298" t="s">
        <v>639</v>
      </c>
      <c r="E17" s="298"/>
      <c r="F17" s="298"/>
      <c r="G17" s="298"/>
      <c r="H17" s="298"/>
      <c r="I17" s="298"/>
      <c r="J17" s="298"/>
      <c r="K17" s="180"/>
    </row>
    <row r="18" spans="2:11" ht="15" customHeight="1">
      <c r="B18" s="183"/>
      <c r="C18" s="184"/>
      <c r="D18" s="184"/>
      <c r="E18" s="186" t="s">
        <v>77</v>
      </c>
      <c r="F18" s="298" t="s">
        <v>640</v>
      </c>
      <c r="G18" s="298"/>
      <c r="H18" s="298"/>
      <c r="I18" s="298"/>
      <c r="J18" s="298"/>
      <c r="K18" s="180"/>
    </row>
    <row r="19" spans="2:11" ht="15" customHeight="1">
      <c r="B19" s="183"/>
      <c r="C19" s="184"/>
      <c r="D19" s="184"/>
      <c r="E19" s="186" t="s">
        <v>641</v>
      </c>
      <c r="F19" s="298" t="s">
        <v>642</v>
      </c>
      <c r="G19" s="298"/>
      <c r="H19" s="298"/>
      <c r="I19" s="298"/>
      <c r="J19" s="298"/>
      <c r="K19" s="180"/>
    </row>
    <row r="20" spans="2:11" ht="15" customHeight="1">
      <c r="B20" s="183"/>
      <c r="C20" s="184"/>
      <c r="D20" s="184"/>
      <c r="E20" s="186" t="s">
        <v>643</v>
      </c>
      <c r="F20" s="298" t="s">
        <v>644</v>
      </c>
      <c r="G20" s="298"/>
      <c r="H20" s="298"/>
      <c r="I20" s="298"/>
      <c r="J20" s="298"/>
      <c r="K20" s="180"/>
    </row>
    <row r="21" spans="2:11" ht="15" customHeight="1">
      <c r="B21" s="183"/>
      <c r="C21" s="184"/>
      <c r="D21" s="184"/>
      <c r="E21" s="186" t="s">
        <v>645</v>
      </c>
      <c r="F21" s="298" t="s">
        <v>646</v>
      </c>
      <c r="G21" s="298"/>
      <c r="H21" s="298"/>
      <c r="I21" s="298"/>
      <c r="J21" s="298"/>
      <c r="K21" s="180"/>
    </row>
    <row r="22" spans="2:11" ht="15" customHeight="1">
      <c r="B22" s="183"/>
      <c r="C22" s="184"/>
      <c r="D22" s="184"/>
      <c r="E22" s="186" t="s">
        <v>647</v>
      </c>
      <c r="F22" s="298" t="s">
        <v>648</v>
      </c>
      <c r="G22" s="298"/>
      <c r="H22" s="298"/>
      <c r="I22" s="298"/>
      <c r="J22" s="298"/>
      <c r="K22" s="180"/>
    </row>
    <row r="23" spans="2:11" ht="15" customHeight="1">
      <c r="B23" s="183"/>
      <c r="C23" s="184"/>
      <c r="D23" s="184"/>
      <c r="E23" s="186" t="s">
        <v>649</v>
      </c>
      <c r="F23" s="298" t="s">
        <v>650</v>
      </c>
      <c r="G23" s="298"/>
      <c r="H23" s="298"/>
      <c r="I23" s="298"/>
      <c r="J23" s="298"/>
      <c r="K23" s="180"/>
    </row>
    <row r="24" spans="2:11" ht="12.7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0"/>
    </row>
    <row r="25" spans="2:11" ht="15" customHeight="1">
      <c r="B25" s="183"/>
      <c r="C25" s="298" t="s">
        <v>651</v>
      </c>
      <c r="D25" s="298"/>
      <c r="E25" s="298"/>
      <c r="F25" s="298"/>
      <c r="G25" s="298"/>
      <c r="H25" s="298"/>
      <c r="I25" s="298"/>
      <c r="J25" s="298"/>
      <c r="K25" s="180"/>
    </row>
    <row r="26" spans="2:11" ht="15" customHeight="1">
      <c r="B26" s="183"/>
      <c r="C26" s="298" t="s">
        <v>652</v>
      </c>
      <c r="D26" s="298"/>
      <c r="E26" s="298"/>
      <c r="F26" s="298"/>
      <c r="G26" s="298"/>
      <c r="H26" s="298"/>
      <c r="I26" s="298"/>
      <c r="J26" s="298"/>
      <c r="K26" s="180"/>
    </row>
    <row r="27" spans="2:11" ht="15" customHeight="1">
      <c r="B27" s="183"/>
      <c r="C27" s="182"/>
      <c r="D27" s="298" t="s">
        <v>653</v>
      </c>
      <c r="E27" s="298"/>
      <c r="F27" s="298"/>
      <c r="G27" s="298"/>
      <c r="H27" s="298"/>
      <c r="I27" s="298"/>
      <c r="J27" s="298"/>
      <c r="K27" s="180"/>
    </row>
    <row r="28" spans="2:11" ht="15" customHeight="1">
      <c r="B28" s="183"/>
      <c r="C28" s="184"/>
      <c r="D28" s="298" t="s">
        <v>654</v>
      </c>
      <c r="E28" s="298"/>
      <c r="F28" s="298"/>
      <c r="G28" s="298"/>
      <c r="H28" s="298"/>
      <c r="I28" s="298"/>
      <c r="J28" s="298"/>
      <c r="K28" s="180"/>
    </row>
    <row r="29" spans="2:11" ht="12.7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0"/>
    </row>
    <row r="30" spans="2:11" ht="15" customHeight="1">
      <c r="B30" s="183"/>
      <c r="C30" s="184"/>
      <c r="D30" s="298" t="s">
        <v>655</v>
      </c>
      <c r="E30" s="298"/>
      <c r="F30" s="298"/>
      <c r="G30" s="298"/>
      <c r="H30" s="298"/>
      <c r="I30" s="298"/>
      <c r="J30" s="298"/>
      <c r="K30" s="180"/>
    </row>
    <row r="31" spans="2:11" ht="15" customHeight="1">
      <c r="B31" s="183"/>
      <c r="C31" s="184"/>
      <c r="D31" s="298" t="s">
        <v>656</v>
      </c>
      <c r="E31" s="298"/>
      <c r="F31" s="298"/>
      <c r="G31" s="298"/>
      <c r="H31" s="298"/>
      <c r="I31" s="298"/>
      <c r="J31" s="298"/>
      <c r="K31" s="180"/>
    </row>
    <row r="32" spans="2:11" ht="12.75" customHeight="1">
      <c r="B32" s="183"/>
      <c r="C32" s="184"/>
      <c r="D32" s="184"/>
      <c r="E32" s="184"/>
      <c r="F32" s="184"/>
      <c r="G32" s="184"/>
      <c r="H32" s="184"/>
      <c r="I32" s="184"/>
      <c r="J32" s="184"/>
      <c r="K32" s="180"/>
    </row>
    <row r="33" spans="2:11" ht="15" customHeight="1">
      <c r="B33" s="183"/>
      <c r="C33" s="184"/>
      <c r="D33" s="298" t="s">
        <v>657</v>
      </c>
      <c r="E33" s="298"/>
      <c r="F33" s="298"/>
      <c r="G33" s="298"/>
      <c r="H33" s="298"/>
      <c r="I33" s="298"/>
      <c r="J33" s="298"/>
      <c r="K33" s="180"/>
    </row>
    <row r="34" spans="2:11" ht="15" customHeight="1">
      <c r="B34" s="183"/>
      <c r="C34" s="184"/>
      <c r="D34" s="298" t="s">
        <v>658</v>
      </c>
      <c r="E34" s="298"/>
      <c r="F34" s="298"/>
      <c r="G34" s="298"/>
      <c r="H34" s="298"/>
      <c r="I34" s="298"/>
      <c r="J34" s="298"/>
      <c r="K34" s="180"/>
    </row>
    <row r="35" spans="2:11" ht="15" customHeight="1">
      <c r="B35" s="183"/>
      <c r="C35" s="184"/>
      <c r="D35" s="298" t="s">
        <v>659</v>
      </c>
      <c r="E35" s="298"/>
      <c r="F35" s="298"/>
      <c r="G35" s="298"/>
      <c r="H35" s="298"/>
      <c r="I35" s="298"/>
      <c r="J35" s="298"/>
      <c r="K35" s="180"/>
    </row>
    <row r="36" spans="2:11" ht="15" customHeight="1">
      <c r="B36" s="183"/>
      <c r="C36" s="184"/>
      <c r="D36" s="182"/>
      <c r="E36" s="185" t="s">
        <v>98</v>
      </c>
      <c r="F36" s="182"/>
      <c r="G36" s="298" t="s">
        <v>660</v>
      </c>
      <c r="H36" s="298"/>
      <c r="I36" s="298"/>
      <c r="J36" s="298"/>
      <c r="K36" s="180"/>
    </row>
    <row r="37" spans="2:11" ht="30.75" customHeight="1">
      <c r="B37" s="183"/>
      <c r="C37" s="184"/>
      <c r="D37" s="182"/>
      <c r="E37" s="185" t="s">
        <v>661</v>
      </c>
      <c r="F37" s="182"/>
      <c r="G37" s="298" t="s">
        <v>662</v>
      </c>
      <c r="H37" s="298"/>
      <c r="I37" s="298"/>
      <c r="J37" s="298"/>
      <c r="K37" s="180"/>
    </row>
    <row r="38" spans="2:11" ht="15" customHeight="1">
      <c r="B38" s="183"/>
      <c r="C38" s="184"/>
      <c r="D38" s="182"/>
      <c r="E38" s="185" t="s">
        <v>51</v>
      </c>
      <c r="F38" s="182"/>
      <c r="G38" s="298" t="s">
        <v>663</v>
      </c>
      <c r="H38" s="298"/>
      <c r="I38" s="298"/>
      <c r="J38" s="298"/>
      <c r="K38" s="180"/>
    </row>
    <row r="39" spans="2:11" ht="15" customHeight="1">
      <c r="B39" s="183"/>
      <c r="C39" s="184"/>
      <c r="D39" s="182"/>
      <c r="E39" s="185" t="s">
        <v>52</v>
      </c>
      <c r="F39" s="182"/>
      <c r="G39" s="298" t="s">
        <v>664</v>
      </c>
      <c r="H39" s="298"/>
      <c r="I39" s="298"/>
      <c r="J39" s="298"/>
      <c r="K39" s="180"/>
    </row>
    <row r="40" spans="2:11" ht="15" customHeight="1">
      <c r="B40" s="183"/>
      <c r="C40" s="184"/>
      <c r="D40" s="182"/>
      <c r="E40" s="185" t="s">
        <v>99</v>
      </c>
      <c r="F40" s="182"/>
      <c r="G40" s="298" t="s">
        <v>665</v>
      </c>
      <c r="H40" s="298"/>
      <c r="I40" s="298"/>
      <c r="J40" s="298"/>
      <c r="K40" s="180"/>
    </row>
    <row r="41" spans="2:11" ht="15" customHeight="1">
      <c r="B41" s="183"/>
      <c r="C41" s="184"/>
      <c r="D41" s="182"/>
      <c r="E41" s="185" t="s">
        <v>100</v>
      </c>
      <c r="F41" s="182"/>
      <c r="G41" s="298" t="s">
        <v>666</v>
      </c>
      <c r="H41" s="298"/>
      <c r="I41" s="298"/>
      <c r="J41" s="298"/>
      <c r="K41" s="180"/>
    </row>
    <row r="42" spans="2:11" ht="15" customHeight="1">
      <c r="B42" s="183"/>
      <c r="C42" s="184"/>
      <c r="D42" s="182"/>
      <c r="E42" s="185" t="s">
        <v>667</v>
      </c>
      <c r="F42" s="182"/>
      <c r="G42" s="298" t="s">
        <v>668</v>
      </c>
      <c r="H42" s="298"/>
      <c r="I42" s="298"/>
      <c r="J42" s="298"/>
      <c r="K42" s="180"/>
    </row>
    <row r="43" spans="2:11" ht="15" customHeight="1">
      <c r="B43" s="183"/>
      <c r="C43" s="184"/>
      <c r="D43" s="182"/>
      <c r="E43" s="185"/>
      <c r="F43" s="182"/>
      <c r="G43" s="298" t="s">
        <v>669</v>
      </c>
      <c r="H43" s="298"/>
      <c r="I43" s="298"/>
      <c r="J43" s="298"/>
      <c r="K43" s="180"/>
    </row>
    <row r="44" spans="2:11" ht="15" customHeight="1">
      <c r="B44" s="183"/>
      <c r="C44" s="184"/>
      <c r="D44" s="182"/>
      <c r="E44" s="185" t="s">
        <v>670</v>
      </c>
      <c r="F44" s="182"/>
      <c r="G44" s="298" t="s">
        <v>671</v>
      </c>
      <c r="H44" s="298"/>
      <c r="I44" s="298"/>
      <c r="J44" s="298"/>
      <c r="K44" s="180"/>
    </row>
    <row r="45" spans="2:11" ht="15" customHeight="1">
      <c r="B45" s="183"/>
      <c r="C45" s="184"/>
      <c r="D45" s="182"/>
      <c r="E45" s="185" t="s">
        <v>102</v>
      </c>
      <c r="F45" s="182"/>
      <c r="G45" s="298" t="s">
        <v>672</v>
      </c>
      <c r="H45" s="298"/>
      <c r="I45" s="298"/>
      <c r="J45" s="298"/>
      <c r="K45" s="180"/>
    </row>
    <row r="46" spans="2:11" ht="12.75" customHeight="1">
      <c r="B46" s="183"/>
      <c r="C46" s="184"/>
      <c r="D46" s="182"/>
      <c r="E46" s="182"/>
      <c r="F46" s="182"/>
      <c r="G46" s="182"/>
      <c r="H46" s="182"/>
      <c r="I46" s="182"/>
      <c r="J46" s="182"/>
      <c r="K46" s="180"/>
    </row>
    <row r="47" spans="2:11" ht="15" customHeight="1">
      <c r="B47" s="183"/>
      <c r="C47" s="184"/>
      <c r="D47" s="298" t="s">
        <v>673</v>
      </c>
      <c r="E47" s="298"/>
      <c r="F47" s="298"/>
      <c r="G47" s="298"/>
      <c r="H47" s="298"/>
      <c r="I47" s="298"/>
      <c r="J47" s="298"/>
      <c r="K47" s="180"/>
    </row>
    <row r="48" spans="2:11" ht="15" customHeight="1">
      <c r="B48" s="183"/>
      <c r="C48" s="184"/>
      <c r="D48" s="184"/>
      <c r="E48" s="298" t="s">
        <v>674</v>
      </c>
      <c r="F48" s="298"/>
      <c r="G48" s="298"/>
      <c r="H48" s="298"/>
      <c r="I48" s="298"/>
      <c r="J48" s="298"/>
      <c r="K48" s="180"/>
    </row>
    <row r="49" spans="2:11" ht="15" customHeight="1">
      <c r="B49" s="183"/>
      <c r="C49" s="184"/>
      <c r="D49" s="184"/>
      <c r="E49" s="298" t="s">
        <v>675</v>
      </c>
      <c r="F49" s="298"/>
      <c r="G49" s="298"/>
      <c r="H49" s="298"/>
      <c r="I49" s="298"/>
      <c r="J49" s="298"/>
      <c r="K49" s="180"/>
    </row>
    <row r="50" spans="2:11" ht="15" customHeight="1">
      <c r="B50" s="183"/>
      <c r="C50" s="184"/>
      <c r="D50" s="184"/>
      <c r="E50" s="298" t="s">
        <v>676</v>
      </c>
      <c r="F50" s="298"/>
      <c r="G50" s="298"/>
      <c r="H50" s="298"/>
      <c r="I50" s="298"/>
      <c r="J50" s="298"/>
      <c r="K50" s="180"/>
    </row>
    <row r="51" spans="2:11" ht="15" customHeight="1">
      <c r="B51" s="183"/>
      <c r="C51" s="184"/>
      <c r="D51" s="298" t="s">
        <v>677</v>
      </c>
      <c r="E51" s="298"/>
      <c r="F51" s="298"/>
      <c r="G51" s="298"/>
      <c r="H51" s="298"/>
      <c r="I51" s="298"/>
      <c r="J51" s="298"/>
      <c r="K51" s="180"/>
    </row>
    <row r="52" spans="2:11" ht="25.5" customHeight="1">
      <c r="B52" s="179"/>
      <c r="C52" s="299" t="s">
        <v>678</v>
      </c>
      <c r="D52" s="299"/>
      <c r="E52" s="299"/>
      <c r="F52" s="299"/>
      <c r="G52" s="299"/>
      <c r="H52" s="299"/>
      <c r="I52" s="299"/>
      <c r="J52" s="299"/>
      <c r="K52" s="180"/>
    </row>
    <row r="53" spans="2:11" ht="5.25" customHeight="1">
      <c r="B53" s="179"/>
      <c r="C53" s="181"/>
      <c r="D53" s="181"/>
      <c r="E53" s="181"/>
      <c r="F53" s="181"/>
      <c r="G53" s="181"/>
      <c r="H53" s="181"/>
      <c r="I53" s="181"/>
      <c r="J53" s="181"/>
      <c r="K53" s="180"/>
    </row>
    <row r="54" spans="2:11" ht="15" customHeight="1">
      <c r="B54" s="179"/>
      <c r="C54" s="298" t="s">
        <v>679</v>
      </c>
      <c r="D54" s="298"/>
      <c r="E54" s="298"/>
      <c r="F54" s="298"/>
      <c r="G54" s="298"/>
      <c r="H54" s="298"/>
      <c r="I54" s="298"/>
      <c r="J54" s="298"/>
      <c r="K54" s="180"/>
    </row>
    <row r="55" spans="2:11" ht="15" customHeight="1">
      <c r="B55" s="179"/>
      <c r="C55" s="298" t="s">
        <v>680</v>
      </c>
      <c r="D55" s="298"/>
      <c r="E55" s="298"/>
      <c r="F55" s="298"/>
      <c r="G55" s="298"/>
      <c r="H55" s="298"/>
      <c r="I55" s="298"/>
      <c r="J55" s="298"/>
      <c r="K55" s="180"/>
    </row>
    <row r="56" spans="2:11" ht="12.75" customHeight="1">
      <c r="B56" s="179"/>
      <c r="C56" s="182"/>
      <c r="D56" s="182"/>
      <c r="E56" s="182"/>
      <c r="F56" s="182"/>
      <c r="G56" s="182"/>
      <c r="H56" s="182"/>
      <c r="I56" s="182"/>
      <c r="J56" s="182"/>
      <c r="K56" s="180"/>
    </row>
    <row r="57" spans="2:11" ht="15" customHeight="1">
      <c r="B57" s="179"/>
      <c r="C57" s="298" t="s">
        <v>681</v>
      </c>
      <c r="D57" s="298"/>
      <c r="E57" s="298"/>
      <c r="F57" s="298"/>
      <c r="G57" s="298"/>
      <c r="H57" s="298"/>
      <c r="I57" s="298"/>
      <c r="J57" s="298"/>
      <c r="K57" s="180"/>
    </row>
    <row r="58" spans="2:11" ht="15" customHeight="1">
      <c r="B58" s="179"/>
      <c r="C58" s="184"/>
      <c r="D58" s="298" t="s">
        <v>682</v>
      </c>
      <c r="E58" s="298"/>
      <c r="F58" s="298"/>
      <c r="G58" s="298"/>
      <c r="H58" s="298"/>
      <c r="I58" s="298"/>
      <c r="J58" s="298"/>
      <c r="K58" s="180"/>
    </row>
    <row r="59" spans="2:11" ht="15" customHeight="1">
      <c r="B59" s="179"/>
      <c r="C59" s="184"/>
      <c r="D59" s="298" t="s">
        <v>683</v>
      </c>
      <c r="E59" s="298"/>
      <c r="F59" s="298"/>
      <c r="G59" s="298"/>
      <c r="H59" s="298"/>
      <c r="I59" s="298"/>
      <c r="J59" s="298"/>
      <c r="K59" s="180"/>
    </row>
    <row r="60" spans="2:11" ht="15" customHeight="1">
      <c r="B60" s="179"/>
      <c r="C60" s="184"/>
      <c r="D60" s="298" t="s">
        <v>684</v>
      </c>
      <c r="E60" s="298"/>
      <c r="F60" s="298"/>
      <c r="G60" s="298"/>
      <c r="H60" s="298"/>
      <c r="I60" s="298"/>
      <c r="J60" s="298"/>
      <c r="K60" s="180"/>
    </row>
    <row r="61" spans="2:11" ht="15" customHeight="1">
      <c r="B61" s="179"/>
      <c r="C61" s="184"/>
      <c r="D61" s="298" t="s">
        <v>685</v>
      </c>
      <c r="E61" s="298"/>
      <c r="F61" s="298"/>
      <c r="G61" s="298"/>
      <c r="H61" s="298"/>
      <c r="I61" s="298"/>
      <c r="J61" s="298"/>
      <c r="K61" s="180"/>
    </row>
    <row r="62" spans="2:11" ht="15" customHeight="1">
      <c r="B62" s="179"/>
      <c r="C62" s="184"/>
      <c r="D62" s="300" t="s">
        <v>686</v>
      </c>
      <c r="E62" s="300"/>
      <c r="F62" s="300"/>
      <c r="G62" s="300"/>
      <c r="H62" s="300"/>
      <c r="I62" s="300"/>
      <c r="J62" s="300"/>
      <c r="K62" s="180"/>
    </row>
    <row r="63" spans="2:11" ht="15" customHeight="1">
      <c r="B63" s="179"/>
      <c r="C63" s="184"/>
      <c r="D63" s="298" t="s">
        <v>687</v>
      </c>
      <c r="E63" s="298"/>
      <c r="F63" s="298"/>
      <c r="G63" s="298"/>
      <c r="H63" s="298"/>
      <c r="I63" s="298"/>
      <c r="J63" s="298"/>
      <c r="K63" s="180"/>
    </row>
    <row r="64" spans="2:11" ht="12.75" customHeight="1">
      <c r="B64" s="179"/>
      <c r="C64" s="184"/>
      <c r="D64" s="184"/>
      <c r="E64" s="187"/>
      <c r="F64" s="184"/>
      <c r="G64" s="184"/>
      <c r="H64" s="184"/>
      <c r="I64" s="184"/>
      <c r="J64" s="184"/>
      <c r="K64" s="180"/>
    </row>
    <row r="65" spans="2:11" ht="15" customHeight="1">
      <c r="B65" s="179"/>
      <c r="C65" s="184"/>
      <c r="D65" s="298" t="s">
        <v>688</v>
      </c>
      <c r="E65" s="298"/>
      <c r="F65" s="298"/>
      <c r="G65" s="298"/>
      <c r="H65" s="298"/>
      <c r="I65" s="298"/>
      <c r="J65" s="298"/>
      <c r="K65" s="180"/>
    </row>
    <row r="66" spans="2:11" ht="15" customHeight="1">
      <c r="B66" s="179"/>
      <c r="C66" s="184"/>
      <c r="D66" s="300" t="s">
        <v>689</v>
      </c>
      <c r="E66" s="300"/>
      <c r="F66" s="300"/>
      <c r="G66" s="300"/>
      <c r="H66" s="300"/>
      <c r="I66" s="300"/>
      <c r="J66" s="300"/>
      <c r="K66" s="180"/>
    </row>
    <row r="67" spans="2:11" ht="15" customHeight="1">
      <c r="B67" s="179"/>
      <c r="C67" s="184"/>
      <c r="D67" s="298" t="s">
        <v>690</v>
      </c>
      <c r="E67" s="298"/>
      <c r="F67" s="298"/>
      <c r="G67" s="298"/>
      <c r="H67" s="298"/>
      <c r="I67" s="298"/>
      <c r="J67" s="298"/>
      <c r="K67" s="180"/>
    </row>
    <row r="68" spans="2:11" ht="15" customHeight="1">
      <c r="B68" s="179"/>
      <c r="C68" s="184"/>
      <c r="D68" s="298" t="s">
        <v>691</v>
      </c>
      <c r="E68" s="298"/>
      <c r="F68" s="298"/>
      <c r="G68" s="298"/>
      <c r="H68" s="298"/>
      <c r="I68" s="298"/>
      <c r="J68" s="298"/>
      <c r="K68" s="180"/>
    </row>
    <row r="69" spans="2:11" ht="15" customHeight="1">
      <c r="B69" s="179"/>
      <c r="C69" s="184"/>
      <c r="D69" s="298" t="s">
        <v>692</v>
      </c>
      <c r="E69" s="298"/>
      <c r="F69" s="298"/>
      <c r="G69" s="298"/>
      <c r="H69" s="298"/>
      <c r="I69" s="298"/>
      <c r="J69" s="298"/>
      <c r="K69" s="180"/>
    </row>
    <row r="70" spans="2:11" ht="15" customHeight="1">
      <c r="B70" s="179"/>
      <c r="C70" s="184"/>
      <c r="D70" s="298" t="s">
        <v>693</v>
      </c>
      <c r="E70" s="298"/>
      <c r="F70" s="298"/>
      <c r="G70" s="298"/>
      <c r="H70" s="298"/>
      <c r="I70" s="298"/>
      <c r="J70" s="298"/>
      <c r="K70" s="180"/>
    </row>
    <row r="71" spans="2:11" ht="12.7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90"/>
    </row>
    <row r="72" spans="2:11" ht="18.75" customHeight="1">
      <c r="B72" s="191"/>
      <c r="C72" s="191"/>
      <c r="D72" s="191"/>
      <c r="E72" s="191"/>
      <c r="F72" s="191"/>
      <c r="G72" s="191"/>
      <c r="H72" s="191"/>
      <c r="I72" s="191"/>
      <c r="J72" s="191"/>
      <c r="K72" s="192"/>
    </row>
    <row r="73" spans="2:11" ht="18.75" customHeight="1">
      <c r="B73" s="192"/>
      <c r="C73" s="192"/>
      <c r="D73" s="192"/>
      <c r="E73" s="192"/>
      <c r="F73" s="192"/>
      <c r="G73" s="192"/>
      <c r="H73" s="192"/>
      <c r="I73" s="192"/>
      <c r="J73" s="192"/>
      <c r="K73" s="192"/>
    </row>
    <row r="74" spans="2:11" ht="7.5" customHeight="1">
      <c r="B74" s="193"/>
      <c r="C74" s="194"/>
      <c r="D74" s="194"/>
      <c r="E74" s="194"/>
      <c r="F74" s="194"/>
      <c r="G74" s="194"/>
      <c r="H74" s="194"/>
      <c r="I74" s="194"/>
      <c r="J74" s="194"/>
      <c r="K74" s="195"/>
    </row>
    <row r="75" spans="2:11" ht="45" customHeight="1">
      <c r="B75" s="196"/>
      <c r="C75" s="293" t="s">
        <v>694</v>
      </c>
      <c r="D75" s="293"/>
      <c r="E75" s="293"/>
      <c r="F75" s="293"/>
      <c r="G75" s="293"/>
      <c r="H75" s="293"/>
      <c r="I75" s="293"/>
      <c r="J75" s="293"/>
      <c r="K75" s="197"/>
    </row>
    <row r="76" spans="2:11" ht="17.25" customHeight="1">
      <c r="B76" s="196"/>
      <c r="C76" s="198" t="s">
        <v>695</v>
      </c>
      <c r="D76" s="198"/>
      <c r="E76" s="198"/>
      <c r="F76" s="198" t="s">
        <v>696</v>
      </c>
      <c r="G76" s="199"/>
      <c r="H76" s="198" t="s">
        <v>52</v>
      </c>
      <c r="I76" s="198" t="s">
        <v>55</v>
      </c>
      <c r="J76" s="198" t="s">
        <v>697</v>
      </c>
      <c r="K76" s="197"/>
    </row>
    <row r="77" spans="2:11" ht="17.25" customHeight="1">
      <c r="B77" s="196"/>
      <c r="C77" s="200" t="s">
        <v>698</v>
      </c>
      <c r="D77" s="200"/>
      <c r="E77" s="200"/>
      <c r="F77" s="201" t="s">
        <v>699</v>
      </c>
      <c r="G77" s="202"/>
      <c r="H77" s="200"/>
      <c r="I77" s="200"/>
      <c r="J77" s="200" t="s">
        <v>700</v>
      </c>
      <c r="K77" s="197"/>
    </row>
    <row r="78" spans="2:11" ht="5.25" customHeight="1">
      <c r="B78" s="196"/>
      <c r="C78" s="203"/>
      <c r="D78" s="203"/>
      <c r="E78" s="203"/>
      <c r="F78" s="203"/>
      <c r="G78" s="204"/>
      <c r="H78" s="203"/>
      <c r="I78" s="203"/>
      <c r="J78" s="203"/>
      <c r="K78" s="197"/>
    </row>
    <row r="79" spans="2:11" ht="15" customHeight="1">
      <c r="B79" s="196"/>
      <c r="C79" s="185" t="s">
        <v>51</v>
      </c>
      <c r="D79" s="205"/>
      <c r="E79" s="205"/>
      <c r="F79" s="206" t="s">
        <v>701</v>
      </c>
      <c r="G79" s="207"/>
      <c r="H79" s="185" t="s">
        <v>702</v>
      </c>
      <c r="I79" s="185" t="s">
        <v>703</v>
      </c>
      <c r="J79" s="185">
        <v>20</v>
      </c>
      <c r="K79" s="197"/>
    </row>
    <row r="80" spans="2:11" ht="15" customHeight="1">
      <c r="B80" s="196"/>
      <c r="C80" s="185" t="s">
        <v>704</v>
      </c>
      <c r="D80" s="185"/>
      <c r="E80" s="185"/>
      <c r="F80" s="206" t="s">
        <v>701</v>
      </c>
      <c r="G80" s="207"/>
      <c r="H80" s="185" t="s">
        <v>705</v>
      </c>
      <c r="I80" s="185" t="s">
        <v>703</v>
      </c>
      <c r="J80" s="185">
        <v>120</v>
      </c>
      <c r="K80" s="197"/>
    </row>
    <row r="81" spans="2:11" ht="15" customHeight="1">
      <c r="B81" s="208"/>
      <c r="C81" s="185" t="s">
        <v>706</v>
      </c>
      <c r="D81" s="185"/>
      <c r="E81" s="185"/>
      <c r="F81" s="206" t="s">
        <v>707</v>
      </c>
      <c r="G81" s="207"/>
      <c r="H81" s="185" t="s">
        <v>708</v>
      </c>
      <c r="I81" s="185" t="s">
        <v>703</v>
      </c>
      <c r="J81" s="185">
        <v>50</v>
      </c>
      <c r="K81" s="197"/>
    </row>
    <row r="82" spans="2:11" ht="15" customHeight="1">
      <c r="B82" s="208"/>
      <c r="C82" s="185" t="s">
        <v>709</v>
      </c>
      <c r="D82" s="185"/>
      <c r="E82" s="185"/>
      <c r="F82" s="206" t="s">
        <v>701</v>
      </c>
      <c r="G82" s="207"/>
      <c r="H82" s="185" t="s">
        <v>710</v>
      </c>
      <c r="I82" s="185" t="s">
        <v>711</v>
      </c>
      <c r="J82" s="185"/>
      <c r="K82" s="197"/>
    </row>
    <row r="83" spans="2:11" ht="15" customHeight="1">
      <c r="B83" s="208"/>
      <c r="C83" s="185" t="s">
        <v>712</v>
      </c>
      <c r="D83" s="185"/>
      <c r="E83" s="185"/>
      <c r="F83" s="206" t="s">
        <v>707</v>
      </c>
      <c r="G83" s="185"/>
      <c r="H83" s="185" t="s">
        <v>713</v>
      </c>
      <c r="I83" s="185" t="s">
        <v>703</v>
      </c>
      <c r="J83" s="185">
        <v>15</v>
      </c>
      <c r="K83" s="197"/>
    </row>
    <row r="84" spans="2:11" ht="15" customHeight="1">
      <c r="B84" s="208"/>
      <c r="C84" s="185" t="s">
        <v>714</v>
      </c>
      <c r="D84" s="185"/>
      <c r="E84" s="185"/>
      <c r="F84" s="206" t="s">
        <v>707</v>
      </c>
      <c r="G84" s="185"/>
      <c r="H84" s="185" t="s">
        <v>715</v>
      </c>
      <c r="I84" s="185" t="s">
        <v>703</v>
      </c>
      <c r="J84" s="185">
        <v>15</v>
      </c>
      <c r="K84" s="197"/>
    </row>
    <row r="85" spans="2:11" ht="15" customHeight="1">
      <c r="B85" s="208"/>
      <c r="C85" s="185" t="s">
        <v>716</v>
      </c>
      <c r="D85" s="185"/>
      <c r="E85" s="185"/>
      <c r="F85" s="206" t="s">
        <v>707</v>
      </c>
      <c r="G85" s="185"/>
      <c r="H85" s="185" t="s">
        <v>717</v>
      </c>
      <c r="I85" s="185" t="s">
        <v>703</v>
      </c>
      <c r="J85" s="185">
        <v>20</v>
      </c>
      <c r="K85" s="197"/>
    </row>
    <row r="86" spans="2:11" ht="15" customHeight="1">
      <c r="B86" s="208"/>
      <c r="C86" s="185" t="s">
        <v>718</v>
      </c>
      <c r="D86" s="185"/>
      <c r="E86" s="185"/>
      <c r="F86" s="206" t="s">
        <v>707</v>
      </c>
      <c r="G86" s="185"/>
      <c r="H86" s="185" t="s">
        <v>719</v>
      </c>
      <c r="I86" s="185" t="s">
        <v>703</v>
      </c>
      <c r="J86" s="185">
        <v>20</v>
      </c>
      <c r="K86" s="197"/>
    </row>
    <row r="87" spans="2:11" ht="15" customHeight="1">
      <c r="B87" s="208"/>
      <c r="C87" s="185" t="s">
        <v>720</v>
      </c>
      <c r="D87" s="185"/>
      <c r="E87" s="185"/>
      <c r="F87" s="206" t="s">
        <v>707</v>
      </c>
      <c r="G87" s="207"/>
      <c r="H87" s="185" t="s">
        <v>721</v>
      </c>
      <c r="I87" s="185" t="s">
        <v>703</v>
      </c>
      <c r="J87" s="185">
        <v>50</v>
      </c>
      <c r="K87" s="197"/>
    </row>
    <row r="88" spans="2:11" ht="15" customHeight="1">
      <c r="B88" s="208"/>
      <c r="C88" s="185" t="s">
        <v>722</v>
      </c>
      <c r="D88" s="185"/>
      <c r="E88" s="185"/>
      <c r="F88" s="206" t="s">
        <v>707</v>
      </c>
      <c r="G88" s="207"/>
      <c r="H88" s="185" t="s">
        <v>723</v>
      </c>
      <c r="I88" s="185" t="s">
        <v>703</v>
      </c>
      <c r="J88" s="185">
        <v>20</v>
      </c>
      <c r="K88" s="197"/>
    </row>
    <row r="89" spans="2:11" ht="15" customHeight="1">
      <c r="B89" s="208"/>
      <c r="C89" s="185" t="s">
        <v>724</v>
      </c>
      <c r="D89" s="185"/>
      <c r="E89" s="185"/>
      <c r="F89" s="206" t="s">
        <v>707</v>
      </c>
      <c r="G89" s="207"/>
      <c r="H89" s="185" t="s">
        <v>725</v>
      </c>
      <c r="I89" s="185" t="s">
        <v>703</v>
      </c>
      <c r="J89" s="185">
        <v>20</v>
      </c>
      <c r="K89" s="197"/>
    </row>
    <row r="90" spans="2:11" ht="15" customHeight="1">
      <c r="B90" s="208"/>
      <c r="C90" s="185" t="s">
        <v>726</v>
      </c>
      <c r="D90" s="185"/>
      <c r="E90" s="185"/>
      <c r="F90" s="206" t="s">
        <v>707</v>
      </c>
      <c r="G90" s="207"/>
      <c r="H90" s="185" t="s">
        <v>727</v>
      </c>
      <c r="I90" s="185" t="s">
        <v>703</v>
      </c>
      <c r="J90" s="185">
        <v>50</v>
      </c>
      <c r="K90" s="197"/>
    </row>
    <row r="91" spans="2:11" ht="15" customHeight="1">
      <c r="B91" s="208"/>
      <c r="C91" s="185" t="s">
        <v>728</v>
      </c>
      <c r="D91" s="185"/>
      <c r="E91" s="185"/>
      <c r="F91" s="206" t="s">
        <v>707</v>
      </c>
      <c r="G91" s="207"/>
      <c r="H91" s="185" t="s">
        <v>728</v>
      </c>
      <c r="I91" s="185" t="s">
        <v>703</v>
      </c>
      <c r="J91" s="185">
        <v>50</v>
      </c>
      <c r="K91" s="197"/>
    </row>
    <row r="92" spans="2:11" ht="15" customHeight="1">
      <c r="B92" s="208"/>
      <c r="C92" s="185" t="s">
        <v>729</v>
      </c>
      <c r="D92" s="185"/>
      <c r="E92" s="185"/>
      <c r="F92" s="206" t="s">
        <v>707</v>
      </c>
      <c r="G92" s="207"/>
      <c r="H92" s="185" t="s">
        <v>730</v>
      </c>
      <c r="I92" s="185" t="s">
        <v>703</v>
      </c>
      <c r="J92" s="185">
        <v>255</v>
      </c>
      <c r="K92" s="197"/>
    </row>
    <row r="93" spans="2:11" ht="15" customHeight="1">
      <c r="B93" s="208"/>
      <c r="C93" s="185" t="s">
        <v>731</v>
      </c>
      <c r="D93" s="185"/>
      <c r="E93" s="185"/>
      <c r="F93" s="206" t="s">
        <v>701</v>
      </c>
      <c r="G93" s="207"/>
      <c r="H93" s="185" t="s">
        <v>732</v>
      </c>
      <c r="I93" s="185" t="s">
        <v>733</v>
      </c>
      <c r="J93" s="185"/>
      <c r="K93" s="197"/>
    </row>
    <row r="94" spans="2:11" ht="15" customHeight="1">
      <c r="B94" s="208"/>
      <c r="C94" s="185" t="s">
        <v>734</v>
      </c>
      <c r="D94" s="185"/>
      <c r="E94" s="185"/>
      <c r="F94" s="206" t="s">
        <v>701</v>
      </c>
      <c r="G94" s="207"/>
      <c r="H94" s="185" t="s">
        <v>735</v>
      </c>
      <c r="I94" s="185" t="s">
        <v>736</v>
      </c>
      <c r="J94" s="185"/>
      <c r="K94" s="197"/>
    </row>
    <row r="95" spans="2:11" ht="15" customHeight="1">
      <c r="B95" s="208"/>
      <c r="C95" s="185" t="s">
        <v>737</v>
      </c>
      <c r="D95" s="185"/>
      <c r="E95" s="185"/>
      <c r="F95" s="206" t="s">
        <v>701</v>
      </c>
      <c r="G95" s="207"/>
      <c r="H95" s="185" t="s">
        <v>737</v>
      </c>
      <c r="I95" s="185" t="s">
        <v>736</v>
      </c>
      <c r="J95" s="185"/>
      <c r="K95" s="197"/>
    </row>
    <row r="96" spans="2:11" ht="15" customHeight="1">
      <c r="B96" s="208"/>
      <c r="C96" s="185" t="s">
        <v>36</v>
      </c>
      <c r="D96" s="185"/>
      <c r="E96" s="185"/>
      <c r="F96" s="206" t="s">
        <v>701</v>
      </c>
      <c r="G96" s="207"/>
      <c r="H96" s="185" t="s">
        <v>738</v>
      </c>
      <c r="I96" s="185" t="s">
        <v>736</v>
      </c>
      <c r="J96" s="185"/>
      <c r="K96" s="197"/>
    </row>
    <row r="97" spans="2:11" ht="15" customHeight="1">
      <c r="B97" s="208"/>
      <c r="C97" s="185" t="s">
        <v>46</v>
      </c>
      <c r="D97" s="185"/>
      <c r="E97" s="185"/>
      <c r="F97" s="206" t="s">
        <v>701</v>
      </c>
      <c r="G97" s="207"/>
      <c r="H97" s="185" t="s">
        <v>739</v>
      </c>
      <c r="I97" s="185" t="s">
        <v>736</v>
      </c>
      <c r="J97" s="185"/>
      <c r="K97" s="197"/>
    </row>
    <row r="98" spans="2:11" ht="15" customHeight="1">
      <c r="B98" s="209"/>
      <c r="C98" s="210"/>
      <c r="D98" s="210"/>
      <c r="E98" s="210"/>
      <c r="F98" s="210"/>
      <c r="G98" s="210"/>
      <c r="H98" s="210"/>
      <c r="I98" s="210"/>
      <c r="J98" s="210"/>
      <c r="K98" s="211"/>
    </row>
    <row r="99" spans="2:11" ht="18.75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2"/>
    </row>
    <row r="100" spans="2:11" ht="18.75" customHeight="1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</row>
    <row r="101" spans="2:11" ht="7.5" customHeight="1">
      <c r="B101" s="193"/>
      <c r="C101" s="194"/>
      <c r="D101" s="194"/>
      <c r="E101" s="194"/>
      <c r="F101" s="194"/>
      <c r="G101" s="194"/>
      <c r="H101" s="194"/>
      <c r="I101" s="194"/>
      <c r="J101" s="194"/>
      <c r="K101" s="195"/>
    </row>
    <row r="102" spans="2:11" ht="45" customHeight="1">
      <c r="B102" s="196"/>
      <c r="C102" s="293" t="s">
        <v>740</v>
      </c>
      <c r="D102" s="293"/>
      <c r="E102" s="293"/>
      <c r="F102" s="293"/>
      <c r="G102" s="293"/>
      <c r="H102" s="293"/>
      <c r="I102" s="293"/>
      <c r="J102" s="293"/>
      <c r="K102" s="197"/>
    </row>
    <row r="103" spans="2:11" ht="17.25" customHeight="1">
      <c r="B103" s="196"/>
      <c r="C103" s="198" t="s">
        <v>695</v>
      </c>
      <c r="D103" s="198"/>
      <c r="E103" s="198"/>
      <c r="F103" s="198" t="s">
        <v>696</v>
      </c>
      <c r="G103" s="199"/>
      <c r="H103" s="198" t="s">
        <v>52</v>
      </c>
      <c r="I103" s="198" t="s">
        <v>55</v>
      </c>
      <c r="J103" s="198" t="s">
        <v>697</v>
      </c>
      <c r="K103" s="197"/>
    </row>
    <row r="104" spans="2:11" ht="17.25" customHeight="1">
      <c r="B104" s="196"/>
      <c r="C104" s="200" t="s">
        <v>698</v>
      </c>
      <c r="D104" s="200"/>
      <c r="E104" s="200"/>
      <c r="F104" s="201" t="s">
        <v>699</v>
      </c>
      <c r="G104" s="202"/>
      <c r="H104" s="200"/>
      <c r="I104" s="200"/>
      <c r="J104" s="200" t="s">
        <v>700</v>
      </c>
      <c r="K104" s="197"/>
    </row>
    <row r="105" spans="2:11" ht="5.25" customHeight="1">
      <c r="B105" s="196"/>
      <c r="C105" s="198"/>
      <c r="D105" s="198"/>
      <c r="E105" s="198"/>
      <c r="F105" s="198"/>
      <c r="G105" s="214"/>
      <c r="H105" s="198"/>
      <c r="I105" s="198"/>
      <c r="J105" s="198"/>
      <c r="K105" s="197"/>
    </row>
    <row r="106" spans="2:11" ht="15" customHeight="1">
      <c r="B106" s="196"/>
      <c r="C106" s="185" t="s">
        <v>51</v>
      </c>
      <c r="D106" s="205"/>
      <c r="E106" s="205"/>
      <c r="F106" s="206" t="s">
        <v>701</v>
      </c>
      <c r="G106" s="185"/>
      <c r="H106" s="185" t="s">
        <v>741</v>
      </c>
      <c r="I106" s="185" t="s">
        <v>703</v>
      </c>
      <c r="J106" s="185">
        <v>20</v>
      </c>
      <c r="K106" s="197"/>
    </row>
    <row r="107" spans="2:11" ht="15" customHeight="1">
      <c r="B107" s="196"/>
      <c r="C107" s="185" t="s">
        <v>704</v>
      </c>
      <c r="D107" s="185"/>
      <c r="E107" s="185"/>
      <c r="F107" s="206" t="s">
        <v>701</v>
      </c>
      <c r="G107" s="185"/>
      <c r="H107" s="185" t="s">
        <v>741</v>
      </c>
      <c r="I107" s="185" t="s">
        <v>703</v>
      </c>
      <c r="J107" s="185">
        <v>120</v>
      </c>
      <c r="K107" s="197"/>
    </row>
    <row r="108" spans="2:11" ht="15" customHeight="1">
      <c r="B108" s="208"/>
      <c r="C108" s="185" t="s">
        <v>706</v>
      </c>
      <c r="D108" s="185"/>
      <c r="E108" s="185"/>
      <c r="F108" s="206" t="s">
        <v>707</v>
      </c>
      <c r="G108" s="185"/>
      <c r="H108" s="185" t="s">
        <v>741</v>
      </c>
      <c r="I108" s="185" t="s">
        <v>703</v>
      </c>
      <c r="J108" s="185">
        <v>50</v>
      </c>
      <c r="K108" s="197"/>
    </row>
    <row r="109" spans="2:11" ht="15" customHeight="1">
      <c r="B109" s="208"/>
      <c r="C109" s="185" t="s">
        <v>709</v>
      </c>
      <c r="D109" s="185"/>
      <c r="E109" s="185"/>
      <c r="F109" s="206" t="s">
        <v>701</v>
      </c>
      <c r="G109" s="185"/>
      <c r="H109" s="185" t="s">
        <v>741</v>
      </c>
      <c r="I109" s="185" t="s">
        <v>711</v>
      </c>
      <c r="J109" s="185"/>
      <c r="K109" s="197"/>
    </row>
    <row r="110" spans="2:11" ht="15" customHeight="1">
      <c r="B110" s="208"/>
      <c r="C110" s="185" t="s">
        <v>720</v>
      </c>
      <c r="D110" s="185"/>
      <c r="E110" s="185"/>
      <c r="F110" s="206" t="s">
        <v>707</v>
      </c>
      <c r="G110" s="185"/>
      <c r="H110" s="185" t="s">
        <v>741</v>
      </c>
      <c r="I110" s="185" t="s">
        <v>703</v>
      </c>
      <c r="J110" s="185">
        <v>50</v>
      </c>
      <c r="K110" s="197"/>
    </row>
    <row r="111" spans="2:11" ht="15" customHeight="1">
      <c r="B111" s="208"/>
      <c r="C111" s="185" t="s">
        <v>728</v>
      </c>
      <c r="D111" s="185"/>
      <c r="E111" s="185"/>
      <c r="F111" s="206" t="s">
        <v>707</v>
      </c>
      <c r="G111" s="185"/>
      <c r="H111" s="185" t="s">
        <v>741</v>
      </c>
      <c r="I111" s="185" t="s">
        <v>703</v>
      </c>
      <c r="J111" s="185">
        <v>50</v>
      </c>
      <c r="K111" s="197"/>
    </row>
    <row r="112" spans="2:11" ht="15" customHeight="1">
      <c r="B112" s="208"/>
      <c r="C112" s="185" t="s">
        <v>726</v>
      </c>
      <c r="D112" s="185"/>
      <c r="E112" s="185"/>
      <c r="F112" s="206" t="s">
        <v>707</v>
      </c>
      <c r="G112" s="185"/>
      <c r="H112" s="185" t="s">
        <v>741</v>
      </c>
      <c r="I112" s="185" t="s">
        <v>703</v>
      </c>
      <c r="J112" s="185">
        <v>50</v>
      </c>
      <c r="K112" s="197"/>
    </row>
    <row r="113" spans="2:11" ht="15" customHeight="1">
      <c r="B113" s="208"/>
      <c r="C113" s="185" t="s">
        <v>51</v>
      </c>
      <c r="D113" s="185"/>
      <c r="E113" s="185"/>
      <c r="F113" s="206" t="s">
        <v>701</v>
      </c>
      <c r="G113" s="185"/>
      <c r="H113" s="185" t="s">
        <v>742</v>
      </c>
      <c r="I113" s="185" t="s">
        <v>703</v>
      </c>
      <c r="J113" s="185">
        <v>20</v>
      </c>
      <c r="K113" s="197"/>
    </row>
    <row r="114" spans="2:11" ht="15" customHeight="1">
      <c r="B114" s="208"/>
      <c r="C114" s="185" t="s">
        <v>743</v>
      </c>
      <c r="D114" s="185"/>
      <c r="E114" s="185"/>
      <c r="F114" s="206" t="s">
        <v>701</v>
      </c>
      <c r="G114" s="185"/>
      <c r="H114" s="185" t="s">
        <v>744</v>
      </c>
      <c r="I114" s="185" t="s">
        <v>703</v>
      </c>
      <c r="J114" s="185">
        <v>120</v>
      </c>
      <c r="K114" s="197"/>
    </row>
    <row r="115" spans="2:11" ht="15" customHeight="1">
      <c r="B115" s="208"/>
      <c r="C115" s="185" t="s">
        <v>36</v>
      </c>
      <c r="D115" s="185"/>
      <c r="E115" s="185"/>
      <c r="F115" s="206" t="s">
        <v>701</v>
      </c>
      <c r="G115" s="185"/>
      <c r="H115" s="185" t="s">
        <v>745</v>
      </c>
      <c r="I115" s="185" t="s">
        <v>736</v>
      </c>
      <c r="J115" s="185"/>
      <c r="K115" s="197"/>
    </row>
    <row r="116" spans="2:11" ht="15" customHeight="1">
      <c r="B116" s="208"/>
      <c r="C116" s="185" t="s">
        <v>46</v>
      </c>
      <c r="D116" s="185"/>
      <c r="E116" s="185"/>
      <c r="F116" s="206" t="s">
        <v>701</v>
      </c>
      <c r="G116" s="185"/>
      <c r="H116" s="185" t="s">
        <v>746</v>
      </c>
      <c r="I116" s="185" t="s">
        <v>736</v>
      </c>
      <c r="J116" s="185"/>
      <c r="K116" s="197"/>
    </row>
    <row r="117" spans="2:11" ht="15" customHeight="1">
      <c r="B117" s="208"/>
      <c r="C117" s="185" t="s">
        <v>55</v>
      </c>
      <c r="D117" s="185"/>
      <c r="E117" s="185"/>
      <c r="F117" s="206" t="s">
        <v>701</v>
      </c>
      <c r="G117" s="185"/>
      <c r="H117" s="185" t="s">
        <v>747</v>
      </c>
      <c r="I117" s="185" t="s">
        <v>748</v>
      </c>
      <c r="J117" s="185"/>
      <c r="K117" s="197"/>
    </row>
    <row r="118" spans="2:11" ht="15" customHeight="1">
      <c r="B118" s="209"/>
      <c r="C118" s="215"/>
      <c r="D118" s="215"/>
      <c r="E118" s="215"/>
      <c r="F118" s="215"/>
      <c r="G118" s="215"/>
      <c r="H118" s="215"/>
      <c r="I118" s="215"/>
      <c r="J118" s="215"/>
      <c r="K118" s="211"/>
    </row>
    <row r="119" spans="2:11" ht="18.75" customHeight="1">
      <c r="B119" s="216"/>
      <c r="C119" s="217"/>
      <c r="D119" s="217"/>
      <c r="E119" s="217"/>
      <c r="F119" s="218"/>
      <c r="G119" s="217"/>
      <c r="H119" s="217"/>
      <c r="I119" s="217"/>
      <c r="J119" s="217"/>
      <c r="K119" s="216"/>
    </row>
    <row r="120" spans="2:11" ht="18.75" customHeight="1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2:11" ht="7.5" customHeight="1">
      <c r="B121" s="219"/>
      <c r="C121" s="220"/>
      <c r="D121" s="220"/>
      <c r="E121" s="220"/>
      <c r="F121" s="220"/>
      <c r="G121" s="220"/>
      <c r="H121" s="220"/>
      <c r="I121" s="220"/>
      <c r="J121" s="220"/>
      <c r="K121" s="221"/>
    </row>
    <row r="122" spans="2:11" ht="45" customHeight="1">
      <c r="B122" s="222"/>
      <c r="C122" s="294" t="s">
        <v>749</v>
      </c>
      <c r="D122" s="294"/>
      <c r="E122" s="294"/>
      <c r="F122" s="294"/>
      <c r="G122" s="294"/>
      <c r="H122" s="294"/>
      <c r="I122" s="294"/>
      <c r="J122" s="294"/>
      <c r="K122" s="223"/>
    </row>
    <row r="123" spans="2:11" ht="17.25" customHeight="1">
      <c r="B123" s="224"/>
      <c r="C123" s="198" t="s">
        <v>695</v>
      </c>
      <c r="D123" s="198"/>
      <c r="E123" s="198"/>
      <c r="F123" s="198" t="s">
        <v>696</v>
      </c>
      <c r="G123" s="199"/>
      <c r="H123" s="198" t="s">
        <v>52</v>
      </c>
      <c r="I123" s="198" t="s">
        <v>55</v>
      </c>
      <c r="J123" s="198" t="s">
        <v>697</v>
      </c>
      <c r="K123" s="225"/>
    </row>
    <row r="124" spans="2:11" ht="17.25" customHeight="1">
      <c r="B124" s="224"/>
      <c r="C124" s="200" t="s">
        <v>698</v>
      </c>
      <c r="D124" s="200"/>
      <c r="E124" s="200"/>
      <c r="F124" s="201" t="s">
        <v>699</v>
      </c>
      <c r="G124" s="202"/>
      <c r="H124" s="200"/>
      <c r="I124" s="200"/>
      <c r="J124" s="200" t="s">
        <v>700</v>
      </c>
      <c r="K124" s="225"/>
    </row>
    <row r="125" spans="2:11" ht="5.25" customHeight="1">
      <c r="B125" s="226"/>
      <c r="C125" s="203"/>
      <c r="D125" s="203"/>
      <c r="E125" s="203"/>
      <c r="F125" s="203"/>
      <c r="G125" s="227"/>
      <c r="H125" s="203"/>
      <c r="I125" s="203"/>
      <c r="J125" s="203"/>
      <c r="K125" s="228"/>
    </row>
    <row r="126" spans="2:11" ht="15" customHeight="1">
      <c r="B126" s="226"/>
      <c r="C126" s="185" t="s">
        <v>704</v>
      </c>
      <c r="D126" s="205"/>
      <c r="E126" s="205"/>
      <c r="F126" s="206" t="s">
        <v>701</v>
      </c>
      <c r="G126" s="185"/>
      <c r="H126" s="185" t="s">
        <v>741</v>
      </c>
      <c r="I126" s="185" t="s">
        <v>703</v>
      </c>
      <c r="J126" s="185">
        <v>120</v>
      </c>
      <c r="K126" s="229"/>
    </row>
    <row r="127" spans="2:11" ht="15" customHeight="1">
      <c r="B127" s="226"/>
      <c r="C127" s="185" t="s">
        <v>750</v>
      </c>
      <c r="D127" s="185"/>
      <c r="E127" s="185"/>
      <c r="F127" s="206" t="s">
        <v>701</v>
      </c>
      <c r="G127" s="185"/>
      <c r="H127" s="185" t="s">
        <v>751</v>
      </c>
      <c r="I127" s="185" t="s">
        <v>703</v>
      </c>
      <c r="J127" s="185" t="s">
        <v>752</v>
      </c>
      <c r="K127" s="229"/>
    </row>
    <row r="128" spans="2:11" ht="15" customHeight="1">
      <c r="B128" s="226"/>
      <c r="C128" s="185" t="s">
        <v>649</v>
      </c>
      <c r="D128" s="185"/>
      <c r="E128" s="185"/>
      <c r="F128" s="206" t="s">
        <v>701</v>
      </c>
      <c r="G128" s="185"/>
      <c r="H128" s="185" t="s">
        <v>753</v>
      </c>
      <c r="I128" s="185" t="s">
        <v>703</v>
      </c>
      <c r="J128" s="185" t="s">
        <v>752</v>
      </c>
      <c r="K128" s="229"/>
    </row>
    <row r="129" spans="2:11" ht="15" customHeight="1">
      <c r="B129" s="226"/>
      <c r="C129" s="185" t="s">
        <v>712</v>
      </c>
      <c r="D129" s="185"/>
      <c r="E129" s="185"/>
      <c r="F129" s="206" t="s">
        <v>707</v>
      </c>
      <c r="G129" s="185"/>
      <c r="H129" s="185" t="s">
        <v>713</v>
      </c>
      <c r="I129" s="185" t="s">
        <v>703</v>
      </c>
      <c r="J129" s="185">
        <v>15</v>
      </c>
      <c r="K129" s="229"/>
    </row>
    <row r="130" spans="2:11" ht="15" customHeight="1">
      <c r="B130" s="226"/>
      <c r="C130" s="185" t="s">
        <v>714</v>
      </c>
      <c r="D130" s="185"/>
      <c r="E130" s="185"/>
      <c r="F130" s="206" t="s">
        <v>707</v>
      </c>
      <c r="G130" s="185"/>
      <c r="H130" s="185" t="s">
        <v>715</v>
      </c>
      <c r="I130" s="185" t="s">
        <v>703</v>
      </c>
      <c r="J130" s="185">
        <v>15</v>
      </c>
      <c r="K130" s="229"/>
    </row>
    <row r="131" spans="2:11" ht="15" customHeight="1">
      <c r="B131" s="226"/>
      <c r="C131" s="185" t="s">
        <v>716</v>
      </c>
      <c r="D131" s="185"/>
      <c r="E131" s="185"/>
      <c r="F131" s="206" t="s">
        <v>707</v>
      </c>
      <c r="G131" s="185"/>
      <c r="H131" s="185" t="s">
        <v>717</v>
      </c>
      <c r="I131" s="185" t="s">
        <v>703</v>
      </c>
      <c r="J131" s="185">
        <v>20</v>
      </c>
      <c r="K131" s="229"/>
    </row>
    <row r="132" spans="2:11" ht="15" customHeight="1">
      <c r="B132" s="226"/>
      <c r="C132" s="185" t="s">
        <v>718</v>
      </c>
      <c r="D132" s="185"/>
      <c r="E132" s="185"/>
      <c r="F132" s="206" t="s">
        <v>707</v>
      </c>
      <c r="G132" s="185"/>
      <c r="H132" s="185" t="s">
        <v>719</v>
      </c>
      <c r="I132" s="185" t="s">
        <v>703</v>
      </c>
      <c r="J132" s="185">
        <v>20</v>
      </c>
      <c r="K132" s="229"/>
    </row>
    <row r="133" spans="2:11" ht="15" customHeight="1">
      <c r="B133" s="226"/>
      <c r="C133" s="185" t="s">
        <v>706</v>
      </c>
      <c r="D133" s="185"/>
      <c r="E133" s="185"/>
      <c r="F133" s="206" t="s">
        <v>707</v>
      </c>
      <c r="G133" s="185"/>
      <c r="H133" s="185" t="s">
        <v>741</v>
      </c>
      <c r="I133" s="185" t="s">
        <v>703</v>
      </c>
      <c r="J133" s="185">
        <v>50</v>
      </c>
      <c r="K133" s="229"/>
    </row>
    <row r="134" spans="2:11" ht="15" customHeight="1">
      <c r="B134" s="226"/>
      <c r="C134" s="185" t="s">
        <v>720</v>
      </c>
      <c r="D134" s="185"/>
      <c r="E134" s="185"/>
      <c r="F134" s="206" t="s">
        <v>707</v>
      </c>
      <c r="G134" s="185"/>
      <c r="H134" s="185" t="s">
        <v>741</v>
      </c>
      <c r="I134" s="185" t="s">
        <v>703</v>
      </c>
      <c r="J134" s="185">
        <v>50</v>
      </c>
      <c r="K134" s="229"/>
    </row>
    <row r="135" spans="2:11" ht="15" customHeight="1">
      <c r="B135" s="226"/>
      <c r="C135" s="185" t="s">
        <v>726</v>
      </c>
      <c r="D135" s="185"/>
      <c r="E135" s="185"/>
      <c r="F135" s="206" t="s">
        <v>707</v>
      </c>
      <c r="G135" s="185"/>
      <c r="H135" s="185" t="s">
        <v>741</v>
      </c>
      <c r="I135" s="185" t="s">
        <v>703</v>
      </c>
      <c r="J135" s="185">
        <v>50</v>
      </c>
      <c r="K135" s="229"/>
    </row>
    <row r="136" spans="2:11" ht="15" customHeight="1">
      <c r="B136" s="226"/>
      <c r="C136" s="185" t="s">
        <v>728</v>
      </c>
      <c r="D136" s="185"/>
      <c r="E136" s="185"/>
      <c r="F136" s="206" t="s">
        <v>707</v>
      </c>
      <c r="G136" s="185"/>
      <c r="H136" s="185" t="s">
        <v>741</v>
      </c>
      <c r="I136" s="185" t="s">
        <v>703</v>
      </c>
      <c r="J136" s="185">
        <v>50</v>
      </c>
      <c r="K136" s="229"/>
    </row>
    <row r="137" spans="2:11" ht="15" customHeight="1">
      <c r="B137" s="226"/>
      <c r="C137" s="185" t="s">
        <v>729</v>
      </c>
      <c r="D137" s="185"/>
      <c r="E137" s="185"/>
      <c r="F137" s="206" t="s">
        <v>707</v>
      </c>
      <c r="G137" s="185"/>
      <c r="H137" s="185" t="s">
        <v>754</v>
      </c>
      <c r="I137" s="185" t="s">
        <v>703</v>
      </c>
      <c r="J137" s="185">
        <v>255</v>
      </c>
      <c r="K137" s="229"/>
    </row>
    <row r="138" spans="2:11" ht="15" customHeight="1">
      <c r="B138" s="226"/>
      <c r="C138" s="185" t="s">
        <v>731</v>
      </c>
      <c r="D138" s="185"/>
      <c r="E138" s="185"/>
      <c r="F138" s="206" t="s">
        <v>701</v>
      </c>
      <c r="G138" s="185"/>
      <c r="H138" s="185" t="s">
        <v>755</v>
      </c>
      <c r="I138" s="185" t="s">
        <v>733</v>
      </c>
      <c r="J138" s="185"/>
      <c r="K138" s="229"/>
    </row>
    <row r="139" spans="2:11" ht="15" customHeight="1">
      <c r="B139" s="226"/>
      <c r="C139" s="185" t="s">
        <v>734</v>
      </c>
      <c r="D139" s="185"/>
      <c r="E139" s="185"/>
      <c r="F139" s="206" t="s">
        <v>701</v>
      </c>
      <c r="G139" s="185"/>
      <c r="H139" s="185" t="s">
        <v>756</v>
      </c>
      <c r="I139" s="185" t="s">
        <v>736</v>
      </c>
      <c r="J139" s="185"/>
      <c r="K139" s="229"/>
    </row>
    <row r="140" spans="2:11" ht="15" customHeight="1">
      <c r="B140" s="226"/>
      <c r="C140" s="185" t="s">
        <v>737</v>
      </c>
      <c r="D140" s="185"/>
      <c r="E140" s="185"/>
      <c r="F140" s="206" t="s">
        <v>701</v>
      </c>
      <c r="G140" s="185"/>
      <c r="H140" s="185" t="s">
        <v>737</v>
      </c>
      <c r="I140" s="185" t="s">
        <v>736</v>
      </c>
      <c r="J140" s="185"/>
      <c r="K140" s="229"/>
    </row>
    <row r="141" spans="2:11" ht="15" customHeight="1">
      <c r="B141" s="226"/>
      <c r="C141" s="185" t="s">
        <v>36</v>
      </c>
      <c r="D141" s="185"/>
      <c r="E141" s="185"/>
      <c r="F141" s="206" t="s">
        <v>701</v>
      </c>
      <c r="G141" s="185"/>
      <c r="H141" s="185" t="s">
        <v>757</v>
      </c>
      <c r="I141" s="185" t="s">
        <v>736</v>
      </c>
      <c r="J141" s="185"/>
      <c r="K141" s="229"/>
    </row>
    <row r="142" spans="2:11" ht="15" customHeight="1">
      <c r="B142" s="226"/>
      <c r="C142" s="185" t="s">
        <v>758</v>
      </c>
      <c r="D142" s="185"/>
      <c r="E142" s="185"/>
      <c r="F142" s="206" t="s">
        <v>701</v>
      </c>
      <c r="G142" s="185"/>
      <c r="H142" s="185" t="s">
        <v>759</v>
      </c>
      <c r="I142" s="185" t="s">
        <v>736</v>
      </c>
      <c r="J142" s="185"/>
      <c r="K142" s="229"/>
    </row>
    <row r="143" spans="2:11" ht="15" customHeight="1">
      <c r="B143" s="230"/>
      <c r="C143" s="231"/>
      <c r="D143" s="231"/>
      <c r="E143" s="231"/>
      <c r="F143" s="231"/>
      <c r="G143" s="231"/>
      <c r="H143" s="231"/>
      <c r="I143" s="231"/>
      <c r="J143" s="231"/>
      <c r="K143" s="232"/>
    </row>
    <row r="144" spans="2:11" ht="18.75" customHeight="1">
      <c r="B144" s="217"/>
      <c r="C144" s="217"/>
      <c r="D144" s="217"/>
      <c r="E144" s="217"/>
      <c r="F144" s="218"/>
      <c r="G144" s="217"/>
      <c r="H144" s="217"/>
      <c r="I144" s="217"/>
      <c r="J144" s="217"/>
      <c r="K144" s="217"/>
    </row>
    <row r="145" spans="2:11" ht="18.75" customHeight="1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</row>
    <row r="146" spans="2:11" ht="7.5" customHeight="1">
      <c r="B146" s="193"/>
      <c r="C146" s="194"/>
      <c r="D146" s="194"/>
      <c r="E146" s="194"/>
      <c r="F146" s="194"/>
      <c r="G146" s="194"/>
      <c r="H146" s="194"/>
      <c r="I146" s="194"/>
      <c r="J146" s="194"/>
      <c r="K146" s="195"/>
    </row>
    <row r="147" spans="2:11" ht="45" customHeight="1">
      <c r="B147" s="196"/>
      <c r="C147" s="293" t="s">
        <v>760</v>
      </c>
      <c r="D147" s="293"/>
      <c r="E147" s="293"/>
      <c r="F147" s="293"/>
      <c r="G147" s="293"/>
      <c r="H147" s="293"/>
      <c r="I147" s="293"/>
      <c r="J147" s="293"/>
      <c r="K147" s="197"/>
    </row>
    <row r="148" spans="2:11" ht="17.25" customHeight="1">
      <c r="B148" s="196"/>
      <c r="C148" s="198" t="s">
        <v>695</v>
      </c>
      <c r="D148" s="198"/>
      <c r="E148" s="198"/>
      <c r="F148" s="198" t="s">
        <v>696</v>
      </c>
      <c r="G148" s="199"/>
      <c r="H148" s="198" t="s">
        <v>52</v>
      </c>
      <c r="I148" s="198" t="s">
        <v>55</v>
      </c>
      <c r="J148" s="198" t="s">
        <v>697</v>
      </c>
      <c r="K148" s="197"/>
    </row>
    <row r="149" spans="2:11" ht="17.25" customHeight="1">
      <c r="B149" s="196"/>
      <c r="C149" s="200" t="s">
        <v>698</v>
      </c>
      <c r="D149" s="200"/>
      <c r="E149" s="200"/>
      <c r="F149" s="201" t="s">
        <v>699</v>
      </c>
      <c r="G149" s="202"/>
      <c r="H149" s="200"/>
      <c r="I149" s="200"/>
      <c r="J149" s="200" t="s">
        <v>700</v>
      </c>
      <c r="K149" s="197"/>
    </row>
    <row r="150" spans="2:11" ht="5.25" customHeight="1">
      <c r="B150" s="208"/>
      <c r="C150" s="203"/>
      <c r="D150" s="203"/>
      <c r="E150" s="203"/>
      <c r="F150" s="203"/>
      <c r="G150" s="204"/>
      <c r="H150" s="203"/>
      <c r="I150" s="203"/>
      <c r="J150" s="203"/>
      <c r="K150" s="229"/>
    </row>
    <row r="151" spans="2:11" ht="15" customHeight="1">
      <c r="B151" s="208"/>
      <c r="C151" s="233" t="s">
        <v>704</v>
      </c>
      <c r="D151" s="185"/>
      <c r="E151" s="185"/>
      <c r="F151" s="234" t="s">
        <v>701</v>
      </c>
      <c r="G151" s="185"/>
      <c r="H151" s="233" t="s">
        <v>741</v>
      </c>
      <c r="I151" s="233" t="s">
        <v>703</v>
      </c>
      <c r="J151" s="233">
        <v>120</v>
      </c>
      <c r="K151" s="229"/>
    </row>
    <row r="152" spans="2:11" ht="15" customHeight="1">
      <c r="B152" s="208"/>
      <c r="C152" s="233" t="s">
        <v>750</v>
      </c>
      <c r="D152" s="185"/>
      <c r="E152" s="185"/>
      <c r="F152" s="234" t="s">
        <v>701</v>
      </c>
      <c r="G152" s="185"/>
      <c r="H152" s="233" t="s">
        <v>761</v>
      </c>
      <c r="I152" s="233" t="s">
        <v>703</v>
      </c>
      <c r="J152" s="233" t="s">
        <v>752</v>
      </c>
      <c r="K152" s="229"/>
    </row>
    <row r="153" spans="2:11" ht="15" customHeight="1">
      <c r="B153" s="208"/>
      <c r="C153" s="233" t="s">
        <v>649</v>
      </c>
      <c r="D153" s="185"/>
      <c r="E153" s="185"/>
      <c r="F153" s="234" t="s">
        <v>701</v>
      </c>
      <c r="G153" s="185"/>
      <c r="H153" s="233" t="s">
        <v>762</v>
      </c>
      <c r="I153" s="233" t="s">
        <v>703</v>
      </c>
      <c r="J153" s="233" t="s">
        <v>752</v>
      </c>
      <c r="K153" s="229"/>
    </row>
    <row r="154" spans="2:11" ht="15" customHeight="1">
      <c r="B154" s="208"/>
      <c r="C154" s="233" t="s">
        <v>706</v>
      </c>
      <c r="D154" s="185"/>
      <c r="E154" s="185"/>
      <c r="F154" s="234" t="s">
        <v>707</v>
      </c>
      <c r="G154" s="185"/>
      <c r="H154" s="233" t="s">
        <v>741</v>
      </c>
      <c r="I154" s="233" t="s">
        <v>703</v>
      </c>
      <c r="J154" s="233">
        <v>50</v>
      </c>
      <c r="K154" s="229"/>
    </row>
    <row r="155" spans="2:11" ht="15" customHeight="1">
      <c r="B155" s="208"/>
      <c r="C155" s="233" t="s">
        <v>709</v>
      </c>
      <c r="D155" s="185"/>
      <c r="E155" s="185"/>
      <c r="F155" s="234" t="s">
        <v>701</v>
      </c>
      <c r="G155" s="185"/>
      <c r="H155" s="233" t="s">
        <v>741</v>
      </c>
      <c r="I155" s="233" t="s">
        <v>711</v>
      </c>
      <c r="J155" s="233"/>
      <c r="K155" s="229"/>
    </row>
    <row r="156" spans="2:11" ht="15" customHeight="1">
      <c r="B156" s="208"/>
      <c r="C156" s="233" t="s">
        <v>720</v>
      </c>
      <c r="D156" s="185"/>
      <c r="E156" s="185"/>
      <c r="F156" s="234" t="s">
        <v>707</v>
      </c>
      <c r="G156" s="185"/>
      <c r="H156" s="233" t="s">
        <v>741</v>
      </c>
      <c r="I156" s="233" t="s">
        <v>703</v>
      </c>
      <c r="J156" s="233">
        <v>50</v>
      </c>
      <c r="K156" s="229"/>
    </row>
    <row r="157" spans="2:11" ht="15" customHeight="1">
      <c r="B157" s="208"/>
      <c r="C157" s="233" t="s">
        <v>728</v>
      </c>
      <c r="D157" s="185"/>
      <c r="E157" s="185"/>
      <c r="F157" s="234" t="s">
        <v>707</v>
      </c>
      <c r="G157" s="185"/>
      <c r="H157" s="233" t="s">
        <v>741</v>
      </c>
      <c r="I157" s="233" t="s">
        <v>703</v>
      </c>
      <c r="J157" s="233">
        <v>50</v>
      </c>
      <c r="K157" s="229"/>
    </row>
    <row r="158" spans="2:11" ht="15" customHeight="1">
      <c r="B158" s="208"/>
      <c r="C158" s="233" t="s">
        <v>726</v>
      </c>
      <c r="D158" s="185"/>
      <c r="E158" s="185"/>
      <c r="F158" s="234" t="s">
        <v>707</v>
      </c>
      <c r="G158" s="185"/>
      <c r="H158" s="233" t="s">
        <v>741</v>
      </c>
      <c r="I158" s="233" t="s">
        <v>703</v>
      </c>
      <c r="J158" s="233">
        <v>50</v>
      </c>
      <c r="K158" s="229"/>
    </row>
    <row r="159" spans="2:11" ht="15" customHeight="1">
      <c r="B159" s="208"/>
      <c r="C159" s="233" t="s">
        <v>91</v>
      </c>
      <c r="D159" s="185"/>
      <c r="E159" s="185"/>
      <c r="F159" s="234" t="s">
        <v>701</v>
      </c>
      <c r="G159" s="185"/>
      <c r="H159" s="233" t="s">
        <v>763</v>
      </c>
      <c r="I159" s="233" t="s">
        <v>703</v>
      </c>
      <c r="J159" s="233" t="s">
        <v>764</v>
      </c>
      <c r="K159" s="229"/>
    </row>
    <row r="160" spans="2:11" ht="15" customHeight="1">
      <c r="B160" s="208"/>
      <c r="C160" s="233" t="s">
        <v>765</v>
      </c>
      <c r="D160" s="185"/>
      <c r="E160" s="185"/>
      <c r="F160" s="234" t="s">
        <v>701</v>
      </c>
      <c r="G160" s="185"/>
      <c r="H160" s="233" t="s">
        <v>766</v>
      </c>
      <c r="I160" s="233" t="s">
        <v>736</v>
      </c>
      <c r="J160" s="233"/>
      <c r="K160" s="229"/>
    </row>
    <row r="161" spans="2:11" ht="15" customHeight="1">
      <c r="B161" s="235"/>
      <c r="C161" s="215"/>
      <c r="D161" s="215"/>
      <c r="E161" s="215"/>
      <c r="F161" s="215"/>
      <c r="G161" s="215"/>
      <c r="H161" s="215"/>
      <c r="I161" s="215"/>
      <c r="J161" s="215"/>
      <c r="K161" s="236"/>
    </row>
    <row r="162" spans="2:11" ht="18.75" customHeight="1">
      <c r="B162" s="217"/>
      <c r="C162" s="227"/>
      <c r="D162" s="227"/>
      <c r="E162" s="227"/>
      <c r="F162" s="237"/>
      <c r="G162" s="227"/>
      <c r="H162" s="227"/>
      <c r="I162" s="227"/>
      <c r="J162" s="227"/>
      <c r="K162" s="217"/>
    </row>
    <row r="163" spans="2:11" ht="18.75" customHeight="1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</row>
    <row r="164" spans="2:11" ht="7.5" customHeight="1">
      <c r="B164" s="174"/>
      <c r="C164" s="175"/>
      <c r="D164" s="175"/>
      <c r="E164" s="175"/>
      <c r="F164" s="175"/>
      <c r="G164" s="175"/>
      <c r="H164" s="175"/>
      <c r="I164" s="175"/>
      <c r="J164" s="175"/>
      <c r="K164" s="176"/>
    </row>
    <row r="165" spans="2:11" ht="45" customHeight="1">
      <c r="B165" s="177"/>
      <c r="C165" s="294" t="s">
        <v>767</v>
      </c>
      <c r="D165" s="294"/>
      <c r="E165" s="294"/>
      <c r="F165" s="294"/>
      <c r="G165" s="294"/>
      <c r="H165" s="294"/>
      <c r="I165" s="294"/>
      <c r="J165" s="294"/>
      <c r="K165" s="178"/>
    </row>
    <row r="166" spans="2:11" ht="17.25" customHeight="1">
      <c r="B166" s="177"/>
      <c r="C166" s="198" t="s">
        <v>695</v>
      </c>
      <c r="D166" s="198"/>
      <c r="E166" s="198"/>
      <c r="F166" s="198" t="s">
        <v>696</v>
      </c>
      <c r="G166" s="238"/>
      <c r="H166" s="239" t="s">
        <v>52</v>
      </c>
      <c r="I166" s="239" t="s">
        <v>55</v>
      </c>
      <c r="J166" s="198" t="s">
        <v>697</v>
      </c>
      <c r="K166" s="178"/>
    </row>
    <row r="167" spans="2:11" ht="17.25" customHeight="1">
      <c r="B167" s="179"/>
      <c r="C167" s="200" t="s">
        <v>698</v>
      </c>
      <c r="D167" s="200"/>
      <c r="E167" s="200"/>
      <c r="F167" s="201" t="s">
        <v>699</v>
      </c>
      <c r="G167" s="240"/>
      <c r="H167" s="241"/>
      <c r="I167" s="241"/>
      <c r="J167" s="200" t="s">
        <v>700</v>
      </c>
      <c r="K167" s="180"/>
    </row>
    <row r="168" spans="2:11" ht="5.25" customHeight="1">
      <c r="B168" s="208"/>
      <c r="C168" s="203"/>
      <c r="D168" s="203"/>
      <c r="E168" s="203"/>
      <c r="F168" s="203"/>
      <c r="G168" s="204"/>
      <c r="H168" s="203"/>
      <c r="I168" s="203"/>
      <c r="J168" s="203"/>
      <c r="K168" s="229"/>
    </row>
    <row r="169" spans="2:11" ht="15" customHeight="1">
      <c r="B169" s="208"/>
      <c r="C169" s="185" t="s">
        <v>704</v>
      </c>
      <c r="D169" s="185"/>
      <c r="E169" s="185"/>
      <c r="F169" s="206" t="s">
        <v>701</v>
      </c>
      <c r="G169" s="185"/>
      <c r="H169" s="185" t="s">
        <v>741</v>
      </c>
      <c r="I169" s="185" t="s">
        <v>703</v>
      </c>
      <c r="J169" s="185">
        <v>120</v>
      </c>
      <c r="K169" s="229"/>
    </row>
    <row r="170" spans="2:11" ht="15" customHeight="1">
      <c r="B170" s="208"/>
      <c r="C170" s="185" t="s">
        <v>750</v>
      </c>
      <c r="D170" s="185"/>
      <c r="E170" s="185"/>
      <c r="F170" s="206" t="s">
        <v>701</v>
      </c>
      <c r="G170" s="185"/>
      <c r="H170" s="185" t="s">
        <v>751</v>
      </c>
      <c r="I170" s="185" t="s">
        <v>703</v>
      </c>
      <c r="J170" s="185" t="s">
        <v>752</v>
      </c>
      <c r="K170" s="229"/>
    </row>
    <row r="171" spans="2:11" ht="15" customHeight="1">
      <c r="B171" s="208"/>
      <c r="C171" s="185" t="s">
        <v>649</v>
      </c>
      <c r="D171" s="185"/>
      <c r="E171" s="185"/>
      <c r="F171" s="206" t="s">
        <v>701</v>
      </c>
      <c r="G171" s="185"/>
      <c r="H171" s="185" t="s">
        <v>768</v>
      </c>
      <c r="I171" s="185" t="s">
        <v>703</v>
      </c>
      <c r="J171" s="185" t="s">
        <v>752</v>
      </c>
      <c r="K171" s="229"/>
    </row>
    <row r="172" spans="2:11" ht="15" customHeight="1">
      <c r="B172" s="208"/>
      <c r="C172" s="185" t="s">
        <v>706</v>
      </c>
      <c r="D172" s="185"/>
      <c r="E172" s="185"/>
      <c r="F172" s="206" t="s">
        <v>707</v>
      </c>
      <c r="G172" s="185"/>
      <c r="H172" s="185" t="s">
        <v>768</v>
      </c>
      <c r="I172" s="185" t="s">
        <v>703</v>
      </c>
      <c r="J172" s="185">
        <v>50</v>
      </c>
      <c r="K172" s="229"/>
    </row>
    <row r="173" spans="2:11" ht="15" customHeight="1">
      <c r="B173" s="208"/>
      <c r="C173" s="185" t="s">
        <v>709</v>
      </c>
      <c r="D173" s="185"/>
      <c r="E173" s="185"/>
      <c r="F173" s="206" t="s">
        <v>701</v>
      </c>
      <c r="G173" s="185"/>
      <c r="H173" s="185" t="s">
        <v>768</v>
      </c>
      <c r="I173" s="185" t="s">
        <v>711</v>
      </c>
      <c r="J173" s="185"/>
      <c r="K173" s="229"/>
    </row>
    <row r="174" spans="2:11" ht="15" customHeight="1">
      <c r="B174" s="208"/>
      <c r="C174" s="185" t="s">
        <v>720</v>
      </c>
      <c r="D174" s="185"/>
      <c r="E174" s="185"/>
      <c r="F174" s="206" t="s">
        <v>707</v>
      </c>
      <c r="G174" s="185"/>
      <c r="H174" s="185" t="s">
        <v>768</v>
      </c>
      <c r="I174" s="185" t="s">
        <v>703</v>
      </c>
      <c r="J174" s="185">
        <v>50</v>
      </c>
      <c r="K174" s="229"/>
    </row>
    <row r="175" spans="2:11" ht="15" customHeight="1">
      <c r="B175" s="208"/>
      <c r="C175" s="185" t="s">
        <v>728</v>
      </c>
      <c r="D175" s="185"/>
      <c r="E175" s="185"/>
      <c r="F175" s="206" t="s">
        <v>707</v>
      </c>
      <c r="G175" s="185"/>
      <c r="H175" s="185" t="s">
        <v>768</v>
      </c>
      <c r="I175" s="185" t="s">
        <v>703</v>
      </c>
      <c r="J175" s="185">
        <v>50</v>
      </c>
      <c r="K175" s="229"/>
    </row>
    <row r="176" spans="2:11" ht="15" customHeight="1">
      <c r="B176" s="208"/>
      <c r="C176" s="185" t="s">
        <v>726</v>
      </c>
      <c r="D176" s="185"/>
      <c r="E176" s="185"/>
      <c r="F176" s="206" t="s">
        <v>707</v>
      </c>
      <c r="G176" s="185"/>
      <c r="H176" s="185" t="s">
        <v>768</v>
      </c>
      <c r="I176" s="185" t="s">
        <v>703</v>
      </c>
      <c r="J176" s="185">
        <v>50</v>
      </c>
      <c r="K176" s="229"/>
    </row>
    <row r="177" spans="2:11" ht="15" customHeight="1">
      <c r="B177" s="208"/>
      <c r="C177" s="185" t="s">
        <v>98</v>
      </c>
      <c r="D177" s="185"/>
      <c r="E177" s="185"/>
      <c r="F177" s="206" t="s">
        <v>701</v>
      </c>
      <c r="G177" s="185"/>
      <c r="H177" s="185" t="s">
        <v>769</v>
      </c>
      <c r="I177" s="185" t="s">
        <v>770</v>
      </c>
      <c r="J177" s="185"/>
      <c r="K177" s="229"/>
    </row>
    <row r="178" spans="2:11" ht="15" customHeight="1">
      <c r="B178" s="208"/>
      <c r="C178" s="185" t="s">
        <v>55</v>
      </c>
      <c r="D178" s="185"/>
      <c r="E178" s="185"/>
      <c r="F178" s="206" t="s">
        <v>701</v>
      </c>
      <c r="G178" s="185"/>
      <c r="H178" s="185" t="s">
        <v>771</v>
      </c>
      <c r="I178" s="185" t="s">
        <v>772</v>
      </c>
      <c r="J178" s="185">
        <v>1</v>
      </c>
      <c r="K178" s="229"/>
    </row>
    <row r="179" spans="2:11" ht="15" customHeight="1">
      <c r="B179" s="208"/>
      <c r="C179" s="185" t="s">
        <v>51</v>
      </c>
      <c r="D179" s="185"/>
      <c r="E179" s="185"/>
      <c r="F179" s="206" t="s">
        <v>701</v>
      </c>
      <c r="G179" s="185"/>
      <c r="H179" s="185" t="s">
        <v>773</v>
      </c>
      <c r="I179" s="185" t="s">
        <v>703</v>
      </c>
      <c r="J179" s="185">
        <v>20</v>
      </c>
      <c r="K179" s="229"/>
    </row>
    <row r="180" spans="2:11" ht="15" customHeight="1">
      <c r="B180" s="208"/>
      <c r="C180" s="185" t="s">
        <v>52</v>
      </c>
      <c r="D180" s="185"/>
      <c r="E180" s="185"/>
      <c r="F180" s="206" t="s">
        <v>701</v>
      </c>
      <c r="G180" s="185"/>
      <c r="H180" s="185" t="s">
        <v>774</v>
      </c>
      <c r="I180" s="185" t="s">
        <v>703</v>
      </c>
      <c r="J180" s="185">
        <v>255</v>
      </c>
      <c r="K180" s="229"/>
    </row>
    <row r="181" spans="2:11" ht="15" customHeight="1">
      <c r="B181" s="208"/>
      <c r="C181" s="185" t="s">
        <v>99</v>
      </c>
      <c r="D181" s="185"/>
      <c r="E181" s="185"/>
      <c r="F181" s="206" t="s">
        <v>701</v>
      </c>
      <c r="G181" s="185"/>
      <c r="H181" s="185" t="s">
        <v>665</v>
      </c>
      <c r="I181" s="185" t="s">
        <v>703</v>
      </c>
      <c r="J181" s="185">
        <v>10</v>
      </c>
      <c r="K181" s="229"/>
    </row>
    <row r="182" spans="2:11" ht="15" customHeight="1">
      <c r="B182" s="208"/>
      <c r="C182" s="185" t="s">
        <v>100</v>
      </c>
      <c r="D182" s="185"/>
      <c r="E182" s="185"/>
      <c r="F182" s="206" t="s">
        <v>701</v>
      </c>
      <c r="G182" s="185"/>
      <c r="H182" s="185" t="s">
        <v>775</v>
      </c>
      <c r="I182" s="185" t="s">
        <v>736</v>
      </c>
      <c r="J182" s="185"/>
      <c r="K182" s="229"/>
    </row>
    <row r="183" spans="2:11" ht="15" customHeight="1">
      <c r="B183" s="208"/>
      <c r="C183" s="185" t="s">
        <v>776</v>
      </c>
      <c r="D183" s="185"/>
      <c r="E183" s="185"/>
      <c r="F183" s="206" t="s">
        <v>701</v>
      </c>
      <c r="G183" s="185"/>
      <c r="H183" s="185" t="s">
        <v>777</v>
      </c>
      <c r="I183" s="185" t="s">
        <v>736</v>
      </c>
      <c r="J183" s="185"/>
      <c r="K183" s="229"/>
    </row>
    <row r="184" spans="2:11" ht="15" customHeight="1">
      <c r="B184" s="208"/>
      <c r="C184" s="185" t="s">
        <v>765</v>
      </c>
      <c r="D184" s="185"/>
      <c r="E184" s="185"/>
      <c r="F184" s="206" t="s">
        <v>701</v>
      </c>
      <c r="G184" s="185"/>
      <c r="H184" s="185" t="s">
        <v>778</v>
      </c>
      <c r="I184" s="185" t="s">
        <v>736</v>
      </c>
      <c r="J184" s="185"/>
      <c r="K184" s="229"/>
    </row>
    <row r="185" spans="2:11" ht="15" customHeight="1">
      <c r="B185" s="208"/>
      <c r="C185" s="185" t="s">
        <v>102</v>
      </c>
      <c r="D185" s="185"/>
      <c r="E185" s="185"/>
      <c r="F185" s="206" t="s">
        <v>707</v>
      </c>
      <c r="G185" s="185"/>
      <c r="H185" s="185" t="s">
        <v>779</v>
      </c>
      <c r="I185" s="185" t="s">
        <v>703</v>
      </c>
      <c r="J185" s="185">
        <v>50</v>
      </c>
      <c r="K185" s="229"/>
    </row>
    <row r="186" spans="2:11" ht="15" customHeight="1">
      <c r="B186" s="208"/>
      <c r="C186" s="185" t="s">
        <v>780</v>
      </c>
      <c r="D186" s="185"/>
      <c r="E186" s="185"/>
      <c r="F186" s="206" t="s">
        <v>707</v>
      </c>
      <c r="G186" s="185"/>
      <c r="H186" s="185" t="s">
        <v>781</v>
      </c>
      <c r="I186" s="185" t="s">
        <v>782</v>
      </c>
      <c r="J186" s="185"/>
      <c r="K186" s="229"/>
    </row>
    <row r="187" spans="2:11" ht="15" customHeight="1">
      <c r="B187" s="208"/>
      <c r="C187" s="185" t="s">
        <v>783</v>
      </c>
      <c r="D187" s="185"/>
      <c r="E187" s="185"/>
      <c r="F187" s="206" t="s">
        <v>707</v>
      </c>
      <c r="G187" s="185"/>
      <c r="H187" s="185" t="s">
        <v>784</v>
      </c>
      <c r="I187" s="185" t="s">
        <v>782</v>
      </c>
      <c r="J187" s="185"/>
      <c r="K187" s="229"/>
    </row>
    <row r="188" spans="2:11" ht="15" customHeight="1">
      <c r="B188" s="208"/>
      <c r="C188" s="185" t="s">
        <v>785</v>
      </c>
      <c r="D188" s="185"/>
      <c r="E188" s="185"/>
      <c r="F188" s="206" t="s">
        <v>707</v>
      </c>
      <c r="G188" s="185"/>
      <c r="H188" s="185" t="s">
        <v>786</v>
      </c>
      <c r="I188" s="185" t="s">
        <v>782</v>
      </c>
      <c r="J188" s="185"/>
      <c r="K188" s="229"/>
    </row>
    <row r="189" spans="2:11" ht="15" customHeight="1">
      <c r="B189" s="208"/>
      <c r="C189" s="242" t="s">
        <v>787</v>
      </c>
      <c r="D189" s="185"/>
      <c r="E189" s="185"/>
      <c r="F189" s="206" t="s">
        <v>707</v>
      </c>
      <c r="G189" s="185"/>
      <c r="H189" s="185" t="s">
        <v>788</v>
      </c>
      <c r="I189" s="185" t="s">
        <v>789</v>
      </c>
      <c r="J189" s="243" t="s">
        <v>790</v>
      </c>
      <c r="K189" s="229"/>
    </row>
    <row r="190" spans="2:11" ht="15" customHeight="1">
      <c r="B190" s="208"/>
      <c r="C190" s="242" t="s">
        <v>40</v>
      </c>
      <c r="D190" s="185"/>
      <c r="E190" s="185"/>
      <c r="F190" s="206" t="s">
        <v>701</v>
      </c>
      <c r="G190" s="185"/>
      <c r="H190" s="182" t="s">
        <v>791</v>
      </c>
      <c r="I190" s="185" t="s">
        <v>792</v>
      </c>
      <c r="J190" s="185"/>
      <c r="K190" s="229"/>
    </row>
    <row r="191" spans="2:11" ht="15" customHeight="1">
      <c r="B191" s="208"/>
      <c r="C191" s="242" t="s">
        <v>793</v>
      </c>
      <c r="D191" s="185"/>
      <c r="E191" s="185"/>
      <c r="F191" s="206" t="s">
        <v>701</v>
      </c>
      <c r="G191" s="185"/>
      <c r="H191" s="185" t="s">
        <v>794</v>
      </c>
      <c r="I191" s="185" t="s">
        <v>736</v>
      </c>
      <c r="J191" s="185"/>
      <c r="K191" s="229"/>
    </row>
    <row r="192" spans="2:11" ht="15" customHeight="1">
      <c r="B192" s="208"/>
      <c r="C192" s="242" t="s">
        <v>795</v>
      </c>
      <c r="D192" s="185"/>
      <c r="E192" s="185"/>
      <c r="F192" s="206" t="s">
        <v>701</v>
      </c>
      <c r="G192" s="185"/>
      <c r="H192" s="185" t="s">
        <v>796</v>
      </c>
      <c r="I192" s="185" t="s">
        <v>736</v>
      </c>
      <c r="J192" s="185"/>
      <c r="K192" s="229"/>
    </row>
    <row r="193" spans="2:11" ht="15" customHeight="1">
      <c r="B193" s="208"/>
      <c r="C193" s="242" t="s">
        <v>797</v>
      </c>
      <c r="D193" s="185"/>
      <c r="E193" s="185"/>
      <c r="F193" s="206" t="s">
        <v>707</v>
      </c>
      <c r="G193" s="185"/>
      <c r="H193" s="185" t="s">
        <v>798</v>
      </c>
      <c r="I193" s="185" t="s">
        <v>736</v>
      </c>
      <c r="J193" s="185"/>
      <c r="K193" s="229"/>
    </row>
    <row r="194" spans="2:11" ht="15" customHeight="1">
      <c r="B194" s="235"/>
      <c r="C194" s="244"/>
      <c r="D194" s="215"/>
      <c r="E194" s="215"/>
      <c r="F194" s="215"/>
      <c r="G194" s="215"/>
      <c r="H194" s="215"/>
      <c r="I194" s="215"/>
      <c r="J194" s="215"/>
      <c r="K194" s="236"/>
    </row>
    <row r="195" spans="2:11" ht="18.75" customHeight="1">
      <c r="B195" s="217"/>
      <c r="C195" s="227"/>
      <c r="D195" s="227"/>
      <c r="E195" s="227"/>
      <c r="F195" s="237"/>
      <c r="G195" s="227"/>
      <c r="H195" s="227"/>
      <c r="I195" s="227"/>
      <c r="J195" s="227"/>
      <c r="K195" s="217"/>
    </row>
    <row r="196" spans="2:11" ht="18.75" customHeight="1">
      <c r="B196" s="217"/>
      <c r="C196" s="227"/>
      <c r="D196" s="227"/>
      <c r="E196" s="227"/>
      <c r="F196" s="237"/>
      <c r="G196" s="227"/>
      <c r="H196" s="227"/>
      <c r="I196" s="227"/>
      <c r="J196" s="227"/>
      <c r="K196" s="217"/>
    </row>
    <row r="197" spans="2:11" ht="18.75" customHeight="1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</row>
    <row r="198" spans="2:11" ht="13.5">
      <c r="B198" s="174"/>
      <c r="C198" s="175"/>
      <c r="D198" s="175"/>
      <c r="E198" s="175"/>
      <c r="F198" s="175"/>
      <c r="G198" s="175"/>
      <c r="H198" s="175"/>
      <c r="I198" s="175"/>
      <c r="J198" s="175"/>
      <c r="K198" s="176"/>
    </row>
    <row r="199" spans="2:11" ht="21">
      <c r="B199" s="177"/>
      <c r="C199" s="294" t="s">
        <v>799</v>
      </c>
      <c r="D199" s="294"/>
      <c r="E199" s="294"/>
      <c r="F199" s="294"/>
      <c r="G199" s="294"/>
      <c r="H199" s="294"/>
      <c r="I199" s="294"/>
      <c r="J199" s="294"/>
      <c r="K199" s="178"/>
    </row>
    <row r="200" spans="2:11" ht="25.5" customHeight="1">
      <c r="B200" s="177"/>
      <c r="C200" s="245" t="s">
        <v>800</v>
      </c>
      <c r="D200" s="245"/>
      <c r="E200" s="245"/>
      <c r="F200" s="245" t="s">
        <v>801</v>
      </c>
      <c r="G200" s="246"/>
      <c r="H200" s="295" t="s">
        <v>802</v>
      </c>
      <c r="I200" s="295"/>
      <c r="J200" s="295"/>
      <c r="K200" s="178"/>
    </row>
    <row r="201" spans="2:11" ht="5.25" customHeight="1">
      <c r="B201" s="208"/>
      <c r="C201" s="203"/>
      <c r="D201" s="203"/>
      <c r="E201" s="203"/>
      <c r="F201" s="203"/>
      <c r="G201" s="227"/>
      <c r="H201" s="203"/>
      <c r="I201" s="203"/>
      <c r="J201" s="203"/>
      <c r="K201" s="229"/>
    </row>
    <row r="202" spans="2:11" ht="15" customHeight="1">
      <c r="B202" s="208"/>
      <c r="C202" s="185" t="s">
        <v>792</v>
      </c>
      <c r="D202" s="185"/>
      <c r="E202" s="185"/>
      <c r="F202" s="206" t="s">
        <v>41</v>
      </c>
      <c r="G202" s="185"/>
      <c r="H202" s="296" t="s">
        <v>803</v>
      </c>
      <c r="I202" s="296"/>
      <c r="J202" s="296"/>
      <c r="K202" s="229"/>
    </row>
    <row r="203" spans="2:11" ht="15" customHeight="1">
      <c r="B203" s="208"/>
      <c r="C203" s="185"/>
      <c r="D203" s="185"/>
      <c r="E203" s="185"/>
      <c r="F203" s="206" t="s">
        <v>42</v>
      </c>
      <c r="G203" s="185"/>
      <c r="H203" s="296" t="s">
        <v>804</v>
      </c>
      <c r="I203" s="296"/>
      <c r="J203" s="296"/>
      <c r="K203" s="229"/>
    </row>
    <row r="204" spans="2:11" ht="15" customHeight="1">
      <c r="B204" s="208"/>
      <c r="C204" s="185"/>
      <c r="D204" s="185"/>
      <c r="E204" s="185"/>
      <c r="F204" s="206" t="s">
        <v>45</v>
      </c>
      <c r="G204" s="185"/>
      <c r="H204" s="296" t="s">
        <v>805</v>
      </c>
      <c r="I204" s="296"/>
      <c r="J204" s="296"/>
      <c r="K204" s="229"/>
    </row>
    <row r="205" spans="2:11" ht="15" customHeight="1">
      <c r="B205" s="208"/>
      <c r="C205" s="185"/>
      <c r="D205" s="185"/>
      <c r="E205" s="185"/>
      <c r="F205" s="206" t="s">
        <v>43</v>
      </c>
      <c r="G205" s="185"/>
      <c r="H205" s="296" t="s">
        <v>806</v>
      </c>
      <c r="I205" s="296"/>
      <c r="J205" s="296"/>
      <c r="K205" s="229"/>
    </row>
    <row r="206" spans="2:11" ht="15" customHeight="1">
      <c r="B206" s="208"/>
      <c r="C206" s="185"/>
      <c r="D206" s="185"/>
      <c r="E206" s="185"/>
      <c r="F206" s="206" t="s">
        <v>44</v>
      </c>
      <c r="G206" s="185"/>
      <c r="H206" s="296" t="s">
        <v>807</v>
      </c>
      <c r="I206" s="296"/>
      <c r="J206" s="296"/>
      <c r="K206" s="229"/>
    </row>
    <row r="207" spans="2:11" ht="15" customHeight="1">
      <c r="B207" s="208"/>
      <c r="C207" s="185"/>
      <c r="D207" s="185"/>
      <c r="E207" s="185"/>
      <c r="F207" s="206"/>
      <c r="G207" s="185"/>
      <c r="H207" s="185"/>
      <c r="I207" s="185"/>
      <c r="J207" s="185"/>
      <c r="K207" s="229"/>
    </row>
    <row r="208" spans="2:11" ht="15" customHeight="1">
      <c r="B208" s="208"/>
      <c r="C208" s="185" t="s">
        <v>748</v>
      </c>
      <c r="D208" s="185"/>
      <c r="E208" s="185"/>
      <c r="F208" s="206" t="s">
        <v>77</v>
      </c>
      <c r="G208" s="185"/>
      <c r="H208" s="296" t="s">
        <v>808</v>
      </c>
      <c r="I208" s="296"/>
      <c r="J208" s="296"/>
      <c r="K208" s="229"/>
    </row>
    <row r="209" spans="2:11" ht="15" customHeight="1">
      <c r="B209" s="208"/>
      <c r="C209" s="185"/>
      <c r="D209" s="185"/>
      <c r="E209" s="185"/>
      <c r="F209" s="206" t="s">
        <v>643</v>
      </c>
      <c r="G209" s="185"/>
      <c r="H209" s="296" t="s">
        <v>644</v>
      </c>
      <c r="I209" s="296"/>
      <c r="J209" s="296"/>
      <c r="K209" s="229"/>
    </row>
    <row r="210" spans="2:11" ht="15" customHeight="1">
      <c r="B210" s="208"/>
      <c r="C210" s="185"/>
      <c r="D210" s="185"/>
      <c r="E210" s="185"/>
      <c r="F210" s="206" t="s">
        <v>641</v>
      </c>
      <c r="G210" s="185"/>
      <c r="H210" s="296" t="s">
        <v>809</v>
      </c>
      <c r="I210" s="296"/>
      <c r="J210" s="296"/>
      <c r="K210" s="229"/>
    </row>
    <row r="211" spans="2:11" ht="15" customHeight="1">
      <c r="B211" s="247"/>
      <c r="C211" s="185"/>
      <c r="D211" s="185"/>
      <c r="E211" s="185"/>
      <c r="F211" s="206" t="s">
        <v>645</v>
      </c>
      <c r="G211" s="242"/>
      <c r="H211" s="297" t="s">
        <v>646</v>
      </c>
      <c r="I211" s="297"/>
      <c r="J211" s="297"/>
      <c r="K211" s="248"/>
    </row>
    <row r="212" spans="2:11" ht="15" customHeight="1">
      <c r="B212" s="247"/>
      <c r="C212" s="185"/>
      <c r="D212" s="185"/>
      <c r="E212" s="185"/>
      <c r="F212" s="206" t="s">
        <v>647</v>
      </c>
      <c r="G212" s="242"/>
      <c r="H212" s="297" t="s">
        <v>76</v>
      </c>
      <c r="I212" s="297"/>
      <c r="J212" s="297"/>
      <c r="K212" s="248"/>
    </row>
    <row r="213" spans="2:11" ht="15" customHeight="1">
      <c r="B213" s="247"/>
      <c r="C213" s="185"/>
      <c r="D213" s="185"/>
      <c r="E213" s="185"/>
      <c r="F213" s="206"/>
      <c r="G213" s="242"/>
      <c r="H213" s="233"/>
      <c r="I213" s="233"/>
      <c r="J213" s="233"/>
      <c r="K213" s="248"/>
    </row>
    <row r="214" spans="2:11" ht="15" customHeight="1">
      <c r="B214" s="247"/>
      <c r="C214" s="185" t="s">
        <v>772</v>
      </c>
      <c r="D214" s="185"/>
      <c r="E214" s="185"/>
      <c r="F214" s="206">
        <v>1</v>
      </c>
      <c r="G214" s="242"/>
      <c r="H214" s="297" t="s">
        <v>810</v>
      </c>
      <c r="I214" s="297"/>
      <c r="J214" s="297"/>
      <c r="K214" s="248"/>
    </row>
    <row r="215" spans="2:11" ht="15" customHeight="1">
      <c r="B215" s="247"/>
      <c r="C215" s="185"/>
      <c r="D215" s="185"/>
      <c r="E215" s="185"/>
      <c r="F215" s="206">
        <v>2</v>
      </c>
      <c r="G215" s="242"/>
      <c r="H215" s="297" t="s">
        <v>811</v>
      </c>
      <c r="I215" s="297"/>
      <c r="J215" s="297"/>
      <c r="K215" s="248"/>
    </row>
    <row r="216" spans="2:11" ht="15" customHeight="1">
      <c r="B216" s="247"/>
      <c r="C216" s="185"/>
      <c r="D216" s="185"/>
      <c r="E216" s="185"/>
      <c r="F216" s="206">
        <v>3</v>
      </c>
      <c r="G216" s="242"/>
      <c r="H216" s="297" t="s">
        <v>812</v>
      </c>
      <c r="I216" s="297"/>
      <c r="J216" s="297"/>
      <c r="K216" s="248"/>
    </row>
    <row r="217" spans="2:11" ht="15" customHeight="1">
      <c r="B217" s="247"/>
      <c r="C217" s="185"/>
      <c r="D217" s="185"/>
      <c r="E217" s="185"/>
      <c r="F217" s="206">
        <v>4</v>
      </c>
      <c r="G217" s="242"/>
      <c r="H217" s="297" t="s">
        <v>813</v>
      </c>
      <c r="I217" s="297"/>
      <c r="J217" s="297"/>
      <c r="K217" s="248"/>
    </row>
    <row r="218" spans="2:11" ht="12.75" customHeight="1">
      <c r="B218" s="249"/>
      <c r="C218" s="250"/>
      <c r="D218" s="250"/>
      <c r="E218" s="250"/>
      <c r="F218" s="250"/>
      <c r="G218" s="250"/>
      <c r="H218" s="250"/>
      <c r="I218" s="250"/>
      <c r="J218" s="250"/>
      <c r="K218" s="25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LAPTOP-4NONR4Q9\Marek</dc:creator>
  <cp:keywords/>
  <dc:description/>
  <cp:lastModifiedBy>Machovec Karel</cp:lastModifiedBy>
  <cp:lastPrinted>2023-11-09T07:22:13Z</cp:lastPrinted>
  <dcterms:created xsi:type="dcterms:W3CDTF">2023-10-26T20:15:38Z</dcterms:created>
  <dcterms:modified xsi:type="dcterms:W3CDTF">2023-11-09T07:22:19Z</dcterms:modified>
  <cp:category/>
  <cp:version/>
  <cp:contentType/>
  <cp:contentStatus/>
</cp:coreProperties>
</file>