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Souhrn exportu" sheetId="1" r:id="rId1"/>
    <sheet name="Rekapitulace stavby" sheetId="2" r:id="rId2"/>
    <sheet name="SO_01 - Parkové úpravy, h..." sheetId="3" r:id="rId3"/>
    <sheet name="SO_02 - Sadové úpravy" sheetId="4" r:id="rId4"/>
    <sheet name="SO_05 - Vedlejší rozpočto..." sheetId="5" r:id="rId5"/>
  </sheets>
  <definedNames/>
  <calcPr fullCalcOnLoad="1"/>
</workbook>
</file>

<file path=xl/sharedStrings.xml><?xml version="1.0" encoding="utf-8"?>
<sst xmlns="http://schemas.openxmlformats.org/spreadsheetml/2006/main" count="3463" uniqueCount="785">
  <si>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</si>
  <si>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</si>
  <si>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</si>
  <si>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</si>
  <si>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Rekapitulace stavby</t>
  </si>
  <si>
    <t>Tabulka 1</t>
  </si>
  <si>
    <t>Export Komplet</t>
  </si>
  <si>
    <t>2.0</t>
  </si>
  <si>
    <t>False</t>
  </si>
  <si>
    <t>{01d9651e-261b-4c8b-ad3c-518c9971a5c1}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</si>
  <si>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</si>
  <si>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</si>
  <si>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</si>
  <si>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</si>
  <si>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</si>
  <si>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</si>
  <si>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</si>
  <si>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</si>
  <si>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</si>
  <si>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</si>
  <si>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Hřiště Jankovice</t>
  </si>
  <si>
    <t>KSO:</t>
  </si>
  <si>
    <t>CC-CZ:</t>
  </si>
  <si>
    <t>Místo:</t>
  </si>
  <si>
    <t>Jasmínová, 288 02</t>
  </si>
  <si>
    <t>Datum:</t>
  </si>
  <si>
    <t>22.11.2019</t>
  </si>
  <si>
    <t>Zadavatel:</t>
  </si>
  <si>
    <t>IČ:</t>
  </si>
  <si>
    <t>06664164</t>
  </si>
  <si>
    <t>Město Nymburk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</si>
  <si>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</si>
  <si>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</si>
  <si>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</si>
  <si>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</si>
  <si>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</si>
  <si>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</si>
  <si>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</si>
  <si>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</si>
  <si>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</si>
  <si>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</si>
  <si>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</si>
  <si>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</si>
  <si>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</si>
  <si>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</si>
  <si>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</si>
  <si>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</si>
  <si>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</si>
  <si>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</si>
  <si>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</si>
  <si>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</si>
  <si>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</si>
  <si>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</si>
  <si>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</si>
  <si>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</si>
  <si>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</si>
  <si>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</si>
  <si>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</si>
  <si>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</si>
  <si>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</si>
  <si>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r>
      <rPr>
        <sz val="10"/>
        <color indexed="8"/>
        <rFont val="Arial CE"/>
        <family val="2"/>
      </rPr>
      <t>01</t>
    </r>
  </si>
  <si>
    <r>
      <rPr>
        <b/>
        <sz val="11"/>
        <color indexed="8"/>
        <rFont val="Arial CE"/>
        <family val="2"/>
      </rPr>
      <t>Hřiště Jankovice</t>
    </r>
  </si>
  <si>
    <r>
      <rPr>
        <b/>
        <sz val="10"/>
        <color indexed="8"/>
        <rFont val="Arial CE"/>
        <family val="2"/>
      </rPr>
      <t>Jasmínová, 288 02</t>
    </r>
  </si>
  <si>
    <r>
      <rPr>
        <sz val="10"/>
        <color indexed="8"/>
        <rFont val="Arial CE"/>
        <family val="2"/>
      </rPr>
      <t>22.11.2019</t>
    </r>
  </si>
  <si>
    <r>
      <rPr>
        <sz val="10"/>
        <color indexed="8"/>
        <rFont val="Arial CE"/>
        <family val="2"/>
      </rPr>
      <t>Město Nymburk</t>
    </r>
  </si>
  <si>
    <r>
      <rPr>
        <sz val="10"/>
        <color indexed="8"/>
        <rFont val="Arial CE"/>
        <family val="2"/>
      </rPr>
      <t xml:space="preserve"> </t>
    </r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</si>
  <si>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</si>
  <si>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</si>
  <si>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</si>
  <si>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</si>
  <si>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</si>
  <si>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</si>
  <si>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</si>
  <si>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</si>
  <si>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</si>
  <si>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</si>
  <si>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</si>
  <si>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</si>
  <si>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</si>
  <si>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</si>
  <si>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</si>
  <si>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</si>
  <si>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</si>
  <si>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</si>
  <si>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</si>
  <si>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</si>
  <si>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</si>
  <si>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</si>
  <si>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</si>
  <si>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</si>
  <si>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r>
      <rPr>
        <sz val="18"/>
        <color indexed="11"/>
        <rFont val="Wingdings 2"/>
        <family val="2"/>
      </rPr>
      <t>/</t>
    </r>
  </si>
  <si>
    <t>SO_01</t>
  </si>
  <si>
    <t>Parkové úpravy, hřiště, oplocení</t>
  </si>
  <si>
    <t>STA</t>
  </si>
  <si>
    <t>1</t>
  </si>
  <si>
    <t>{d68ac8ad-588f-45e8-8da2-7d90c692ac73}</t>
  </si>
  <si>
    <t>2</t>
  </si>
  <si>
    <t>SO_02</t>
  </si>
  <si>
    <t>Sadové úpravy</t>
  </si>
  <si>
    <t>{b28c9469-7634-4835-bccd-b188975f0d3e}</t>
  </si>
  <si>
    <t>SO_05</t>
  </si>
  <si>
    <t>Vedlejší rozpočtové náklady</t>
  </si>
  <si>
    <t>{134e6928-f0fe-47da-aa78-016f516000ff}</t>
  </si>
  <si>
    <t>2) Ostatní náklady ze souhrnného listu</t>
  </si>
  <si>
    <t>Procent. zadání
[% nákladů rozpočtu]</t>
  </si>
  <si>
    <t>Zařazení nákladů</t>
  </si>
  <si>
    <t>Celkové náklady za stavbu 1) + 2)</t>
  </si>
  <si>
    <t>SO_01 - Parkové úpravy, h...</t>
  </si>
  <si>
    <t>KRYCÍ LIST SOUPISU PRACÍ</t>
  </si>
  <si>
    <r>
      <rPr>
        <sz val="10"/>
        <color indexed="16"/>
        <rFont val="Arial CE"/>
        <family val="2"/>
      </rPr>
      <t>Hřiště Jankovice</t>
    </r>
  </si>
  <si>
    <t>Objekt:</t>
  </si>
  <si>
    <t>SO_01 - Parkové úpravy, hřiště, oplocení</t>
  </si>
  <si>
    <t>REKAPITULACE ČLENĚNÍ SOUPISU PRACÍ</t>
  </si>
  <si>
    <r>
      <rPr>
        <b/>
        <sz val="11"/>
        <color indexed="8"/>
        <rFont val="Arial CE"/>
        <family val="2"/>
      </rPr>
      <t>SO_01 - Parkové úpravy, hřiště, oplocení</t>
    </r>
  </si>
  <si>
    <r>
      <rPr>
        <sz val="10"/>
        <color indexed="8"/>
        <rFont val="Arial CE"/>
        <family val="2"/>
      </rPr>
      <t>Jasmínová, 288 02</t>
    </r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</si>
  <si>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</si>
  <si>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</si>
  <si>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</si>
  <si>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</si>
  <si>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</si>
  <si>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</si>
  <si>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Terénní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</si>
  <si>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</si>
  <si>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</si>
  <si>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</si>
  <si>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</si>
  <si>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</si>
  <si>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</si>
  <si>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Oplocení</t>
  </si>
  <si>
    <t>M - Práce a dodávky M</t>
  </si>
  <si>
    <t xml:space="preserve">    A - Hřiště pro děti 0-5 let</t>
  </si>
  <si>
    <t xml:space="preserve">    B - Hřiště pro děti 5-10 let</t>
  </si>
  <si>
    <t xml:space="preserve">    C - Hřiště pro starší děti - lanové prvky</t>
  </si>
  <si>
    <t xml:space="preserve">    D - Workout, crossfitness</t>
  </si>
  <si>
    <t xml:space="preserve">    E - Parkour + fitness stroje</t>
  </si>
  <si>
    <t xml:space="preserve">    F - Multifunkční hřiště + pikniková plocha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</si>
  <si>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</si>
  <si>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</si>
  <si>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</si>
  <si>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</si>
  <si>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</si>
  <si>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</si>
  <si>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</si>
  <si>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</si>
  <si>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</si>
  <si>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</si>
  <si>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</si>
  <si>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</si>
  <si>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</si>
  <si>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</si>
  <si>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</si>
  <si>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</si>
  <si>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</si>
  <si>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</si>
  <si>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</si>
  <si>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</si>
  <si>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</si>
  <si>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</si>
  <si>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1985639213</t>
  </si>
  <si>
    <t>PP</t>
  </si>
  <si>
    <t>Sejmutí drnu tl. do 100 mm, v jakékoliv ploše</t>
  </si>
  <si>
    <t>VV</t>
  </si>
  <si>
    <t>Část A</t>
  </si>
  <si>
    <t>332,5</t>
  </si>
  <si>
    <t>Část B</t>
  </si>
  <si>
    <t>430</t>
  </si>
  <si>
    <t>Část C</t>
  </si>
  <si>
    <t>484</t>
  </si>
  <si>
    <t>Část D</t>
  </si>
  <si>
    <t>256,9</t>
  </si>
  <si>
    <t>Část E</t>
  </si>
  <si>
    <t>216,4</t>
  </si>
  <si>
    <t>Část f</t>
  </si>
  <si>
    <t>22*44</t>
  </si>
  <si>
    <t>Část medzi chodníkmi</t>
  </si>
  <si>
    <t>235,9+336,2+476,5</t>
  </si>
  <si>
    <t>Oplocení, pochozí plocha Glorit</t>
  </si>
  <si>
    <t>380*0,5+15,6*1+570</t>
  </si>
  <si>
    <t>Součet</t>
  </si>
  <si>
    <t>113201111</t>
  </si>
  <si>
    <t>Vytrhání obrub chodníkových ležatých</t>
  </si>
  <si>
    <t>m</t>
  </si>
  <si>
    <t>-781711477</t>
  </si>
  <si>
    <t>Vytrhání obrub  s vybouráním lože, s přemístěním hmot na skládku na vzdálenost do 3 m nebo s naložením na dopravní prostředek chodníkových ležatých</t>
  </si>
  <si>
    <t>Hřiště fotbalove</t>
  </si>
  <si>
    <t>68*2+45*2</t>
  </si>
  <si>
    <t>Hřiště volejbal</t>
  </si>
  <si>
    <t>25*2+16*2</t>
  </si>
  <si>
    <t>Hřiště basketbal</t>
  </si>
  <si>
    <t>20*2+28*2</t>
  </si>
  <si>
    <t>3</t>
  </si>
  <si>
    <t>122201402</t>
  </si>
  <si>
    <t>Vykopávky v zemníku na suchu v hornině tř. 3 objem do 1000 m3</t>
  </si>
  <si>
    <t>m3</t>
  </si>
  <si>
    <t>-1567496161</t>
  </si>
  <si>
    <t>Vykopávky v zemnících na suchu  s přehozením výkopku na vzdálenost do 3 m nebo s naložením na dopravní prostředek v hornině tř. 3 přes 100 do 1 000 m3</t>
  </si>
  <si>
    <t>256,9*0,23</t>
  </si>
  <si>
    <t>216,4*0,25</t>
  </si>
  <si>
    <t>22*44*0,25</t>
  </si>
  <si>
    <t xml:space="preserve"> pochozí plocha Glorit</t>
  </si>
  <si>
    <t>570*0,1</t>
  </si>
  <si>
    <t>122201409</t>
  </si>
  <si>
    <t>Příplatek za lepivost u vykopávek v zemníku na suchu v hornině tř. 3</t>
  </si>
  <si>
    <t>-1535810532</t>
  </si>
  <si>
    <t>Vykopávky v zemnících na suchu  s přehozením výkopku na vzdálenost do 3 m nebo s naložením na dopravní prostředek v hornině tř. 3 Příplatek k cenám za lepivost horniny tř. 3</t>
  </si>
  <si>
    <t>5</t>
  </si>
  <si>
    <t>162701105</t>
  </si>
  <si>
    <t>Vodorovné přemístění do 10000 m výkopku/sypaniny z horniny tř. 1 až 4</t>
  </si>
  <si>
    <t>1669796893</t>
  </si>
  <si>
    <t>Vodorovné přemístění výkopku nebo sypaniny po suchu 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</si>
  <si>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</si>
  <si>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</si>
  <si>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 +10 km</t>
  </si>
  <si>
    <t>869905826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</si>
  <si>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</si>
  <si>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412,187</t>
  </si>
  <si>
    <t>412,187*10 'Přepočtené koeficientem množství</t>
  </si>
  <si>
    <t>7</t>
  </si>
  <si>
    <t>171201201</t>
  </si>
  <si>
    <t>Uložení sypaniny na skládky</t>
  </si>
  <si>
    <t>580295337</t>
  </si>
  <si>
    <t>Uložení sypaniny  na skládky</t>
  </si>
  <si>
    <t>4512,00*0,1+412,187</t>
  </si>
  <si>
    <t>- 325*0,2</t>
  </si>
  <si>
    <t>8</t>
  </si>
  <si>
    <t>171201211</t>
  </si>
  <si>
    <t>Poplatek za uložení stavebního odpadu - zeminy a kameniva na skládce</t>
  </si>
  <si>
    <t>t</t>
  </si>
  <si>
    <t>-918846351</t>
  </si>
  <si>
    <t>Poplatek za uložení stavebního odpadu na skládce (skládkovné) zeminy a kameniva zatříděného do Katalogu odpadů pod kódem 170 504</t>
  </si>
  <si>
    <t>798,2387*1,4</t>
  </si>
  <si>
    <t>Terénní práce</t>
  </si>
  <si>
    <t>9</t>
  </si>
  <si>
    <t>M</t>
  </si>
  <si>
    <t>693111460</t>
  </si>
  <si>
    <t>GEOFILTEX 63 63/30 300 g/m2 do š 8,8 m D+M</t>
  </si>
  <si>
    <t>1237015116</t>
  </si>
  <si>
    <t>textilie GEOFILTEX 63 63/30 300 g/m2 do š 8,8 m</t>
  </si>
  <si>
    <t>10</t>
  </si>
  <si>
    <t>273311611</t>
  </si>
  <si>
    <t>Základové desky z betonu tř. C 16/20</t>
  </si>
  <si>
    <t>-1732849595</t>
  </si>
  <si>
    <t>Základy z betonu prostého desky z betonu kamenem prokládaného tř. C 16/20</t>
  </si>
  <si>
    <t xml:space="preserve">Část E </t>
  </si>
  <si>
    <t>216,4*0,1</t>
  </si>
  <si>
    <t>11</t>
  </si>
  <si>
    <t>273351121</t>
  </si>
  <si>
    <t>Zřízení bednění základových desek</t>
  </si>
  <si>
    <t>-1301570178</t>
  </si>
  <si>
    <t>Bednění základů desek zřízení</t>
  </si>
  <si>
    <t>24,2*0,1*2</t>
  </si>
  <si>
    <t>9*0,1*2</t>
  </si>
  <si>
    <t>12</t>
  </si>
  <si>
    <t>273351122</t>
  </si>
  <si>
    <t>Odstranění bednění základových desek</t>
  </si>
  <si>
    <t>-1762461439</t>
  </si>
  <si>
    <t>Bednění základů desek odstranění</t>
  </si>
  <si>
    <t>Svislé a kompletní konstrukce</t>
  </si>
  <si>
    <t>13</t>
  </si>
  <si>
    <t>348101240</t>
  </si>
  <si>
    <t xml:space="preserve">Osazení vrat a vrátek k oplocení na ocelové sloupky </t>
  </si>
  <si>
    <t>kus</t>
  </si>
  <si>
    <t>1764639638</t>
  </si>
  <si>
    <t>Osazení vrat a vrátek k oplocení na sloupky ocelové, plochy jednotlivě přes 6 do 8 m2</t>
  </si>
  <si>
    <t>14</t>
  </si>
  <si>
    <t>VB_R</t>
  </si>
  <si>
    <t>Vstupní bránka š. 2500</t>
  </si>
  <si>
    <t>ks</t>
  </si>
  <si>
    <t>-2122719499</t>
  </si>
  <si>
    <t>Vstupní bránka š. 1450</t>
  </si>
  <si>
    <t>VB_R2</t>
  </si>
  <si>
    <t>Vstupní bránka š. 950</t>
  </si>
  <si>
    <t>636944630</t>
  </si>
  <si>
    <t>16</t>
  </si>
  <si>
    <t>348501111</t>
  </si>
  <si>
    <t>Oplocení z dřevěných prken výšky do 1 m D+M</t>
  </si>
  <si>
    <t>-1123419568</t>
  </si>
  <si>
    <t>Osazení dřevěného oplocení na sloupky v osové vzdálenosti do 4 m výšky do 1 m z prken</t>
  </si>
  <si>
    <t>58+48+70+15+90</t>
  </si>
  <si>
    <t>Komunikace pozemní</t>
  </si>
  <si>
    <t>17</t>
  </si>
  <si>
    <t>561031211_R</t>
  </si>
  <si>
    <t>Zpevněná pochozí plocha glorit</t>
  </si>
  <si>
    <t>-1770124374</t>
  </si>
  <si>
    <t>Zřízení podkladu ze zeminy upravené hydraulickými pojivy cementem s přísadami na bázi zeolitů a minerálů (materiál ve specifikaci) s rozprostřením, promísením, vlhčením, zhutněním a ošetřením vodou plochy do 1 000 m2, tloušťka po zhutnění do 250 mm</t>
  </si>
  <si>
    <t>18</t>
  </si>
  <si>
    <t>564221111</t>
  </si>
  <si>
    <t>Podklad nebo podsyp ze štěrkopísku ŠP tl 80 mm</t>
  </si>
  <si>
    <t>-109972084</t>
  </si>
  <si>
    <t>Podklad nebo podsyp ze štěrkopísku ŠP  s rozprostřením, vlhčením a zhutněním, po zhutnění tl. 80 mm</t>
  </si>
  <si>
    <t>část F</t>
  </si>
  <si>
    <t>968</t>
  </si>
  <si>
    <t>19</t>
  </si>
  <si>
    <t>564231111</t>
  </si>
  <si>
    <t>Drcené kamenivo 0-4 tl 20 mm</t>
  </si>
  <si>
    <t>124925131</t>
  </si>
  <si>
    <t>Podklad nebo podsyp ze štěrkopísku ŠP tl 100 mm</t>
  </si>
  <si>
    <t>Část F</t>
  </si>
  <si>
    <t>20</t>
  </si>
  <si>
    <t>564710113</t>
  </si>
  <si>
    <t>Podklad z kameniva hrubého drceného vel. 4-32 mm tl. 70 mm</t>
  </si>
  <si>
    <t>-525891996</t>
  </si>
  <si>
    <t>Podklad nebo kryt z kameniva hrubého drceného  vel. 16-32 mm s rozprostřením a zhutněním, po zhutnění tl. 70 mm</t>
  </si>
  <si>
    <t>564730011</t>
  </si>
  <si>
    <t>Podklad z kameniva hrubého drceného vel. 8-16 mm tl 100 mm</t>
  </si>
  <si>
    <t>-1265507298</t>
  </si>
  <si>
    <t>Podklad nebo kryt z kameniva hrubého drceného  vel. 8-16 mm s rozprostřením a zhutněním, po zhutnění tl. 100 mm</t>
  </si>
  <si>
    <t>22</t>
  </si>
  <si>
    <t>564751111</t>
  </si>
  <si>
    <t>Podklad z kameniva  vel. 0-32 mm tl 180 mm</t>
  </si>
  <si>
    <t>-1428067931</t>
  </si>
  <si>
    <t>Podklad z kameniva hrubého drceného vel. 32-63 mm tl 150 mm</t>
  </si>
  <si>
    <t>23</t>
  </si>
  <si>
    <t>564751112</t>
  </si>
  <si>
    <t>Podklad z kameniva hrubého drceného vel. 32-63 mm tl 160 mm</t>
  </si>
  <si>
    <t>379233302</t>
  </si>
  <si>
    <t>Podklad nebo kryt z kameniva hrubého drceného  vel. 32-63 mm s rozprostřením a zhutněním, po zhutnění tl. 160 mm</t>
  </si>
  <si>
    <t>24</t>
  </si>
  <si>
    <t>564760111_R</t>
  </si>
  <si>
    <t>Podklad z kameniva hrubého drceného vel. 16-32 mm tl 250 mm</t>
  </si>
  <si>
    <t>-1441255459</t>
  </si>
  <si>
    <t>Podklad nebo kryt z kameniva hrubého drceného  vel. 16-32 mm s rozprostřením a zhutněním, po zhutnění tl. 200 mm</t>
  </si>
  <si>
    <t>25</t>
  </si>
  <si>
    <t>579211120</t>
  </si>
  <si>
    <t>EPDM povrch - Earth yellow</t>
  </si>
  <si>
    <t>-873620762</t>
  </si>
  <si>
    <t>Kačírek</t>
  </si>
  <si>
    <t>26</t>
  </si>
  <si>
    <t>589141121</t>
  </si>
  <si>
    <t>Umělý trávník výška vlasu  20 mm zásyp písek</t>
  </si>
  <si>
    <t>1143421353</t>
  </si>
  <si>
    <t>Umělý trávník pro sportovní povrchy multisport včetně zásypu pískem výška vlasu do 25 mm z monofilních vláken</t>
  </si>
  <si>
    <t>Ostatní konstrukce a práce, bourání</t>
  </si>
  <si>
    <t>27</t>
  </si>
  <si>
    <t>1_R</t>
  </si>
  <si>
    <t>Pódium dřevoplast 5000 x 5000 mm D+M</t>
  </si>
  <si>
    <t>kpl</t>
  </si>
  <si>
    <t>589128244</t>
  </si>
  <si>
    <t>28</t>
  </si>
  <si>
    <t>916231213</t>
  </si>
  <si>
    <t>Osazení chodníkového obrubníku betonového stojatého s boční opěrou do lože z betonu prostého</t>
  </si>
  <si>
    <t>-429233213</t>
  </si>
  <si>
    <t>Osazení chodníkového obrubníku betonového se zřízením lože, s vyplněním a zatřením spár cementovou maltou stojatého s boční opěrou z betonu prostého, do lože z betonu prostého</t>
  </si>
  <si>
    <t>230+92+75</t>
  </si>
  <si>
    <t>29</t>
  </si>
  <si>
    <t>59217017</t>
  </si>
  <si>
    <t>obrubník betonový chodníkový 1000x100x250mm</t>
  </si>
  <si>
    <t>-1165776146</t>
  </si>
  <si>
    <t>397</t>
  </si>
  <si>
    <t>397*1,1 'Přepočtené koeficientem množství</t>
  </si>
  <si>
    <t>30</t>
  </si>
  <si>
    <t>936009113</t>
  </si>
  <si>
    <t>Bezpečnostní dopadová plocha venkovní na dětském hřišti gumové rohože</t>
  </si>
  <si>
    <t>1702648673</t>
  </si>
  <si>
    <t>Bezpečnostní dopadová plocha na dětském hřišti  tloušťky 30 cm z kačírku</t>
  </si>
  <si>
    <t>část B</t>
  </si>
  <si>
    <t>1,5*(24+30+32+50+18)</t>
  </si>
  <si>
    <t>315</t>
  </si>
  <si>
    <t>31</t>
  </si>
  <si>
    <t>966001111</t>
  </si>
  <si>
    <t>Odstranění fotbalových branek</t>
  </si>
  <si>
    <t>-800799659</t>
  </si>
  <si>
    <t>Odstranění dětské houpačky  bez konstrukce řetízkové</t>
  </si>
  <si>
    <t>32</t>
  </si>
  <si>
    <t>966001112</t>
  </si>
  <si>
    <t>Odstranění basketbalových košů</t>
  </si>
  <si>
    <t>-542724205</t>
  </si>
  <si>
    <t>33</t>
  </si>
  <si>
    <t>966001113</t>
  </si>
  <si>
    <t>Odstranění volejbalových sloupu</t>
  </si>
  <si>
    <t>-2013651609</t>
  </si>
  <si>
    <t>34</t>
  </si>
  <si>
    <t>966001114</t>
  </si>
  <si>
    <t>Odstranění DH</t>
  </si>
  <si>
    <t>-166096958</t>
  </si>
  <si>
    <t>997</t>
  </si>
  <si>
    <t>Přesun sutě</t>
  </si>
  <si>
    <t>35</t>
  </si>
  <si>
    <t>997221561</t>
  </si>
  <si>
    <t>Vodorovná doprava suti z kusových materiálů do 1 km</t>
  </si>
  <si>
    <t>100057228</t>
  </si>
  <si>
    <t>Vodorovná doprava suti  bez naložení, ale se složením a s hrubým urovnáním z kusových materiálů, na vzdálenost do 1 km</t>
  </si>
  <si>
    <t>36</t>
  </si>
  <si>
    <t>997221569</t>
  </si>
  <si>
    <t>Příplatek ZKD 1 km u vodorovné dopravy suti z kusových materiálů +19 km</t>
  </si>
  <si>
    <t>-708434126</t>
  </si>
  <si>
    <t>Vodorovná doprava suti  bez naložení, ale se složením a s hrubým urovnáním Příplatek k ceně za každý další i započatý 1 km přes 1 km</t>
  </si>
  <si>
    <t>102,09*19 'Přepočtené koeficientem množství</t>
  </si>
  <si>
    <t>37</t>
  </si>
  <si>
    <t>997221815</t>
  </si>
  <si>
    <t>Poplatek za uložení na skládce (skládkovné) stavebního odpadu betonového kód odpadu 170 101</t>
  </si>
  <si>
    <t>-564195119</t>
  </si>
  <si>
    <t>Poplatek za uložení stavebního odpadu na skládce (skládkovné) z prostého betonu zatříděného do Katalogu odpadů pod kódem 170 101</t>
  </si>
  <si>
    <t>998</t>
  </si>
  <si>
    <t>Přesun hmot</t>
  </si>
  <si>
    <t>38</t>
  </si>
  <si>
    <t>998231311</t>
  </si>
  <si>
    <t>Přesun hmot pro sadovnické a krajinářské úpravy vodorovně do 5000 m</t>
  </si>
  <si>
    <t>-1354723710</t>
  </si>
  <si>
    <t>Přesun hmot pro sadovnické a krajinářské úpravy - strojně dopravní vzdálenost do 5000 m</t>
  </si>
  <si>
    <t>PSV</t>
  </si>
  <si>
    <t>Práce a dodávky PSV</t>
  </si>
  <si>
    <t>767</t>
  </si>
  <si>
    <t>Oplocení</t>
  </si>
  <si>
    <t>39</t>
  </si>
  <si>
    <t>767_R</t>
  </si>
  <si>
    <t>Montáž oplocení - betonový bloky</t>
  </si>
  <si>
    <t>-516546963</t>
  </si>
  <si>
    <t>40</t>
  </si>
  <si>
    <t>PFB.2640203</t>
  </si>
  <si>
    <t>Betonové bloky - Lavička</t>
  </si>
  <si>
    <t>-115984315</t>
  </si>
  <si>
    <t>Lavička BETO BTO - L 200/45/45</t>
  </si>
  <si>
    <t>41</t>
  </si>
  <si>
    <t>59040303</t>
  </si>
  <si>
    <t>Betonový prvek - ukončení (klín)</t>
  </si>
  <si>
    <t>-1715705097</t>
  </si>
  <si>
    <t>blok opěrné zdi vibrolisovaný probarvený beton broušený barva písková, červenohnědá 200x400x100mm</t>
  </si>
  <si>
    <t>42</t>
  </si>
  <si>
    <t>59040302</t>
  </si>
  <si>
    <t>Betonový prvek - oblouk</t>
  </si>
  <si>
    <t>1954098653</t>
  </si>
  <si>
    <t>blok opěrné zdi vibrolisovaný probarvený beton broušený barva světle šedá 200x400x100mm</t>
  </si>
  <si>
    <t>43</t>
  </si>
  <si>
    <t>59040305</t>
  </si>
  <si>
    <t>Betonový prvek - oplocení - 500 x 250 x 450</t>
  </si>
  <si>
    <t>2009356821</t>
  </si>
  <si>
    <t>blok opěrné zdi vibrolisovaný probarvený beton hladký barva písková, červenohnědá 200x400x100mm</t>
  </si>
  <si>
    <t>44</t>
  </si>
  <si>
    <t>59040304</t>
  </si>
  <si>
    <t>Betonový prvek - oplocení 500 x 100 x450</t>
  </si>
  <si>
    <t>-1253885570</t>
  </si>
  <si>
    <t>blok opěrné zdi vibrolisovaný probarvený beton hladký barva světle šedá 200x400x100mm</t>
  </si>
  <si>
    <t>45</t>
  </si>
  <si>
    <t>59040306</t>
  </si>
  <si>
    <t>Odpadkový koš</t>
  </si>
  <si>
    <t>1091752885</t>
  </si>
  <si>
    <t>blok dělící plotové stěny vibrolisovaný probarvený beton štípaný barva světle šedá 100x400x100mm</t>
  </si>
  <si>
    <t>Práce a dodávky M</t>
  </si>
  <si>
    <t>A</t>
  </si>
  <si>
    <t>Hřiště pro děti 0-5 let</t>
  </si>
  <si>
    <t>46</t>
  </si>
  <si>
    <t>A-1</t>
  </si>
  <si>
    <t>Montáž prvků</t>
  </si>
  <si>
    <t>-1328261324</t>
  </si>
  <si>
    <t>47</t>
  </si>
  <si>
    <t>A-2</t>
  </si>
  <si>
    <t>Betonovy základy pro montáž prvků</t>
  </si>
  <si>
    <t>1707675626</t>
  </si>
  <si>
    <t>Betonoví základy pro montáž prvků</t>
  </si>
  <si>
    <t>48</t>
  </si>
  <si>
    <t>A1</t>
  </si>
  <si>
    <t>Hrací chaloupka se schody a skluzavkou</t>
  </si>
  <si>
    <t>512</t>
  </si>
  <si>
    <t>-1273119697</t>
  </si>
  <si>
    <t>PLAY HUT WITH STAIRWAY</t>
  </si>
  <si>
    <t>49</t>
  </si>
  <si>
    <t>A2</t>
  </si>
  <si>
    <t>Houpací síť</t>
  </si>
  <si>
    <t>-1882173114</t>
  </si>
  <si>
    <t>HAMMOCK</t>
  </si>
  <si>
    <t>50</t>
  </si>
  <si>
    <t>A3</t>
  </si>
  <si>
    <t>Kolotoč se sedáky</t>
  </si>
  <si>
    <t>-586605795</t>
  </si>
  <si>
    <t>CAROUSEL WITH SEATS</t>
  </si>
  <si>
    <t>51</t>
  </si>
  <si>
    <t>A4_1</t>
  </si>
  <si>
    <t>Markýza se sedmi sloupky</t>
  </si>
  <si>
    <t>927444</t>
  </si>
  <si>
    <t>COTTAGE SUNSHADE</t>
  </si>
  <si>
    <t>52</t>
  </si>
  <si>
    <t>A4_2</t>
  </si>
  <si>
    <t>Kosočtvercový přístřešek</t>
  </si>
  <si>
    <t>-1765049054</t>
  </si>
  <si>
    <t>53</t>
  </si>
  <si>
    <t>A5_1</t>
  </si>
  <si>
    <t>Pružinové houpadlo - motív zvířete A1</t>
  </si>
  <si>
    <t>-828134526</t>
  </si>
  <si>
    <t>DOLPHIN SPRINGER 60 CM INGROUND</t>
  </si>
  <si>
    <t>54</t>
  </si>
  <si>
    <t>A5_2</t>
  </si>
  <si>
    <t>Pružinové houpadlo - motív zvířete A2</t>
  </si>
  <si>
    <t>1332108031</t>
  </si>
  <si>
    <t>FOREST BUG SPRINGER 60 CM INGROUND COLOR</t>
  </si>
  <si>
    <t>55</t>
  </si>
  <si>
    <t>A5_3</t>
  </si>
  <si>
    <t>Pružinové houpadlo - motív zvířete A3</t>
  </si>
  <si>
    <t>2073685996</t>
  </si>
  <si>
    <t>SNAIL SPRINGER 60 CM INGROUND</t>
  </si>
  <si>
    <t>B</t>
  </si>
  <si>
    <t>Hřiště pro děti 5-10 let</t>
  </si>
  <si>
    <t>56</t>
  </si>
  <si>
    <t>B-1</t>
  </si>
  <si>
    <t>1463684315</t>
  </si>
  <si>
    <t>57</t>
  </si>
  <si>
    <t>B-2</t>
  </si>
  <si>
    <t>-1476502628</t>
  </si>
  <si>
    <t>58</t>
  </si>
  <si>
    <t>B1</t>
  </si>
  <si>
    <t>Dvojmístna houpačka</t>
  </si>
  <si>
    <t>-517116281</t>
  </si>
  <si>
    <t>TWO SEAT SWING</t>
  </si>
  <si>
    <t>59</t>
  </si>
  <si>
    <t>B2</t>
  </si>
  <si>
    <t>Dvě věže s roučkovacím modulem</t>
  </si>
  <si>
    <t>-352631853</t>
  </si>
  <si>
    <t>TWO TOWERS WITH OVERHEAD</t>
  </si>
  <si>
    <t>60</t>
  </si>
  <si>
    <t>B3</t>
  </si>
  <si>
    <t>Balanční točidlo</t>
  </si>
  <si>
    <t>1037353217</t>
  </si>
  <si>
    <t>SPINNER BOWL, GREEN 90 CM IN-GROUND</t>
  </si>
  <si>
    <t>61</t>
  </si>
  <si>
    <t>B4</t>
  </si>
  <si>
    <t>Balanční prstenec / kolotoč</t>
  </si>
  <si>
    <t>1634080770</t>
  </si>
  <si>
    <t>SUPERNOVA - GREY/LIME GREEN INGROUND 90CM (EN1176)</t>
  </si>
  <si>
    <t>62</t>
  </si>
  <si>
    <t>B5</t>
  </si>
  <si>
    <t>Kůly k balancování</t>
  </si>
  <si>
    <t>-1925940316</t>
  </si>
  <si>
    <t>FIVE BALANCE WATERLILIE</t>
  </si>
  <si>
    <t>63</t>
  </si>
  <si>
    <t>B6</t>
  </si>
  <si>
    <t>Hbitostní dráha</t>
  </si>
  <si>
    <t>-1952937892</t>
  </si>
  <si>
    <t>AGILITY TRAIL 4</t>
  </si>
  <si>
    <t>C</t>
  </si>
  <si>
    <t>Hřiště pro starší děti - lanové prvky</t>
  </si>
  <si>
    <t>64</t>
  </si>
  <si>
    <t>C-1</t>
  </si>
  <si>
    <t>-408273005</t>
  </si>
  <si>
    <t>65</t>
  </si>
  <si>
    <t>C-2</t>
  </si>
  <si>
    <t>-103877476</t>
  </si>
  <si>
    <t>66</t>
  </si>
  <si>
    <t>C1</t>
  </si>
  <si>
    <t>Hbitostní sestava</t>
  </si>
  <si>
    <t>569968896</t>
  </si>
  <si>
    <t>Agility Package 19, Red, Inground 110 cm</t>
  </si>
  <si>
    <t>67</t>
  </si>
  <si>
    <t>C2</t>
  </si>
  <si>
    <t>Síť</t>
  </si>
  <si>
    <t>939675479</t>
  </si>
  <si>
    <t>Small Spacenet, Red, Inground 110 cm</t>
  </si>
  <si>
    <t>68</t>
  </si>
  <si>
    <t>C3</t>
  </si>
  <si>
    <t>Skákací lávka</t>
  </si>
  <si>
    <t>-1681410813</t>
  </si>
  <si>
    <t>Jumping Bridge, Black, Inground 110 cm</t>
  </si>
  <si>
    <t>Workout, crossfitness</t>
  </si>
  <si>
    <t>69</t>
  </si>
  <si>
    <t>D-1</t>
  </si>
  <si>
    <t>-949008515</t>
  </si>
  <si>
    <t>70</t>
  </si>
  <si>
    <t>D-2</t>
  </si>
  <si>
    <t>-1177236123</t>
  </si>
  <si>
    <t>71</t>
  </si>
  <si>
    <t>D1</t>
  </si>
  <si>
    <t>Street workoutová sestava</t>
  </si>
  <si>
    <t>-503937092</t>
  </si>
  <si>
    <t>COMBI 2 STREETWORKOUT PRO INGROUND ORANGE</t>
  </si>
  <si>
    <t>72</t>
  </si>
  <si>
    <t>D2</t>
  </si>
  <si>
    <t>Trojbradla</t>
  </si>
  <si>
    <t>-71058284</t>
  </si>
  <si>
    <t>TRIPLE PARALLEL BARS HIGH INGROUND ORANGE</t>
  </si>
  <si>
    <t>73</t>
  </si>
  <si>
    <t>D3</t>
  </si>
  <si>
    <t>Crossfitness sestava</t>
  </si>
  <si>
    <t>1299459118</t>
  </si>
  <si>
    <t>MAG BELLS, SUSPENSION TRAINERS INGROUND ORANGE</t>
  </si>
  <si>
    <t>74</t>
  </si>
  <si>
    <t>D4</t>
  </si>
  <si>
    <t>Lavička na kliky</t>
  </si>
  <si>
    <t>-118740112</t>
  </si>
  <si>
    <t>DIP BENCH ORANGE</t>
  </si>
  <si>
    <t>75</t>
  </si>
  <si>
    <t>D5</t>
  </si>
  <si>
    <t>Dvojitý ručkovací žebřík</t>
  </si>
  <si>
    <t>-487811888</t>
  </si>
  <si>
    <t>DOUBLE  OVERHEAD LADDER ORANGE</t>
  </si>
  <si>
    <t>76</t>
  </si>
  <si>
    <t>D6</t>
  </si>
  <si>
    <t>Stoupatko 20 cm</t>
  </si>
  <si>
    <t>-1516172931</t>
  </si>
  <si>
    <t>STEP 20 CM INGROUND ORANGE</t>
  </si>
  <si>
    <t>77</t>
  </si>
  <si>
    <t>D7</t>
  </si>
  <si>
    <t>Stoupatko 40 cm</t>
  </si>
  <si>
    <t>1643649917</t>
  </si>
  <si>
    <t>STEP 40 CM INGROUND ORANGE</t>
  </si>
  <si>
    <t>78</t>
  </si>
  <si>
    <t>D8</t>
  </si>
  <si>
    <t>Stoupatko 60 cm</t>
  </si>
  <si>
    <t>42579295</t>
  </si>
  <si>
    <t>STEP 60 CM INGROUND ORANGE</t>
  </si>
  <si>
    <t>E</t>
  </si>
  <si>
    <t>Parkour + fitness stroje</t>
  </si>
  <si>
    <t>79</t>
  </si>
  <si>
    <t>E-1</t>
  </si>
  <si>
    <t>1294592674</t>
  </si>
  <si>
    <t>80</t>
  </si>
  <si>
    <t>E-2</t>
  </si>
  <si>
    <t>-2089597402</t>
  </si>
  <si>
    <t>81</t>
  </si>
  <si>
    <t>E1</t>
  </si>
  <si>
    <t>Crossfitness prvek E1</t>
  </si>
  <si>
    <t>-1781294282</t>
  </si>
  <si>
    <t>HAND BIKE ,  INGROUND  ORANGE</t>
  </si>
  <si>
    <t>82</t>
  </si>
  <si>
    <t>E2</t>
  </si>
  <si>
    <t>Crossfitness prvek E2</t>
  </si>
  <si>
    <t>-1595132771</t>
  </si>
  <si>
    <t>CITY BIKE TOUCHSCREEN ,  INGROUND  ORANGE</t>
  </si>
  <si>
    <t>83</t>
  </si>
  <si>
    <t>E3</t>
  </si>
  <si>
    <t>Crosstrainer</t>
  </si>
  <si>
    <t>481207627</t>
  </si>
  <si>
    <t>CROSSTRAINER IN-GROUND</t>
  </si>
  <si>
    <t>84</t>
  </si>
  <si>
    <t>E4</t>
  </si>
  <si>
    <t>Parkourová hemisféra</t>
  </si>
  <si>
    <t>-2044752764</t>
  </si>
  <si>
    <t>85</t>
  </si>
  <si>
    <t>E5</t>
  </si>
  <si>
    <t>Kladina</t>
  </si>
  <si>
    <t>1587235778</t>
  </si>
  <si>
    <t>86</t>
  </si>
  <si>
    <t>E6</t>
  </si>
  <si>
    <t>Parkourová platforma</t>
  </si>
  <si>
    <t>2014194260</t>
  </si>
  <si>
    <t>PArkourová platforma</t>
  </si>
  <si>
    <t>87</t>
  </si>
  <si>
    <t>E7</t>
  </si>
  <si>
    <t>Parkourová sestava - dvojskok</t>
  </si>
  <si>
    <t>1901482089</t>
  </si>
  <si>
    <t>88</t>
  </si>
  <si>
    <t>E8</t>
  </si>
  <si>
    <t>Box - různé výšky</t>
  </si>
  <si>
    <t>-782610660</t>
  </si>
  <si>
    <t>F</t>
  </si>
  <si>
    <t>Multifunkční hřiště + pikniková plocha</t>
  </si>
  <si>
    <t>89</t>
  </si>
  <si>
    <t>F-1</t>
  </si>
  <si>
    <t>Sestava s veřeným ohništěm</t>
  </si>
  <si>
    <t>-850321361</t>
  </si>
  <si>
    <t>90</t>
  </si>
  <si>
    <t>F-2</t>
  </si>
  <si>
    <t>Sestava s veřejným grilem/hybridem a stojanem na kola</t>
  </si>
  <si>
    <t>1234347404</t>
  </si>
  <si>
    <t>91</t>
  </si>
  <si>
    <t>F-3</t>
  </si>
  <si>
    <t>Podloží griloviště - 6x6 m, štěrkové lože frakce 16/32 - 150 mm, 8/16 - 50 mm, mat - 30 mm</t>
  </si>
  <si>
    <t>1416316420</t>
  </si>
  <si>
    <t>92</t>
  </si>
  <si>
    <t>MI_R2</t>
  </si>
  <si>
    <t>Montáž - Multifunkční hřiště</t>
  </si>
  <si>
    <t>128548282</t>
  </si>
  <si>
    <t>MUGA 14X23 LOW 1M HDPE GALVANIZED, IN-GROUND</t>
  </si>
  <si>
    <t>93</t>
  </si>
  <si>
    <t>MI_R</t>
  </si>
  <si>
    <t>Multifunkční hřiště</t>
  </si>
  <si>
    <t>-1860991476</t>
  </si>
  <si>
    <t>SO_02 - Sadové úpravy</t>
  </si>
  <si>
    <r>
      <rPr>
        <b/>
        <sz val="11"/>
        <color indexed="8"/>
        <rFont val="Arial CE"/>
        <family val="2"/>
      </rPr>
      <t>SO_02 - Sadové úpravy</t>
    </r>
  </si>
  <si>
    <t>111200211_R</t>
  </si>
  <si>
    <t>Příprava půdy pod porostem chemická v rovině nebo na svahu do 1:5 - celoplošně</t>
  </si>
  <si>
    <t>389139320</t>
  </si>
  <si>
    <t>Příprava půdy pod porostem chemicky herbicidem celoplošně v rovině nebo na svahu do 1:5</t>
  </si>
  <si>
    <t>25234001</t>
  </si>
  <si>
    <t>herbicid totální systémový neselektivní</t>
  </si>
  <si>
    <t>litr</t>
  </si>
  <si>
    <t>-1803683235</t>
  </si>
  <si>
    <t>181411131</t>
  </si>
  <si>
    <t>Založení parkového trávníku výsevem plochy do 1000 m2 v rovině a ve svahu do 1:5</t>
  </si>
  <si>
    <t>-1215588996</t>
  </si>
  <si>
    <t>Založení trávníku na půdě předem připravené plochy do 1000 m2 výsevem včetně utažení parkového v rovině nebo na svahu do 1:5</t>
  </si>
  <si>
    <t>429,8</t>
  </si>
  <si>
    <t>336,2+235,9+476,5</t>
  </si>
  <si>
    <t>00572410</t>
  </si>
  <si>
    <t>osivo směs travní parková</t>
  </si>
  <si>
    <t>kg</t>
  </si>
  <si>
    <t>-779746579</t>
  </si>
  <si>
    <t>2294,9*0,015 'Přepočtené koeficientem množství</t>
  </si>
  <si>
    <t>181951101</t>
  </si>
  <si>
    <t>Úprava pláně v hornině tř. 1 až 4 bez zhutnění</t>
  </si>
  <si>
    <t>-1527441711</t>
  </si>
  <si>
    <t>Úprava pláně vyrovnáním výškových rozdílů  v hornině tř. 1 až 4 bez zhutnění</t>
  </si>
  <si>
    <t>182303111_R</t>
  </si>
  <si>
    <t>Doplnění zeminy nebo substrátu na travnatých plochách tl 100 mm rovina v rovinně a svahu do 1:5</t>
  </si>
  <si>
    <t>996116862</t>
  </si>
  <si>
    <t>Doplnění zeminy nebo substrátu na travnatých plochách tloušťky do 50 mm v rovině nebo na svahu do 1:5</t>
  </si>
  <si>
    <t>10371500</t>
  </si>
  <si>
    <t>substrát pro trávníky VL (20% z celkového množství)</t>
  </si>
  <si>
    <t>-321058827</t>
  </si>
  <si>
    <t>substrát pro trávníky VL</t>
  </si>
  <si>
    <t>2294,9*0,1*0,2</t>
  </si>
  <si>
    <t>183101221</t>
  </si>
  <si>
    <t>Jamky pro výsadbu s výměnou 50 % půdy zeminy tř 1 až 4 objem do 1 m3 v rovině a svahu do 1:5</t>
  </si>
  <si>
    <t>-2063335492</t>
  </si>
  <si>
    <t>Hloubení jamek pro vysazování rostlin v zemině tř.1 až 4 s výměnou půdy z 50% v rovině nebo na svahu do 1:5, objemu přes 0,40 do 1,00 m3</t>
  </si>
  <si>
    <t>10321100</t>
  </si>
  <si>
    <t>zahradní substrát pro výsadbu VL</t>
  </si>
  <si>
    <t>1507673667</t>
  </si>
  <si>
    <t>56*0,5 'Přepočtené koeficientem množství</t>
  </si>
  <si>
    <t>183403111</t>
  </si>
  <si>
    <t>Obdělání půdy nakopáním na hloubku do 0,1 m v rovině a svahu do 1:5</t>
  </si>
  <si>
    <t>1519352415</t>
  </si>
  <si>
    <t>Obdělání půdy  nakopáním hl. přes 50 do 100 mm v rovině nebo na svahu do 1:5</t>
  </si>
  <si>
    <t>183403153</t>
  </si>
  <si>
    <t>Obdělání půdy hrabáním v rovině a svahu do 1:5</t>
  </si>
  <si>
    <t>43580708</t>
  </si>
  <si>
    <t>Obdělání půdy  hrabáním v rovině nebo na svahu do 1:5</t>
  </si>
  <si>
    <t>184102116</t>
  </si>
  <si>
    <t>Výsadba dřeviny s balem D do 0,8 m do jamky se zalitím v rovině a svahu do 1:5</t>
  </si>
  <si>
    <t>-906001792</t>
  </si>
  <si>
    <t>Výsadba dřeviny s balem do předem vyhloubené jamky se zalitím  v rovině nebo na svahu do 1:5, při průměru balu přes 600 do 800 mm</t>
  </si>
  <si>
    <t>02650300</t>
  </si>
  <si>
    <t>Javor mléč (Acer platanoides) - obvod kmene 16-18 cm</t>
  </si>
  <si>
    <t>2003523460</t>
  </si>
  <si>
    <t>Javor mléč /Acer platanoides/ 20-50cm</t>
  </si>
  <si>
    <t>02650360</t>
  </si>
  <si>
    <t>Dub letní (Quercus robur) - obvod kmene 12-14 cm</t>
  </si>
  <si>
    <t>1095885012</t>
  </si>
  <si>
    <t>Dub letní /Quercus robur/ 150-180cm</t>
  </si>
  <si>
    <t>02660337</t>
  </si>
  <si>
    <t>Borovice lesní (Pinus sylvestris) - výška 120-150 cm</t>
  </si>
  <si>
    <t>1181416011</t>
  </si>
  <si>
    <t>Borovice lesní /Pinus sylvestris/ 50-80cm</t>
  </si>
  <si>
    <t>02652024</t>
  </si>
  <si>
    <t>Třešeň ptačí 'Plena' (Prunus avium 'Plena') - obvod kmene 14-16 cm</t>
  </si>
  <si>
    <t>1665759763</t>
  </si>
  <si>
    <t>růže /Rosa/</t>
  </si>
  <si>
    <t>00572621</t>
  </si>
  <si>
    <t>Jilm 'Dodoens' (Ulmus 'Dodoens') - obvod kmene 16-18 cm</t>
  </si>
  <si>
    <t>1093117166</t>
  </si>
  <si>
    <t>řízky rozchodníků pro vegetační střechy směs druhů</t>
  </si>
  <si>
    <t>02650430</t>
  </si>
  <si>
    <t>Muchovník velkokvětý (Amelanchier lamarckii) - vícekmen 200-250 cm</t>
  </si>
  <si>
    <t>462462414</t>
  </si>
  <si>
    <t>Bříza bělokorá /Betula pendula/ 150-200cm</t>
  </si>
  <si>
    <t>02640445</t>
  </si>
  <si>
    <t>Jabloň domácí (Malus domestica) - obvod kmene 10-12cm</t>
  </si>
  <si>
    <t>1840385220</t>
  </si>
  <si>
    <t>Habr obecný /Carpinus betulus/ 200-250cm</t>
  </si>
  <si>
    <t>02650442</t>
  </si>
  <si>
    <t>Platan javorolistý (Platanus ╳acerifolia) - obvod kmene 16-18 cm</t>
  </si>
  <si>
    <t>1673532261</t>
  </si>
  <si>
    <t>Habr obecný /Carpinus betulus/ 80-125cm</t>
  </si>
  <si>
    <t>184215133</t>
  </si>
  <si>
    <t>Ukotvení kmene dřevin třemi kůly D do 0,1 m délky do 3 m</t>
  </si>
  <si>
    <t>-1087289650</t>
  </si>
  <si>
    <t>Ukotvení dřeviny kůly třemi kůly, délky přes 2 do 3 m</t>
  </si>
  <si>
    <t>60591255</t>
  </si>
  <si>
    <t>kůl vyvazovací dřevěný impregnovaný D 8cm dl 2,5m</t>
  </si>
  <si>
    <t>-346549295</t>
  </si>
  <si>
    <t>56*3 'Přepočtené koeficientem množství</t>
  </si>
  <si>
    <t>-2007757181</t>
  </si>
  <si>
    <t>SO_05 - Vedlejší rozpočto...</t>
  </si>
  <si>
    <t>SO_05 - Vedlejší rozpočtové náklady</t>
  </si>
  <si>
    <r>
      <rPr>
        <b/>
        <sz val="11"/>
        <color indexed="8"/>
        <rFont val="Arial CE"/>
        <family val="2"/>
      </rPr>
      <t>SO_05 - Vedlejší rozpočtové náklady</t>
    </r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</si>
  <si>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</si>
  <si>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</si>
  <si>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</si>
  <si>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</si>
  <si>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</si>
  <si>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</si>
  <si>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</si>
  <si>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010001000</t>
  </si>
  <si>
    <t>1024</t>
  </si>
  <si>
    <t>1836466411</t>
  </si>
  <si>
    <t>VRN3</t>
  </si>
  <si>
    <t>Zařízení staveniště</t>
  </si>
  <si>
    <t>030001000</t>
  </si>
  <si>
    <t>599569608</t>
  </si>
  <si>
    <t>039002000</t>
  </si>
  <si>
    <t>Zrušení zařízení staveniště</t>
  </si>
  <si>
    <t>2069201811</t>
  </si>
  <si>
    <t>VRN4</t>
  </si>
  <si>
    <t>Inženýrská činnost</t>
  </si>
  <si>
    <t>045002000</t>
  </si>
  <si>
    <t>Kompletační a koordinační činnost</t>
  </si>
  <si>
    <t>1491908074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</si>
</sst>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.00%"/>
    <numFmt numFmtId="60" formatCode="dd&quot;.&quot;mm&quot;.&quot;yyyy"/>
    <numFmt numFmtId="61" formatCode="#,##0.00000"/>
    <numFmt numFmtId="62" formatCode="#,##0.000"/>
  </numFmts>
  <fonts count="41">
    <font>
      <sz val="8"/>
      <color indexed="8"/>
      <name val="Arial CE"/>
      <family val="2"/>
    </font>
    <font>
      <sz val="10"/>
      <name val="Arial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u val="single"/>
      <sz val="12"/>
      <color indexed="11"/>
      <name val="Arial CE"/>
      <family val="2"/>
    </font>
    <font>
      <sz val="10"/>
      <color indexed="8"/>
      <name val="Arial CE"/>
      <family val="2"/>
    </font>
    <font>
      <sz val="8"/>
      <color indexed="12"/>
      <name val="Arial CE"/>
      <family val="2"/>
    </font>
    <font>
      <sz val="8"/>
      <color indexed="14"/>
      <name val="Arial CE"/>
      <family val="2"/>
    </font>
    <font>
      <b/>
      <sz val="14"/>
      <color indexed="8"/>
      <name val="Arial CE"/>
      <family val="2"/>
    </font>
    <font>
      <sz val="10"/>
      <color indexed="16"/>
      <name val="Arial CE"/>
      <family val="2"/>
    </font>
    <font>
      <b/>
      <sz val="11"/>
      <color indexed="8"/>
      <name val="Arial CE"/>
      <family val="2"/>
    </font>
    <font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color indexed="16"/>
      <name val="Arial CE"/>
      <family val="2"/>
    </font>
    <font>
      <b/>
      <sz val="12"/>
      <color indexed="8"/>
      <name val="Arial CE"/>
      <family val="2"/>
    </font>
    <font>
      <b/>
      <sz val="10"/>
      <color indexed="17"/>
      <name val="Arial CE"/>
      <family val="2"/>
    </font>
    <font>
      <sz val="12"/>
      <color indexed="16"/>
      <name val="Arial CE"/>
      <family val="2"/>
    </font>
    <font>
      <sz val="8"/>
      <color indexed="16"/>
      <name val="Arial CE"/>
      <family val="2"/>
    </font>
    <font>
      <sz val="9"/>
      <color indexed="8"/>
      <name val="Arial CE"/>
      <family val="2"/>
    </font>
    <font>
      <sz val="9"/>
      <color indexed="16"/>
      <name val="Arial CE"/>
      <family val="2"/>
    </font>
    <font>
      <b/>
      <sz val="12"/>
      <color indexed="20"/>
      <name val="Arial CE"/>
      <family val="2"/>
    </font>
    <font>
      <sz val="18"/>
      <color indexed="8"/>
      <name val="Wingdings 2"/>
      <family val="2"/>
    </font>
    <font>
      <sz val="18"/>
      <color indexed="11"/>
      <name val="Wingdings 2"/>
      <family val="2"/>
    </font>
    <font>
      <b/>
      <sz val="11"/>
      <color indexed="21"/>
      <name val="Arial CE"/>
      <family val="2"/>
    </font>
    <font>
      <sz val="11"/>
      <color indexed="2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0"/>
      <color indexed="14"/>
      <name val="Arial CE"/>
      <family val="2"/>
    </font>
    <font>
      <b/>
      <sz val="12"/>
      <color indexed="22"/>
      <name val="Arial CE"/>
      <family val="2"/>
    </font>
    <font>
      <sz val="12"/>
      <color indexed="21"/>
      <name val="Arial CE"/>
      <family val="2"/>
    </font>
    <font>
      <sz val="10"/>
      <color indexed="21"/>
      <name val="Arial CE"/>
      <family val="2"/>
    </font>
    <font>
      <sz val="8"/>
      <color indexed="20"/>
      <name val="Arial CE"/>
      <family val="2"/>
    </font>
    <font>
      <b/>
      <sz val="8"/>
      <color indexed="8"/>
      <name val="Arial CE"/>
      <family val="2"/>
    </font>
    <font>
      <sz val="8"/>
      <color indexed="21"/>
      <name val="Arial CE"/>
      <family val="2"/>
    </font>
    <font>
      <sz val="7"/>
      <color indexed="16"/>
      <name val="Arial CE"/>
      <family val="2"/>
    </font>
    <font>
      <sz val="7"/>
      <color indexed="8"/>
      <name val="Arial CE"/>
      <family val="2"/>
    </font>
    <font>
      <sz val="8"/>
      <color indexed="23"/>
      <name val="Arial CE"/>
      <family val="2"/>
    </font>
    <font>
      <sz val="8"/>
      <color indexed="24"/>
      <name val="Arial CE"/>
      <family val="2"/>
    </font>
    <font>
      <sz val="8"/>
      <color indexed="25"/>
      <name val="Arial CE"/>
      <family val="2"/>
    </font>
    <font>
      <i/>
      <sz val="9"/>
      <color indexed="11"/>
      <name val="Arial CE"/>
      <family val="2"/>
    </font>
    <font>
      <i/>
      <sz val="8"/>
      <color indexed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5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13"/>
      </right>
      <top/>
      <bottom/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16"/>
      </bottom>
    </border>
    <border>
      <left style="thin">
        <color indexed="8"/>
      </left>
      <right style="hair">
        <color indexed="16"/>
      </right>
      <top/>
      <bottom/>
    </border>
    <border>
      <left style="hair">
        <color indexed="16"/>
      </left>
      <right/>
      <top style="hair">
        <color indexed="16"/>
      </top>
      <bottom/>
    </border>
    <border>
      <left/>
      <right/>
      <top style="hair">
        <color indexed="16"/>
      </top>
      <bottom/>
    </border>
    <border>
      <left/>
      <right style="hair">
        <color indexed="16"/>
      </right>
      <top style="hair">
        <color indexed="16"/>
      </top>
      <bottom/>
    </border>
    <border>
      <left style="hair">
        <color indexed="16"/>
      </left>
      <right/>
      <top/>
      <bottom/>
    </border>
    <border>
      <left/>
      <right style="hair">
        <color indexed="16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 style="hair">
        <color indexed="16"/>
      </left>
      <right/>
      <top/>
      <bottom style="hair">
        <color indexed="16"/>
      </bottom>
    </border>
    <border>
      <left/>
      <right style="hair">
        <color indexed="16"/>
      </right>
      <top/>
      <bottom style="hair">
        <color indexed="16"/>
      </bottom>
    </border>
    <border>
      <left style="thin">
        <color indexed="8"/>
      </left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16"/>
      </left>
      <right/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13"/>
      </left>
      <right style="thin">
        <color indexed="8"/>
      </right>
      <top/>
      <bottom style="thin">
        <color indexed="13"/>
      </bottom>
    </border>
    <border>
      <left style="thin">
        <color indexed="8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/>
      <right style="thin">
        <color indexed="8"/>
      </right>
      <top/>
      <bottom style="hair">
        <color indexed="16"/>
      </bottom>
    </border>
    <border>
      <left/>
      <right style="thin">
        <color indexed="8"/>
      </right>
      <top style="hair">
        <color indexed="16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8"/>
      </right>
      <top/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8"/>
      </right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thin">
        <color indexed="8"/>
      </bottom>
    </border>
    <border>
      <left/>
      <right style="thin">
        <color indexed="8"/>
      </right>
      <top style="hair">
        <color indexed="16"/>
      </top>
      <bottom style="thin">
        <color indexed="8"/>
      </bottom>
    </border>
    <border>
      <left/>
      <right/>
      <top style="hair">
        <color indexed="16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49" fontId="6" fillId="4" borderId="1" xfId="0" applyNumberFormat="1" applyFont="1" applyFill="1" applyBorder="1" applyAlignment="1">
      <alignment horizontal="left" vertical="center"/>
    </xf>
    <xf numFmtId="0" fontId="0" fillId="4" borderId="2" xfId="0" applyFont="1" applyFill="1" applyBorder="1" applyAlignment="1">
      <alignment/>
    </xf>
    <xf numFmtId="0" fontId="6" fillId="4" borderId="2" xfId="0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49" fontId="7" fillId="5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4" borderId="0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49" fontId="8" fillId="4" borderId="0" xfId="0" applyNumberFormat="1" applyFont="1" applyFill="1" applyBorder="1" applyAlignment="1">
      <alignment horizontal="left" vertical="center"/>
    </xf>
    <xf numFmtId="0" fontId="0" fillId="4" borderId="12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top"/>
    </xf>
    <xf numFmtId="49" fontId="10" fillId="4" borderId="0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49" fontId="11" fillId="4" borderId="0" xfId="0" applyNumberFormat="1" applyFont="1" applyFill="1" applyBorder="1" applyAlignment="1">
      <alignment horizontal="left" vertical="center"/>
    </xf>
    <xf numFmtId="4" fontId="5" fillId="4" borderId="0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horizontal="left"/>
    </xf>
    <xf numFmtId="4" fontId="12" fillId="4" borderId="13" xfId="0" applyNumberFormat="1" applyFont="1" applyFill="1" applyBorder="1" applyAlignment="1">
      <alignment/>
    </xf>
    <xf numFmtId="49" fontId="9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49" fontId="9" fillId="4" borderId="0" xfId="0" applyNumberFormat="1" applyFont="1" applyFill="1" applyBorder="1" applyAlignment="1">
      <alignment horizontal="left"/>
    </xf>
    <xf numFmtId="59" fontId="9" fillId="4" borderId="0" xfId="0" applyNumberFormat="1" applyFont="1" applyFill="1" applyBorder="1" applyAlignment="1">
      <alignment horizontal="left"/>
    </xf>
    <xf numFmtId="4" fontId="13" fillId="4" borderId="0" xfId="0" applyNumberFormat="1" applyFont="1" applyFill="1" applyBorder="1" applyAlignment="1">
      <alignment/>
    </xf>
    <xf numFmtId="0" fontId="0" fillId="6" borderId="15" xfId="0" applyFont="1" applyFill="1" applyBorder="1" applyAlignment="1">
      <alignment vertical="center"/>
    </xf>
    <xf numFmtId="49" fontId="14" fillId="6" borderId="16" xfId="0" applyNumberFormat="1" applyFont="1" applyFill="1" applyBorder="1" applyAlignment="1">
      <alignment horizontal="left" vertical="center"/>
    </xf>
    <xf numFmtId="0" fontId="0" fillId="6" borderId="17" xfId="0" applyFont="1" applyFill="1" applyBorder="1" applyAlignment="1">
      <alignment vertical="center"/>
    </xf>
    <xf numFmtId="49" fontId="14" fillId="6" borderId="17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left" vertical="center"/>
    </xf>
    <xf numFmtId="4" fontId="14" fillId="6" borderId="17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49" fontId="15" fillId="4" borderId="14" xfId="0" applyNumberFormat="1" applyFont="1" applyFill="1" applyBorder="1" applyAlignment="1">
      <alignment horizontal="left"/>
    </xf>
    <xf numFmtId="49" fontId="9" fillId="4" borderId="13" xfId="0" applyNumberFormat="1" applyFont="1" applyFill="1" applyBorder="1" applyAlignment="1">
      <alignment horizontal="left"/>
    </xf>
    <xf numFmtId="0" fontId="0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49" fontId="8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/>
    </xf>
    <xf numFmtId="49" fontId="10" fillId="4" borderId="0" xfId="0" applyNumberFormat="1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left" vertical="center" wrapText="1"/>
    </xf>
    <xf numFmtId="49" fontId="12" fillId="4" borderId="0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 horizontal="left"/>
    </xf>
    <xf numFmtId="60" fontId="5" fillId="4" borderId="0" xfId="0" applyNumberFormat="1" applyFont="1" applyFill="1" applyBorder="1" applyAlignment="1">
      <alignment horizontal="left"/>
    </xf>
    <xf numFmtId="0" fontId="0" fillId="4" borderId="22" xfId="0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49" fontId="16" fillId="4" borderId="24" xfId="0" applyNumberFormat="1" applyFont="1" applyFill="1" applyBorder="1" applyAlignment="1">
      <alignment horizontal="center"/>
    </xf>
    <xf numFmtId="0" fontId="16" fillId="4" borderId="25" xfId="0" applyFont="1" applyFill="1" applyBorder="1" applyAlignment="1">
      <alignment horizontal="left"/>
    </xf>
    <xf numFmtId="0" fontId="0" fillId="4" borderId="25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17" fillId="4" borderId="27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0" fillId="4" borderId="28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17" fillId="4" borderId="30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left"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49" fontId="18" fillId="7" borderId="16" xfId="0" applyNumberFormat="1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left" vertical="center"/>
    </xf>
    <xf numFmtId="0" fontId="0" fillId="7" borderId="17" xfId="0" applyFont="1" applyFill="1" applyBorder="1" applyAlignment="1">
      <alignment vertical="center"/>
    </xf>
    <xf numFmtId="49" fontId="18" fillId="7" borderId="17" xfId="0" applyNumberFormat="1" applyFont="1" applyFill="1" applyBorder="1" applyAlignment="1">
      <alignment horizontal="center" vertical="center"/>
    </xf>
    <xf numFmtId="49" fontId="18" fillId="7" borderId="17" xfId="0" applyNumberFormat="1" applyFont="1" applyFill="1" applyBorder="1" applyAlignment="1">
      <alignment horizontal="right" vertical="center"/>
    </xf>
    <xf numFmtId="0" fontId="18" fillId="7" borderId="33" xfId="0" applyFont="1" applyFill="1" applyBorder="1" applyAlignment="1">
      <alignment horizontal="left" vertical="center"/>
    </xf>
    <xf numFmtId="49" fontId="18" fillId="7" borderId="19" xfId="0" applyNumberFormat="1" applyFont="1" applyFill="1" applyBorder="1" applyAlignment="1">
      <alignment horizontal="center" vertical="center"/>
    </xf>
    <xf numFmtId="49" fontId="19" fillId="4" borderId="34" xfId="0" applyNumberFormat="1" applyFont="1" applyFill="1" applyBorder="1" applyAlignment="1">
      <alignment horizontal="center" vertical="center" wrapText="1"/>
    </xf>
    <xf numFmtId="49" fontId="19" fillId="4" borderId="35" xfId="0" applyNumberFormat="1" applyFont="1" applyFill="1" applyBorder="1" applyAlignment="1">
      <alignment horizontal="center" vertical="center" wrapText="1"/>
    </xf>
    <xf numFmtId="49" fontId="19" fillId="4" borderId="36" xfId="0" applyNumberFormat="1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49" fontId="20" fillId="4" borderId="0" xfId="0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4" fontId="20" fillId="4" borderId="0" xfId="0" applyNumberFormat="1" applyFont="1" applyFill="1" applyBorder="1" applyAlignment="1">
      <alignment horizontal="right"/>
    </xf>
    <xf numFmtId="4" fontId="20" fillId="4" borderId="0" xfId="0" applyNumberFormat="1" applyFont="1" applyFill="1" applyBorder="1" applyAlignment="1">
      <alignment/>
    </xf>
    <xf numFmtId="4" fontId="20" fillId="4" borderId="12" xfId="0" applyNumberFormat="1" applyFont="1" applyFill="1" applyBorder="1" applyAlignment="1">
      <alignment/>
    </xf>
    <xf numFmtId="0" fontId="14" fillId="4" borderId="12" xfId="0" applyFont="1" applyFill="1" applyBorder="1" applyAlignment="1">
      <alignment horizontal="center"/>
    </xf>
    <xf numFmtId="4" fontId="16" fillId="4" borderId="27" xfId="0" applyNumberFormat="1" applyFont="1" applyFill="1" applyBorder="1" applyAlignment="1">
      <alignment/>
    </xf>
    <xf numFmtId="4" fontId="16" fillId="4" borderId="0" xfId="0" applyNumberFormat="1" applyFont="1" applyFill="1" applyBorder="1" applyAlignment="1">
      <alignment/>
    </xf>
    <xf numFmtId="61" fontId="16" fillId="4" borderId="0" xfId="0" applyNumberFormat="1" applyFont="1" applyFill="1" applyBorder="1" applyAlignment="1">
      <alignment/>
    </xf>
    <xf numFmtId="4" fontId="16" fillId="4" borderId="28" xfId="0" applyNumberFormat="1" applyFont="1" applyFill="1" applyBorder="1" applyAlignment="1">
      <alignment/>
    </xf>
    <xf numFmtId="49" fontId="14" fillId="4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49" fontId="21" fillId="4" borderId="7" xfId="0" applyNumberFormat="1" applyFont="1" applyFill="1" applyBorder="1" applyAlignment="1">
      <alignment horizontal="center"/>
    </xf>
    <xf numFmtId="0" fontId="23" fillId="4" borderId="0" xfId="0" applyFont="1" applyFill="1" applyBorder="1" applyAlignment="1">
      <alignment/>
    </xf>
    <xf numFmtId="49" fontId="23" fillId="4" borderId="0" xfId="0" applyNumberFormat="1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/>
    </xf>
    <xf numFmtId="4" fontId="24" fillId="4" borderId="0" xfId="0" applyNumberFormat="1" applyFont="1" applyFill="1" applyBorder="1" applyAlignment="1">
      <alignment/>
    </xf>
    <xf numFmtId="0" fontId="24" fillId="4" borderId="12" xfId="0" applyFont="1" applyFill="1" applyBorder="1" applyAlignment="1">
      <alignment/>
    </xf>
    <xf numFmtId="49" fontId="10" fillId="4" borderId="12" xfId="0" applyNumberFormat="1" applyFont="1" applyFill="1" applyBorder="1" applyAlignment="1">
      <alignment horizontal="center"/>
    </xf>
    <xf numFmtId="4" fontId="25" fillId="4" borderId="27" xfId="0" applyNumberFormat="1" applyFont="1" applyFill="1" applyBorder="1" applyAlignment="1">
      <alignment/>
    </xf>
    <xf numFmtId="4" fontId="25" fillId="4" borderId="0" xfId="0" applyNumberFormat="1" applyFont="1" applyFill="1" applyBorder="1" applyAlignment="1">
      <alignment/>
    </xf>
    <xf numFmtId="61" fontId="25" fillId="4" borderId="0" xfId="0" applyNumberFormat="1" applyFont="1" applyFill="1" applyBorder="1" applyAlignment="1">
      <alignment/>
    </xf>
    <xf numFmtId="4" fontId="25" fillId="4" borderId="28" xfId="0" applyNumberFormat="1" applyFont="1" applyFill="1" applyBorder="1" applyAlignment="1">
      <alignment/>
    </xf>
    <xf numFmtId="49" fontId="26" fillId="4" borderId="0" xfId="0" applyNumberFormat="1" applyFont="1" applyFill="1" applyBorder="1" applyAlignment="1">
      <alignment horizontal="left"/>
    </xf>
    <xf numFmtId="0" fontId="26" fillId="4" borderId="0" xfId="0" applyFont="1" applyFill="1" applyBorder="1" applyAlignment="1">
      <alignment horizontal="left"/>
    </xf>
    <xf numFmtId="4" fontId="25" fillId="4" borderId="30" xfId="0" applyNumberFormat="1" applyFont="1" applyFill="1" applyBorder="1" applyAlignment="1">
      <alignment/>
    </xf>
    <xf numFmtId="4" fontId="25" fillId="4" borderId="22" xfId="0" applyNumberFormat="1" applyFont="1" applyFill="1" applyBorder="1" applyAlignment="1">
      <alignment/>
    </xf>
    <xf numFmtId="61" fontId="25" fillId="4" borderId="22" xfId="0" applyNumberFormat="1" applyFont="1" applyFill="1" applyBorder="1" applyAlignment="1">
      <alignment/>
    </xf>
    <xf numFmtId="4" fontId="25" fillId="4" borderId="31" xfId="0" applyNumberFormat="1" applyFont="1" applyFill="1" applyBorder="1" applyAlignment="1">
      <alignment/>
    </xf>
    <xf numFmtId="0" fontId="0" fillId="4" borderId="35" xfId="0" applyFont="1" applyFill="1" applyBorder="1" applyAlignment="1">
      <alignment/>
    </xf>
    <xf numFmtId="49" fontId="20" fillId="7" borderId="0" xfId="0" applyNumberFormat="1" applyFont="1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4" fontId="20" fillId="7" borderId="0" xfId="0" applyNumberFormat="1" applyFont="1" applyFill="1" applyBorder="1" applyAlignment="1">
      <alignment vertical="center"/>
    </xf>
    <xf numFmtId="4" fontId="20" fillId="7" borderId="12" xfId="0" applyNumberFormat="1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4" borderId="38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4" borderId="1" xfId="0" applyFont="1" applyFill="1" applyBorder="1" applyAlignment="1">
      <alignment/>
    </xf>
    <xf numFmtId="49" fontId="27" fillId="4" borderId="0" xfId="0" applyNumberFormat="1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49" fontId="5" fillId="4" borderId="12" xfId="0" applyNumberFormat="1" applyFont="1" applyFill="1" applyBorder="1" applyAlignment="1">
      <alignment horizontal="left"/>
    </xf>
    <xf numFmtId="0" fontId="5" fillId="4" borderId="12" xfId="0" applyNumberFormat="1" applyFont="1" applyFill="1" applyBorder="1" applyAlignment="1">
      <alignment horizontal="left"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49" fontId="12" fillId="4" borderId="22" xfId="0" applyNumberFormat="1" applyFont="1" applyFill="1" applyBorder="1" applyAlignment="1">
      <alignment horizontal="left"/>
    </xf>
    <xf numFmtId="4" fontId="20" fillId="4" borderId="42" xfId="0" applyNumberFormat="1" applyFont="1" applyFill="1" applyBorder="1" applyAlignment="1">
      <alignment/>
    </xf>
    <xf numFmtId="49" fontId="9" fillId="4" borderId="12" xfId="0" applyNumberFormat="1" applyFont="1" applyFill="1" applyBorder="1" applyAlignment="1">
      <alignment horizontal="right"/>
    </xf>
    <xf numFmtId="49" fontId="17" fillId="4" borderId="0" xfId="0" applyNumberFormat="1" applyFont="1" applyFill="1" applyBorder="1" applyAlignment="1">
      <alignment horizontal="left"/>
    </xf>
    <xf numFmtId="4" fontId="9" fillId="4" borderId="0" xfId="0" applyNumberFormat="1" applyFont="1" applyFill="1" applyBorder="1" applyAlignment="1">
      <alignment/>
    </xf>
    <xf numFmtId="59" fontId="9" fillId="4" borderId="0" xfId="0" applyNumberFormat="1" applyFont="1" applyFill="1" applyBorder="1" applyAlignment="1">
      <alignment horizontal="right"/>
    </xf>
    <xf numFmtId="4" fontId="9" fillId="4" borderId="12" xfId="0" applyNumberFormat="1" applyFont="1" applyFill="1" applyBorder="1" applyAlignment="1">
      <alignment/>
    </xf>
    <xf numFmtId="0" fontId="0" fillId="7" borderId="15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horizontal="left" vertical="center"/>
    </xf>
    <xf numFmtId="49" fontId="14" fillId="7" borderId="17" xfId="0" applyNumberFormat="1" applyFont="1" applyFill="1" applyBorder="1" applyAlignment="1">
      <alignment horizontal="right" vertical="center"/>
    </xf>
    <xf numFmtId="49" fontId="14" fillId="7" borderId="17" xfId="0" applyNumberFormat="1" applyFont="1" applyFill="1" applyBorder="1" applyAlignment="1">
      <alignment horizontal="center" vertical="center"/>
    </xf>
    <xf numFmtId="4" fontId="14" fillId="7" borderId="33" xfId="0" applyNumberFormat="1" applyFont="1" applyFill="1" applyBorder="1" applyAlignment="1">
      <alignment vertical="center"/>
    </xf>
    <xf numFmtId="0" fontId="0" fillId="7" borderId="33" xfId="0" applyFont="1" applyFill="1" applyBorder="1" applyAlignment="1">
      <alignment vertical="center"/>
    </xf>
    <xf numFmtId="49" fontId="9" fillId="4" borderId="13" xfId="0" applyNumberFormat="1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right"/>
    </xf>
    <xf numFmtId="0" fontId="0" fillId="4" borderId="44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49" fontId="5" fillId="4" borderId="12" xfId="0" applyNumberFormat="1" applyFont="1" applyFill="1" applyBorder="1" applyAlignment="1">
      <alignment horizontal="left" vertical="center" wrapText="1"/>
    </xf>
    <xf numFmtId="49" fontId="18" fillId="7" borderId="0" xfId="0" applyNumberFormat="1" applyFont="1" applyFill="1" applyBorder="1" applyAlignment="1">
      <alignment horizontal="left" vertical="center"/>
    </xf>
    <xf numFmtId="49" fontId="18" fillId="7" borderId="12" xfId="0" applyNumberFormat="1" applyFont="1" applyFill="1" applyBorder="1" applyAlignment="1">
      <alignment horizontal="right" vertical="center"/>
    </xf>
    <xf numFmtId="49" fontId="28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49" fontId="29" fillId="4" borderId="22" xfId="0" applyNumberFormat="1" applyFont="1" applyFill="1" applyBorder="1" applyAlignment="1">
      <alignment horizontal="left"/>
    </xf>
    <xf numFmtId="4" fontId="0" fillId="4" borderId="42" xfId="0" applyNumberFormat="1" applyFont="1" applyFill="1" applyBorder="1" applyAlignment="1">
      <alignment/>
    </xf>
    <xf numFmtId="49" fontId="30" fillId="4" borderId="35" xfId="0" applyNumberFormat="1" applyFont="1" applyFill="1" applyBorder="1" applyAlignment="1">
      <alignment horizontal="left"/>
    </xf>
    <xf numFmtId="4" fontId="0" fillId="4" borderId="46" xfId="0" applyNumberFormat="1" applyFont="1" applyFill="1" applyBorder="1" applyAlignment="1">
      <alignment/>
    </xf>
    <xf numFmtId="49" fontId="29" fillId="4" borderId="35" xfId="0" applyNumberFormat="1" applyFont="1" applyFill="1" applyBorder="1" applyAlignment="1">
      <alignment horizontal="left"/>
    </xf>
    <xf numFmtId="49" fontId="18" fillId="7" borderId="34" xfId="0" applyNumberFormat="1" applyFont="1" applyFill="1" applyBorder="1" applyAlignment="1">
      <alignment horizontal="center" vertical="center" wrapText="1"/>
    </xf>
    <xf numFmtId="49" fontId="18" fillId="7" borderId="35" xfId="0" applyNumberFormat="1" applyFont="1" applyFill="1" applyBorder="1" applyAlignment="1">
      <alignment horizontal="center" vertical="center" wrapText="1"/>
    </xf>
    <xf numFmtId="49" fontId="18" fillId="7" borderId="46" xfId="0" applyNumberFormat="1" applyFont="1" applyFill="1" applyBorder="1" applyAlignment="1">
      <alignment horizontal="center" vertical="center" wrapText="1"/>
    </xf>
    <xf numFmtId="49" fontId="18" fillId="7" borderId="47" xfId="0" applyNumberFormat="1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/>
    </xf>
    <xf numFmtId="49" fontId="19" fillId="4" borderId="35" xfId="0" applyNumberFormat="1" applyFont="1" applyFill="1" applyBorder="1" applyAlignment="1">
      <alignment horizontal="center"/>
    </xf>
    <xf numFmtId="49" fontId="19" fillId="4" borderId="36" xfId="0" applyNumberFormat="1" applyFont="1" applyFill="1" applyBorder="1" applyAlignment="1">
      <alignment horizontal="center"/>
    </xf>
    <xf numFmtId="49" fontId="20" fillId="4" borderId="25" xfId="0" applyNumberFormat="1" applyFont="1" applyFill="1" applyBorder="1" applyAlignment="1">
      <alignment horizontal="left"/>
    </xf>
    <xf numFmtId="4" fontId="20" fillId="4" borderId="43" xfId="0" applyNumberFormat="1" applyFont="1" applyFill="1" applyBorder="1" applyAlignment="1">
      <alignment/>
    </xf>
    <xf numFmtId="61" fontId="31" fillId="4" borderId="25" xfId="0" applyNumberFormat="1" applyFont="1" applyFill="1" applyBorder="1" applyAlignment="1">
      <alignment/>
    </xf>
    <xf numFmtId="61" fontId="31" fillId="4" borderId="26" xfId="0" applyNumberFormat="1" applyFont="1" applyFill="1" applyBorder="1" applyAlignment="1">
      <alignment/>
    </xf>
    <xf numFmtId="4" fontId="32" fillId="4" borderId="0" xfId="0" applyNumberFormat="1" applyFont="1" applyFill="1" applyBorder="1" applyAlignment="1">
      <alignment/>
    </xf>
    <xf numFmtId="49" fontId="33" fillId="4" borderId="0" xfId="0" applyNumberFormat="1" applyFont="1" applyFill="1" applyBorder="1" applyAlignment="1">
      <alignment horizontal="left"/>
    </xf>
    <xf numFmtId="49" fontId="29" fillId="4" borderId="0" xfId="0" applyNumberFormat="1" applyFont="1" applyFill="1" applyBorder="1" applyAlignment="1">
      <alignment horizontal="left"/>
    </xf>
    <xf numFmtId="4" fontId="29" fillId="4" borderId="12" xfId="0" applyNumberFormat="1" applyFont="1" applyFill="1" applyBorder="1" applyAlignment="1">
      <alignment/>
    </xf>
    <xf numFmtId="61" fontId="0" fillId="4" borderId="0" xfId="0" applyNumberFormat="1" applyFont="1" applyFill="1" applyBorder="1" applyAlignment="1">
      <alignment/>
    </xf>
    <xf numFmtId="61" fontId="0" fillId="4" borderId="28" xfId="0" applyNumberFormat="1" applyFont="1" applyFill="1" applyBorder="1" applyAlignment="1">
      <alignment/>
    </xf>
    <xf numFmtId="49" fontId="33" fillId="4" borderId="0" xfId="0" applyNumberFormat="1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vertical="center"/>
    </xf>
    <xf numFmtId="49" fontId="33" fillId="4" borderId="22" xfId="0" applyNumberFormat="1" applyFont="1" applyFill="1" applyBorder="1" applyAlignment="1">
      <alignment horizontal="left"/>
    </xf>
    <xf numFmtId="49" fontId="30" fillId="4" borderId="22" xfId="0" applyNumberFormat="1" applyFont="1" applyFill="1" applyBorder="1" applyAlignment="1">
      <alignment horizontal="left"/>
    </xf>
    <xf numFmtId="4" fontId="30" fillId="4" borderId="42" xfId="0" applyNumberFormat="1" applyFont="1" applyFill="1" applyBorder="1" applyAlignment="1">
      <alignment/>
    </xf>
    <xf numFmtId="49" fontId="18" fillId="4" borderId="48" xfId="0" applyNumberFormat="1" applyFont="1" applyFill="1" applyBorder="1" applyAlignment="1">
      <alignment horizontal="center"/>
    </xf>
    <xf numFmtId="49" fontId="18" fillId="4" borderId="48" xfId="0" applyNumberFormat="1" applyFont="1" applyFill="1" applyBorder="1" applyAlignment="1">
      <alignment horizontal="left" vertical="center" wrapText="1"/>
    </xf>
    <xf numFmtId="49" fontId="18" fillId="4" borderId="48" xfId="0" applyNumberFormat="1" applyFont="1" applyFill="1" applyBorder="1" applyAlignment="1">
      <alignment horizontal="center" vertical="center" wrapText="1"/>
    </xf>
    <xf numFmtId="62" fontId="18" fillId="4" borderId="48" xfId="0" applyNumberFormat="1" applyFont="1" applyFill="1" applyBorder="1" applyAlignment="1">
      <alignment/>
    </xf>
    <xf numFmtId="4" fontId="18" fillId="4" borderId="48" xfId="0" applyNumberFormat="1" applyFont="1" applyFill="1" applyBorder="1" applyAlignment="1">
      <alignment/>
    </xf>
    <xf numFmtId="4" fontId="18" fillId="4" borderId="49" xfId="0" applyNumberFormat="1" applyFont="1" applyFill="1" applyBorder="1" applyAlignment="1">
      <alignment/>
    </xf>
    <xf numFmtId="0" fontId="0" fillId="4" borderId="49" xfId="0" applyFont="1" applyFill="1" applyBorder="1" applyAlignment="1">
      <alignment/>
    </xf>
    <xf numFmtId="0" fontId="19" fillId="4" borderId="27" xfId="0" applyFont="1" applyFill="1" applyBorder="1" applyAlignment="1">
      <alignment horizontal="left"/>
    </xf>
    <xf numFmtId="49" fontId="19" fillId="4" borderId="0" xfId="0" applyNumberFormat="1" applyFont="1" applyFill="1" applyBorder="1" applyAlignment="1">
      <alignment horizontal="center"/>
    </xf>
    <xf numFmtId="61" fontId="19" fillId="4" borderId="0" xfId="0" applyNumberFormat="1" applyFont="1" applyFill="1" applyBorder="1" applyAlignment="1">
      <alignment/>
    </xf>
    <xf numFmtId="61" fontId="19" fillId="4" borderId="28" xfId="0" applyNumberFormat="1" applyFont="1" applyFill="1" applyBorder="1" applyAlignment="1">
      <alignment/>
    </xf>
    <xf numFmtId="49" fontId="18" fillId="4" borderId="0" xfId="0" applyNumberFormat="1" applyFont="1" applyFill="1" applyBorder="1" applyAlignment="1">
      <alignment horizontal="left"/>
    </xf>
    <xf numFmtId="4" fontId="0" fillId="4" borderId="0" xfId="0" applyNumberFormat="1" applyFont="1" applyFill="1" applyBorder="1" applyAlignment="1">
      <alignment/>
    </xf>
    <xf numFmtId="49" fontId="34" fillId="4" borderId="25" xfId="0" applyNumberFormat="1" applyFont="1" applyFill="1" applyBorder="1" applyAlignment="1">
      <alignment horizontal="left"/>
    </xf>
    <xf numFmtId="49" fontId="35" fillId="4" borderId="25" xfId="0" applyNumberFormat="1" applyFont="1" applyFill="1" applyBorder="1" applyAlignment="1">
      <alignment horizontal="left" vertical="center" wrapText="1"/>
    </xf>
    <xf numFmtId="49" fontId="34" fillId="4" borderId="0" xfId="0" applyNumberFormat="1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left" vertical="center" wrapText="1"/>
    </xf>
    <xf numFmtId="49" fontId="36" fillId="4" borderId="0" xfId="0" applyNumberFormat="1" applyFont="1" applyFill="1" applyBorder="1" applyAlignment="1">
      <alignment horizontal="left"/>
    </xf>
    <xf numFmtId="0" fontId="37" fillId="4" borderId="0" xfId="0" applyFont="1" applyFill="1" applyBorder="1" applyAlignment="1">
      <alignment horizontal="left"/>
    </xf>
    <xf numFmtId="49" fontId="37" fillId="4" borderId="0" xfId="0" applyNumberFormat="1" applyFont="1" applyFill="1" applyBorder="1" applyAlignment="1">
      <alignment horizontal="left" vertical="center" wrapText="1"/>
    </xf>
    <xf numFmtId="62" fontId="0" fillId="4" borderId="0" xfId="0" applyNumberFormat="1" applyFont="1" applyFill="1" applyBorder="1" applyAlignment="1">
      <alignment/>
    </xf>
    <xf numFmtId="49" fontId="37" fillId="4" borderId="0" xfId="0" applyNumberFormat="1" applyFont="1" applyFill="1" applyBorder="1" applyAlignment="1">
      <alignment horizontal="left"/>
    </xf>
    <xf numFmtId="49" fontId="34" fillId="4" borderId="22" xfId="0" applyNumberFormat="1" applyFont="1" applyFill="1" applyBorder="1" applyAlignment="1">
      <alignment horizontal="left"/>
    </xf>
    <xf numFmtId="0" fontId="38" fillId="4" borderId="22" xfId="0" applyFont="1" applyFill="1" applyBorder="1" applyAlignment="1">
      <alignment horizontal="left"/>
    </xf>
    <xf numFmtId="49" fontId="38" fillId="4" borderId="22" xfId="0" applyNumberFormat="1" applyFont="1" applyFill="1" applyBorder="1" applyAlignment="1">
      <alignment horizontal="left" vertical="center" wrapText="1"/>
    </xf>
    <xf numFmtId="62" fontId="0" fillId="4" borderId="22" xfId="0" applyNumberFormat="1" applyFont="1" applyFill="1" applyBorder="1" applyAlignment="1">
      <alignment/>
    </xf>
    <xf numFmtId="49" fontId="38" fillId="4" borderId="0" xfId="0" applyNumberFormat="1" applyFont="1" applyFill="1" applyBorder="1" applyAlignment="1">
      <alignment horizontal="left"/>
    </xf>
    <xf numFmtId="49" fontId="34" fillId="4" borderId="35" xfId="0" applyNumberFormat="1" applyFont="1" applyFill="1" applyBorder="1" applyAlignment="1">
      <alignment horizontal="left"/>
    </xf>
    <xf numFmtId="49" fontId="35" fillId="4" borderId="35" xfId="0" applyNumberFormat="1" applyFont="1" applyFill="1" applyBorder="1" applyAlignment="1">
      <alignment horizontal="left" vertical="center" wrapText="1"/>
    </xf>
    <xf numFmtId="0" fontId="0" fillId="4" borderId="46" xfId="0" applyFont="1" applyFill="1" applyBorder="1" applyAlignment="1">
      <alignment/>
    </xf>
    <xf numFmtId="49" fontId="37" fillId="4" borderId="22" xfId="0" applyNumberFormat="1" applyFont="1" applyFill="1" applyBorder="1" applyAlignment="1">
      <alignment horizontal="left" vertical="center" wrapText="1"/>
    </xf>
    <xf numFmtId="49" fontId="39" fillId="4" borderId="48" xfId="0" applyNumberFormat="1" applyFont="1" applyFill="1" applyBorder="1" applyAlignment="1">
      <alignment horizontal="center"/>
    </xf>
    <xf numFmtId="49" fontId="39" fillId="4" borderId="48" xfId="0" applyNumberFormat="1" applyFont="1" applyFill="1" applyBorder="1" applyAlignment="1">
      <alignment horizontal="left" vertical="center" wrapText="1"/>
    </xf>
    <xf numFmtId="49" fontId="39" fillId="4" borderId="48" xfId="0" applyNumberFormat="1" applyFont="1" applyFill="1" applyBorder="1" applyAlignment="1">
      <alignment horizontal="center" vertical="center" wrapText="1"/>
    </xf>
    <xf numFmtId="62" fontId="39" fillId="4" borderId="48" xfId="0" applyNumberFormat="1" applyFont="1" applyFill="1" applyBorder="1" applyAlignment="1">
      <alignment/>
    </xf>
    <xf numFmtId="4" fontId="39" fillId="4" borderId="48" xfId="0" applyNumberFormat="1" applyFont="1" applyFill="1" applyBorder="1" applyAlignment="1">
      <alignment/>
    </xf>
    <xf numFmtId="4" fontId="39" fillId="4" borderId="49" xfId="0" applyNumberFormat="1" applyFont="1" applyFill="1" applyBorder="1" applyAlignment="1">
      <alignment/>
    </xf>
    <xf numFmtId="0" fontId="40" fillId="4" borderId="49" xfId="0" applyFont="1" applyFill="1" applyBorder="1" applyAlignment="1">
      <alignment/>
    </xf>
    <xf numFmtId="0" fontId="40" fillId="4" borderId="23" xfId="0" applyFont="1" applyFill="1" applyBorder="1" applyAlignment="1">
      <alignment/>
    </xf>
    <xf numFmtId="0" fontId="39" fillId="4" borderId="27" xfId="0" applyFont="1" applyFill="1" applyBorder="1" applyAlignment="1">
      <alignment horizontal="left"/>
    </xf>
    <xf numFmtId="49" fontId="39" fillId="4" borderId="0" xfId="0" applyNumberFormat="1" applyFont="1" applyFill="1" applyBorder="1" applyAlignment="1">
      <alignment horizontal="center"/>
    </xf>
    <xf numFmtId="0" fontId="37" fillId="4" borderId="22" xfId="0" applyFont="1" applyFill="1" applyBorder="1" applyAlignment="1">
      <alignment horizontal="left"/>
    </xf>
    <xf numFmtId="0" fontId="19" fillId="4" borderId="30" xfId="0" applyFont="1" applyFill="1" applyBorder="1" applyAlignment="1">
      <alignment horizontal="left"/>
    </xf>
    <xf numFmtId="49" fontId="19" fillId="4" borderId="22" xfId="0" applyNumberFormat="1" applyFont="1" applyFill="1" applyBorder="1" applyAlignment="1">
      <alignment horizontal="center"/>
    </xf>
    <xf numFmtId="61" fontId="19" fillId="4" borderId="22" xfId="0" applyNumberFormat="1" applyFont="1" applyFill="1" applyBorder="1" applyAlignment="1">
      <alignment/>
    </xf>
    <xf numFmtId="61" fontId="19" fillId="4" borderId="31" xfId="0" applyNumberFormat="1" applyFont="1" applyFill="1" applyBorder="1" applyAlignment="1">
      <alignment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52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4" borderId="30" xfId="0" applyFont="1" applyFill="1" applyBorder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3366FF"/>
      <rgbColor rgb="00C0C0C0"/>
      <rgbColor rgb="00969696"/>
      <rgbColor rgb="00464646"/>
      <rgbColor rgb="00BEBEBE"/>
      <rgbColor rgb="00D2D2D2"/>
      <rgbColor rgb="00960000"/>
      <rgbColor rgb="00003366"/>
      <rgbColor rgb="00800000"/>
      <rgbColor rgb="00800080"/>
      <rgbColor rgb="00505050"/>
      <rgbColor rgb="00FF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4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6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8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showGridLines="0" tabSelected="1" workbookViewId="0" topLeftCell="A1"/>
  </sheetViews>
  <sheetFormatPr defaultColWidth="10.00390625" defaultRowHeight="12.75" customHeight="1"/>
  <cols>
    <col min="1" max="1" width="2.00390625" style="0" customWidth="1"/>
    <col min="2" max="4" width="42.00390625" style="0" customWidth="1"/>
  </cols>
  <sheetData>
    <row r="3" spans="2:4" ht="50" customHeight="1">
      <c r="B3" s="1" t="s">
        <v>0</v>
      </c>
    </row>
    <row r="7" spans="2:4" ht="12.75">
      <c r="B7" s="2" t="s">
        <v>1</v>
      </c>
      <c r="C7" s="2" t="s">
        <v>2</v>
      </c>
      <c r="D7" s="2" t="s">
        <v>3</v>
      </c>
    </row>
    <row r="9" spans="2:4" ht="12.75">
      <c r="B9" s="3" t="s">
        <v>4</v>
      </c>
      <c r="C9" s="3"/>
      <c r="D9" s="3"/>
    </row>
    <row r="10" spans="2:4" ht="12.75">
      <c r="B10" s="4"/>
      <c r="C10" s="4" t="s">
        <v>5</v>
      </c>
      <c r="D10" s="5" t="s">
        <v>4</v>
      </c>
    </row>
    <row r="11" spans="2:4" ht="12.75">
      <c r="B11" s="3" t="s">
        <v>107</v>
      </c>
      <c r="C11" s="3"/>
      <c r="D11" s="3"/>
    </row>
    <row r="12" spans="2:4" ht="12.75">
      <c r="B12" s="4"/>
      <c r="C12" s="4" t="s">
        <v>5</v>
      </c>
      <c r="D12" s="5" t="s">
        <v>107</v>
      </c>
    </row>
    <row r="13" spans="2:4" ht="12.75">
      <c r="B13" s="3" t="s">
        <v>665</v>
      </c>
      <c r="C13" s="3"/>
      <c r="D13" s="3"/>
    </row>
    <row r="14" spans="2:4" ht="12.75">
      <c r="B14" s="4"/>
      <c r="C14" s="4" t="s">
        <v>5</v>
      </c>
      <c r="D14" s="5" t="s">
        <v>665</v>
      </c>
    </row>
    <row r="15" spans="2:4" ht="12.75">
      <c r="B15" s="3" t="s">
        <v>760</v>
      </c>
      <c r="C15" s="3"/>
      <c r="D15" s="3"/>
    </row>
    <row r="16" spans="2:4" ht="12.75">
      <c r="B16" s="4"/>
      <c r="C16" s="4" t="s">
        <v>5</v>
      </c>
      <c r="D16" s="5" t="s">
        <v>760</v>
      </c>
    </row>
  </sheetData>
  <mergeCells count="1">
    <mergeCell ref="B3:D3"/>
  </mergeCells>
  <hyperlinks>
    <hyperlink ref="D10" location="'Rekapitulace stavby'!R1C1" display="Rekapitulace stavby"/>
    <hyperlink ref="D12" location="'SO_01 - Parkové úpravy, h...'!R1C1" display="SO_01 - Parkové úpravy, h..."/>
    <hyperlink ref="D14" location="'SO_02 - Sadové úpravy'!R1C1" display="SO_02 - Sadové úpravy"/>
    <hyperlink ref="D16" location="'SO_05 - Vedlejší rozpočto...'!R1C1" display="SO_05 - Vedlejší rozpočto..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2"/>
  <sheetViews>
    <sheetView showGridLines="0" workbookViewId="0" topLeftCell="A1"/>
  </sheetViews>
  <sheetFormatPr defaultColWidth="8.00390625" defaultRowHeight="12.75" customHeight="1"/>
  <cols>
    <col min="1" max="1" width="8.28125" style="6" customWidth="1"/>
    <col min="2" max="2" width="2.00390625" style="6" customWidth="1"/>
    <col min="3" max="3" width="4.28125" style="6" customWidth="1"/>
    <col min="4" max="33" width="2.7109375" style="6" customWidth="1"/>
    <col min="34" max="34" width="3.28125" style="6" customWidth="1"/>
    <col min="35" max="35" width="31.7109375" style="6" customWidth="1"/>
    <col min="36" max="37" width="2.421875" style="6" customWidth="1"/>
    <col min="38" max="38" width="8.28125" style="6" customWidth="1"/>
    <col min="39" max="39" width="3.28125" style="6" customWidth="1"/>
    <col min="40" max="40" width="13.28125" style="6" customWidth="1"/>
    <col min="41" max="41" width="7.421875" style="6" customWidth="1"/>
    <col min="42" max="42" width="4.28125" style="6" customWidth="1"/>
    <col min="43" max="43" width="8.00390625" style="6" hidden="1" customWidth="1"/>
    <col min="44" max="44" width="13.7109375" style="6" customWidth="1"/>
    <col min="45" max="47" width="25.7109375" style="6" customWidth="1"/>
    <col min="48" max="49" width="21.7109375" style="6" customWidth="1"/>
    <col min="50" max="51" width="25.00390625" style="6" customWidth="1"/>
    <col min="52" max="52" width="21.7109375" style="6" customWidth="1"/>
    <col min="53" max="53" width="19.28125" style="6" customWidth="1"/>
    <col min="54" max="54" width="25.00390625" style="6" customWidth="1"/>
    <col min="55" max="55" width="21.7109375" style="6" customWidth="1"/>
    <col min="56" max="56" width="19.28125" style="6" customWidth="1"/>
    <col min="57" max="57" width="66.421875" style="6" customWidth="1"/>
    <col min="58" max="70" width="8.00390625" style="6" customWidth="1"/>
    <col min="71" max="91" width="8.00390625" style="6" hidden="1" customWidth="1"/>
    <col min="92" max="92" width="8.00390625" style="6" customWidth="1"/>
    <col min="93" max="16384" width="8.00390625" style="6" customWidth="1"/>
  </cols>
  <sheetData>
    <row r="1" spans="1:92" ht="12.75" customHeight="1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10" t="s">
        <v>7</v>
      </c>
      <c r="BB1" s="9"/>
      <c r="BC1" s="8"/>
      <c r="BD1" s="8"/>
      <c r="BE1" s="8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8"/>
      <c r="BT1" s="10" t="s">
        <v>8</v>
      </c>
      <c r="BU1" s="10" t="s">
        <v>8</v>
      </c>
      <c r="BV1" s="10" t="s">
        <v>9</v>
      </c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12"/>
    </row>
    <row r="2" spans="1:92" ht="36.9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 t="s">
        <v>10</v>
      </c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8" t="s">
        <v>11</v>
      </c>
      <c r="BT2" s="18" t="s">
        <v>12</v>
      </c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9"/>
    </row>
    <row r="3" spans="1:92" ht="8" customHeight="1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3"/>
      <c r="AQ3" s="23"/>
      <c r="AR3" s="24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8" t="s">
        <v>11</v>
      </c>
      <c r="BT3" s="18" t="s">
        <v>13</v>
      </c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9"/>
    </row>
    <row r="4" spans="1:92" ht="24.95" customHeight="1">
      <c r="A4" s="20"/>
      <c r="B4" s="24"/>
      <c r="C4" s="16"/>
      <c r="D4" s="25" t="s">
        <v>14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26"/>
      <c r="AQ4" s="26"/>
      <c r="AR4" s="24"/>
      <c r="AS4" s="27" t="s">
        <v>15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8" t="s">
        <v>16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9"/>
    </row>
    <row r="5" spans="1:92" ht="12" customHeight="1">
      <c r="A5" s="20"/>
      <c r="B5" s="24"/>
      <c r="C5" s="16"/>
      <c r="D5" s="28" t="s">
        <v>17</v>
      </c>
      <c r="E5" s="16"/>
      <c r="F5" s="16"/>
      <c r="G5" s="16"/>
      <c r="H5" s="16"/>
      <c r="I5" s="16"/>
      <c r="J5" s="16"/>
      <c r="K5" s="29" t="s">
        <v>18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6"/>
      <c r="AQ5" s="26"/>
      <c r="AR5" s="24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8" t="s">
        <v>11</v>
      </c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9"/>
    </row>
    <row r="6" spans="1:92" ht="36.95" customHeight="1">
      <c r="A6" s="20"/>
      <c r="B6" s="24"/>
      <c r="C6" s="16"/>
      <c r="D6" s="30" t="s">
        <v>19</v>
      </c>
      <c r="E6" s="16"/>
      <c r="F6" s="16"/>
      <c r="G6" s="16"/>
      <c r="H6" s="16"/>
      <c r="I6" s="16"/>
      <c r="J6" s="16"/>
      <c r="K6" s="31" t="s">
        <v>20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6"/>
      <c r="AQ6" s="26"/>
      <c r="AR6" s="24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8" t="s">
        <v>11</v>
      </c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9"/>
    </row>
    <row r="7" spans="1:92" ht="12" customHeight="1">
      <c r="A7" s="20"/>
      <c r="B7" s="24"/>
      <c r="C7" s="16"/>
      <c r="D7" s="32" t="s">
        <v>21</v>
      </c>
      <c r="E7" s="16"/>
      <c r="F7" s="16"/>
      <c r="G7" s="16"/>
      <c r="H7" s="16"/>
      <c r="I7" s="16"/>
      <c r="J7" s="16"/>
      <c r="K7" s="3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32" t="s">
        <v>22</v>
      </c>
      <c r="AL7" s="16"/>
      <c r="AM7" s="16"/>
      <c r="AN7" s="33"/>
      <c r="AO7" s="16"/>
      <c r="AP7" s="26"/>
      <c r="AQ7" s="26"/>
      <c r="AR7" s="24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8" t="s">
        <v>11</v>
      </c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9"/>
    </row>
    <row r="8" spans="1:92" ht="12" customHeight="1">
      <c r="A8" s="20"/>
      <c r="B8" s="24"/>
      <c r="C8" s="16"/>
      <c r="D8" s="32" t="s">
        <v>23</v>
      </c>
      <c r="E8" s="16"/>
      <c r="F8" s="16"/>
      <c r="G8" s="16"/>
      <c r="H8" s="16"/>
      <c r="I8" s="16"/>
      <c r="J8" s="16"/>
      <c r="K8" s="29" t="s">
        <v>24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32" t="s">
        <v>25</v>
      </c>
      <c r="AL8" s="16"/>
      <c r="AM8" s="16"/>
      <c r="AN8" s="29" t="s">
        <v>26</v>
      </c>
      <c r="AO8" s="16"/>
      <c r="AP8" s="26"/>
      <c r="AQ8" s="26"/>
      <c r="AR8" s="24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8" t="s">
        <v>11</v>
      </c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9"/>
    </row>
    <row r="9" spans="1:92" ht="14.4" customHeight="1">
      <c r="A9" s="20"/>
      <c r="B9" s="2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6"/>
      <c r="AQ9" s="26"/>
      <c r="AR9" s="24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8" t="s">
        <v>11</v>
      </c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9"/>
    </row>
    <row r="10" spans="1:92" ht="12" customHeight="1">
      <c r="A10" s="20"/>
      <c r="B10" s="24"/>
      <c r="C10" s="16"/>
      <c r="D10" s="32" t="s">
        <v>27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32" t="s">
        <v>28</v>
      </c>
      <c r="AL10" s="16"/>
      <c r="AM10" s="16"/>
      <c r="AN10" s="29" t="s">
        <v>29</v>
      </c>
      <c r="AO10" s="16"/>
      <c r="AP10" s="26"/>
      <c r="AQ10" s="26"/>
      <c r="AR10" s="24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8" t="s">
        <v>11</v>
      </c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9"/>
    </row>
    <row r="11" spans="1:92" ht="18.45" customHeight="1">
      <c r="A11" s="20"/>
      <c r="B11" s="24"/>
      <c r="C11" s="16"/>
      <c r="D11" s="16"/>
      <c r="E11" s="29" t="s">
        <v>30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2" t="s">
        <v>31</v>
      </c>
      <c r="AL11" s="16"/>
      <c r="AM11" s="16"/>
      <c r="AN11" s="33"/>
      <c r="AO11" s="16"/>
      <c r="AP11" s="26"/>
      <c r="AQ11" s="26"/>
      <c r="AR11" s="24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8" t="s">
        <v>11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9"/>
    </row>
    <row r="12" spans="1:92" ht="8" customHeight="1">
      <c r="A12" s="20"/>
      <c r="B12" s="2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6"/>
      <c r="AQ12" s="26"/>
      <c r="AR12" s="24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8" t="s">
        <v>11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9"/>
    </row>
    <row r="13" spans="1:92" ht="12" customHeight="1">
      <c r="A13" s="20"/>
      <c r="B13" s="24"/>
      <c r="C13" s="16"/>
      <c r="D13" s="32" t="s">
        <v>32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32" t="s">
        <v>28</v>
      </c>
      <c r="AL13" s="16"/>
      <c r="AM13" s="16"/>
      <c r="AN13" s="33"/>
      <c r="AO13" s="16"/>
      <c r="AP13" s="26"/>
      <c r="AQ13" s="26"/>
      <c r="AR13" s="24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8" t="s">
        <v>11</v>
      </c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9"/>
    </row>
    <row r="14" spans="1:92" ht="12.75" customHeight="1">
      <c r="A14" s="20"/>
      <c r="B14" s="24"/>
      <c r="C14" s="16"/>
      <c r="D14" s="16"/>
      <c r="E14" s="29" t="s">
        <v>33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32" t="s">
        <v>31</v>
      </c>
      <c r="AL14" s="16"/>
      <c r="AM14" s="16"/>
      <c r="AN14" s="33"/>
      <c r="AO14" s="16"/>
      <c r="AP14" s="26"/>
      <c r="AQ14" s="26"/>
      <c r="AR14" s="24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8" t="s">
        <v>11</v>
      </c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9"/>
    </row>
    <row r="15" spans="1:92" ht="8" customHeight="1">
      <c r="A15" s="20"/>
      <c r="B15" s="2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6"/>
      <c r="AQ15" s="26"/>
      <c r="AR15" s="24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8" t="s">
        <v>8</v>
      </c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9"/>
    </row>
    <row r="16" spans="1:92" ht="12" customHeight="1">
      <c r="A16" s="20"/>
      <c r="B16" s="24"/>
      <c r="C16" s="16"/>
      <c r="D16" s="32" t="s">
        <v>34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2" t="s">
        <v>28</v>
      </c>
      <c r="AL16" s="16"/>
      <c r="AM16" s="16"/>
      <c r="AN16" s="33"/>
      <c r="AO16" s="16"/>
      <c r="AP16" s="26"/>
      <c r="AQ16" s="26"/>
      <c r="AR16" s="24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8" t="s">
        <v>8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9"/>
    </row>
    <row r="17" spans="1:92" ht="18.45" customHeight="1">
      <c r="A17" s="20"/>
      <c r="B17" s="24"/>
      <c r="C17" s="16"/>
      <c r="D17" s="16"/>
      <c r="E17" s="29" t="s">
        <v>33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32" t="s">
        <v>31</v>
      </c>
      <c r="AL17" s="16"/>
      <c r="AM17" s="16"/>
      <c r="AN17" s="33"/>
      <c r="AO17" s="16"/>
      <c r="AP17" s="26"/>
      <c r="AQ17" s="26"/>
      <c r="AR17" s="24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8" t="s">
        <v>35</v>
      </c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9"/>
    </row>
    <row r="18" spans="1:92" ht="8" customHeight="1">
      <c r="A18" s="20"/>
      <c r="B18" s="2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6"/>
      <c r="AQ18" s="26"/>
      <c r="AR18" s="24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8" t="s">
        <v>11</v>
      </c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9"/>
    </row>
    <row r="19" spans="1:92" ht="12" customHeight="1">
      <c r="A19" s="20"/>
      <c r="B19" s="24"/>
      <c r="C19" s="16"/>
      <c r="D19" s="32" t="s">
        <v>36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32" t="s">
        <v>28</v>
      </c>
      <c r="AL19" s="16"/>
      <c r="AM19" s="16"/>
      <c r="AN19" s="33"/>
      <c r="AO19" s="16"/>
      <c r="AP19" s="26"/>
      <c r="AQ19" s="26"/>
      <c r="AR19" s="24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8" t="s">
        <v>11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9"/>
    </row>
    <row r="20" spans="1:92" ht="18.45" customHeight="1">
      <c r="A20" s="20"/>
      <c r="B20" s="24"/>
      <c r="C20" s="16"/>
      <c r="D20" s="16"/>
      <c r="E20" s="29" t="s">
        <v>33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32" t="s">
        <v>31</v>
      </c>
      <c r="AL20" s="16"/>
      <c r="AM20" s="16"/>
      <c r="AN20" s="33"/>
      <c r="AO20" s="16"/>
      <c r="AP20" s="26"/>
      <c r="AQ20" s="26"/>
      <c r="AR20" s="24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8" t="s">
        <v>35</v>
      </c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9"/>
    </row>
    <row r="21" spans="1:92" ht="8" customHeight="1">
      <c r="A21" s="20"/>
      <c r="B21" s="2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6"/>
      <c r="AQ21" s="26"/>
      <c r="AR21" s="24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9"/>
    </row>
    <row r="22" spans="1:92" ht="12" customHeight="1">
      <c r="A22" s="20"/>
      <c r="B22" s="24"/>
      <c r="C22" s="16"/>
      <c r="D22" s="32" t="s">
        <v>37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6"/>
      <c r="AQ22" s="26"/>
      <c r="AR22" s="24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9"/>
    </row>
    <row r="23" spans="1:92" ht="16.5" customHeight="1">
      <c r="A23" s="20"/>
      <c r="B23" s="24"/>
      <c r="C23" s="16"/>
      <c r="D23" s="16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16"/>
      <c r="AP23" s="26"/>
      <c r="AQ23" s="26"/>
      <c r="AR23" s="24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9"/>
    </row>
    <row r="24" spans="1:92" ht="8" customHeight="1">
      <c r="A24" s="20"/>
      <c r="B24" s="24"/>
      <c r="C24" s="1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6"/>
      <c r="AQ24" s="26"/>
      <c r="AR24" s="24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9"/>
    </row>
    <row r="25" spans="1:92" ht="8" customHeight="1">
      <c r="A25" s="20"/>
      <c r="B25" s="24"/>
      <c r="C25" s="1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6"/>
      <c r="AQ25" s="26"/>
      <c r="AR25" s="24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9"/>
    </row>
    <row r="26" spans="1:92" ht="14.4" customHeight="1">
      <c r="A26" s="20"/>
      <c r="B26" s="24"/>
      <c r="C26" s="16"/>
      <c r="D26" s="37" t="s">
        <v>38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8">
        <f>ROUND(AG94,2)</f>
        <v>0</v>
      </c>
      <c r="AL26" s="16"/>
      <c r="AM26" s="16"/>
      <c r="AN26" s="16"/>
      <c r="AO26" s="16"/>
      <c r="AP26" s="26"/>
      <c r="AQ26" s="26"/>
      <c r="AR26" s="24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9"/>
    </row>
    <row r="27" spans="1:92" ht="14.4" customHeight="1">
      <c r="A27" s="20"/>
      <c r="B27" s="24"/>
      <c r="C27" s="16"/>
      <c r="D27" s="37" t="s">
        <v>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8">
        <f>ROUND(AG99,2)</f>
        <v>0</v>
      </c>
      <c r="AL27" s="38"/>
      <c r="AM27" s="38"/>
      <c r="AN27" s="38"/>
      <c r="AO27" s="38"/>
      <c r="AP27" s="26"/>
      <c r="AQ27" s="26"/>
      <c r="AR27" s="24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9"/>
    </row>
    <row r="28" spans="1:92" ht="8" customHeight="1">
      <c r="A28" s="20"/>
      <c r="B28" s="2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6"/>
      <c r="AQ28" s="26"/>
      <c r="AR28" s="24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9"/>
    </row>
    <row r="29" spans="1:92" ht="25.9" customHeight="1">
      <c r="A29" s="20"/>
      <c r="B29" s="24"/>
      <c r="C29" s="16"/>
      <c r="D29" s="39" t="s">
        <v>40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40">
        <f>ROUND(AK26+AK27,2)</f>
        <v>0</v>
      </c>
      <c r="AL29" s="35"/>
      <c r="AM29" s="35"/>
      <c r="AN29" s="35"/>
      <c r="AO29" s="35"/>
      <c r="AP29" s="26"/>
      <c r="AQ29" s="26"/>
      <c r="AR29" s="24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9"/>
    </row>
    <row r="30" spans="1:92" ht="8" customHeight="1">
      <c r="A30" s="20"/>
      <c r="B30" s="24"/>
      <c r="C30" s="1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26"/>
      <c r="AQ30" s="26"/>
      <c r="AR30" s="24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9"/>
    </row>
    <row r="31" spans="1:92" ht="12.75" customHeight="1">
      <c r="A31" s="20"/>
      <c r="B31" s="24"/>
      <c r="C31" s="16"/>
      <c r="D31" s="16"/>
      <c r="E31" s="16"/>
      <c r="F31" s="16"/>
      <c r="G31" s="16"/>
      <c r="H31" s="16"/>
      <c r="I31" s="16"/>
      <c r="J31" s="16"/>
      <c r="K31" s="16"/>
      <c r="L31" s="41" t="s">
        <v>41</v>
      </c>
      <c r="M31" s="42"/>
      <c r="N31" s="42"/>
      <c r="O31" s="42"/>
      <c r="P31" s="42"/>
      <c r="Q31" s="16"/>
      <c r="R31" s="16"/>
      <c r="S31" s="16"/>
      <c r="T31" s="16"/>
      <c r="U31" s="16"/>
      <c r="V31" s="16"/>
      <c r="W31" s="41" t="s">
        <v>42</v>
      </c>
      <c r="X31" s="42"/>
      <c r="Y31" s="42"/>
      <c r="Z31" s="42"/>
      <c r="AA31" s="42"/>
      <c r="AB31" s="42"/>
      <c r="AC31" s="42"/>
      <c r="AD31" s="42"/>
      <c r="AE31" s="42"/>
      <c r="AF31" s="16"/>
      <c r="AG31" s="16"/>
      <c r="AH31" s="16"/>
      <c r="AI31" s="16"/>
      <c r="AJ31" s="16"/>
      <c r="AK31" s="41" t="s">
        <v>43</v>
      </c>
      <c r="AL31" s="42"/>
      <c r="AM31" s="42"/>
      <c r="AN31" s="42"/>
      <c r="AO31" s="42"/>
      <c r="AP31" s="26"/>
      <c r="AQ31" s="26"/>
      <c r="AR31" s="24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9"/>
    </row>
    <row r="32" spans="1:92" ht="14.4" customHeight="1">
      <c r="A32" s="20"/>
      <c r="B32" s="24"/>
      <c r="C32" s="16"/>
      <c r="D32" s="43" t="s">
        <v>44</v>
      </c>
      <c r="E32" s="16"/>
      <c r="F32" s="43" t="s">
        <v>45</v>
      </c>
      <c r="G32" s="16"/>
      <c r="H32" s="16"/>
      <c r="I32" s="16"/>
      <c r="J32" s="16"/>
      <c r="K32" s="16"/>
      <c r="L32" s="44">
        <v>0.21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45">
        <f>ROUND(AZ94+SUM(CD99),2)</f>
        <v>0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45">
        <f>ROUND(AV94+SUM(BY99),2)</f>
        <v>0</v>
      </c>
      <c r="AL32" s="16"/>
      <c r="AM32" s="16"/>
      <c r="AN32" s="16"/>
      <c r="AO32" s="16"/>
      <c r="AP32" s="26"/>
      <c r="AQ32" s="26"/>
      <c r="AR32" s="24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9"/>
    </row>
    <row r="33" spans="1:92" ht="14.4" customHeight="1">
      <c r="A33" s="20"/>
      <c r="B33" s="24"/>
      <c r="C33" s="16"/>
      <c r="D33" s="16"/>
      <c r="E33" s="16"/>
      <c r="F33" s="43" t="s">
        <v>46</v>
      </c>
      <c r="G33" s="16"/>
      <c r="H33" s="16"/>
      <c r="I33" s="16"/>
      <c r="J33" s="16"/>
      <c r="K33" s="16"/>
      <c r="L33" s="44">
        <v>0.15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45">
        <f>ROUND(BA94+SUM(CE99),2)</f>
        <v>0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45">
        <f>ROUND(AW94+SUM(BZ99),2)</f>
        <v>0</v>
      </c>
      <c r="AL33" s="16"/>
      <c r="AM33" s="16"/>
      <c r="AN33" s="16"/>
      <c r="AO33" s="16"/>
      <c r="AP33" s="26"/>
      <c r="AQ33" s="26"/>
      <c r="AR33" s="24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9"/>
    </row>
    <row r="34" spans="1:92" ht="14.4" customHeight="1" hidden="1">
      <c r="A34" s="20"/>
      <c r="B34" s="24"/>
      <c r="C34" s="16"/>
      <c r="D34" s="16"/>
      <c r="E34" s="16"/>
      <c r="F34" s="43" t="s">
        <v>47</v>
      </c>
      <c r="G34" s="16"/>
      <c r="H34" s="16"/>
      <c r="I34" s="16"/>
      <c r="J34" s="16"/>
      <c r="K34" s="16"/>
      <c r="L34" s="44">
        <v>0.21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45">
        <f>ROUND(BB94+SUM(CF99),2)</f>
        <v>0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45">
        <v>0</v>
      </c>
      <c r="AL34" s="16"/>
      <c r="AM34" s="16"/>
      <c r="AN34" s="16"/>
      <c r="AO34" s="16"/>
      <c r="AP34" s="16"/>
      <c r="AQ34" s="26"/>
      <c r="AR34" s="24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9"/>
    </row>
    <row r="35" spans="1:92" ht="14.4" customHeight="1" hidden="1">
      <c r="A35" s="20"/>
      <c r="B35" s="24"/>
      <c r="C35" s="16"/>
      <c r="D35" s="16"/>
      <c r="E35" s="16"/>
      <c r="F35" s="43" t="s">
        <v>48</v>
      </c>
      <c r="G35" s="16"/>
      <c r="H35" s="16"/>
      <c r="I35" s="16"/>
      <c r="J35" s="16"/>
      <c r="K35" s="16"/>
      <c r="L35" s="44">
        <v>0.15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5">
        <f>ROUND(BC94+SUM(CG99),2)</f>
        <v>0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45">
        <v>0</v>
      </c>
      <c r="AL35" s="16"/>
      <c r="AM35" s="16"/>
      <c r="AN35" s="16"/>
      <c r="AO35" s="16"/>
      <c r="AP35" s="16"/>
      <c r="AQ35" s="26"/>
      <c r="AR35" s="24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9"/>
    </row>
    <row r="36" spans="1:92" ht="14.4" customHeight="1" hidden="1">
      <c r="A36" s="20"/>
      <c r="B36" s="24"/>
      <c r="C36" s="16"/>
      <c r="D36" s="16"/>
      <c r="E36" s="16"/>
      <c r="F36" s="43" t="s">
        <v>49</v>
      </c>
      <c r="G36" s="16"/>
      <c r="H36" s="16"/>
      <c r="I36" s="16"/>
      <c r="J36" s="16"/>
      <c r="K36" s="16"/>
      <c r="L36" s="44">
        <v>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45">
        <f>ROUND(BD94+SUM(CH99),2)</f>
        <v>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45">
        <v>0</v>
      </c>
      <c r="AL36" s="16"/>
      <c r="AM36" s="16"/>
      <c r="AN36" s="16"/>
      <c r="AO36" s="16"/>
      <c r="AP36" s="16"/>
      <c r="AQ36" s="26"/>
      <c r="AR36" s="24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9"/>
    </row>
    <row r="37" spans="1:92" ht="8" customHeight="1">
      <c r="A37" s="20"/>
      <c r="B37" s="24"/>
      <c r="C37" s="1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6"/>
      <c r="AQ37" s="26"/>
      <c r="AR37" s="24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9"/>
    </row>
    <row r="38" spans="1:92" ht="25.9" customHeight="1">
      <c r="A38" s="20"/>
      <c r="B38" s="24"/>
      <c r="C38" s="46"/>
      <c r="D38" s="47" t="s">
        <v>50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 t="s">
        <v>51</v>
      </c>
      <c r="U38" s="48"/>
      <c r="V38" s="48"/>
      <c r="W38" s="48"/>
      <c r="X38" s="50" t="s">
        <v>52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1">
        <f>SUM(AK29:AK36)</f>
        <v>0</v>
      </c>
      <c r="AL38" s="48"/>
      <c r="AM38" s="48"/>
      <c r="AN38" s="48"/>
      <c r="AO38" s="52"/>
      <c r="AP38" s="53"/>
      <c r="AQ38" s="54"/>
      <c r="AR38" s="24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9"/>
    </row>
    <row r="39" spans="1:92" ht="8" customHeight="1">
      <c r="A39" s="20"/>
      <c r="B39" s="24"/>
      <c r="C39" s="1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26"/>
      <c r="AQ39" s="26"/>
      <c r="AR39" s="24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9"/>
    </row>
    <row r="40" spans="1:92" ht="14.4" customHeight="1">
      <c r="A40" s="20"/>
      <c r="B40" s="2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26"/>
      <c r="AQ40" s="26"/>
      <c r="AR40" s="24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9"/>
    </row>
    <row r="41" spans="1:92" ht="14.4" customHeight="1">
      <c r="A41" s="20"/>
      <c r="B41" s="2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26"/>
      <c r="AQ41" s="26"/>
      <c r="AR41" s="24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9"/>
    </row>
    <row r="42" spans="1:92" ht="14.4" customHeight="1">
      <c r="A42" s="20"/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26"/>
      <c r="AQ42" s="26"/>
      <c r="AR42" s="24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9"/>
    </row>
    <row r="43" spans="1:92" ht="14.4" customHeight="1">
      <c r="A43" s="20"/>
      <c r="B43" s="2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26"/>
      <c r="AQ43" s="26"/>
      <c r="AR43" s="24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9"/>
    </row>
    <row r="44" spans="1:92" ht="14.4" customHeight="1">
      <c r="A44" s="20"/>
      <c r="B44" s="2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26"/>
      <c r="AQ44" s="26"/>
      <c r="AR44" s="24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9"/>
    </row>
    <row r="45" spans="1:92" ht="14.4" customHeight="1">
      <c r="A45" s="20"/>
      <c r="B45" s="2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26"/>
      <c r="AQ45" s="26"/>
      <c r="AR45" s="24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9"/>
    </row>
    <row r="46" spans="1:92" ht="14.4" customHeight="1">
      <c r="A46" s="20"/>
      <c r="B46" s="2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26"/>
      <c r="AQ46" s="26"/>
      <c r="AR46" s="24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9"/>
    </row>
    <row r="47" spans="1:92" ht="14.4" customHeight="1">
      <c r="A47" s="20"/>
      <c r="B47" s="2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26"/>
      <c r="AQ47" s="26"/>
      <c r="AR47" s="24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9"/>
    </row>
    <row r="48" spans="1:92" ht="14.4" customHeight="1">
      <c r="A48" s="20"/>
      <c r="B48" s="24"/>
      <c r="C48" s="1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6"/>
      <c r="AQ48" s="26"/>
      <c r="AR48" s="24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9"/>
    </row>
    <row r="49" spans="1:92" ht="14.4" customHeight="1">
      <c r="A49" s="20"/>
      <c r="B49" s="24"/>
      <c r="C49" s="16"/>
      <c r="D49" s="55" t="s">
        <v>53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55" t="s">
        <v>54</v>
      </c>
      <c r="AI49" s="36"/>
      <c r="AJ49" s="36"/>
      <c r="AK49" s="36"/>
      <c r="AL49" s="36"/>
      <c r="AM49" s="36"/>
      <c r="AN49" s="36"/>
      <c r="AO49" s="36"/>
      <c r="AP49" s="26"/>
      <c r="AQ49" s="26"/>
      <c r="AR49" s="24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9"/>
    </row>
    <row r="50" spans="1:92" ht="12.75" customHeight="1">
      <c r="A50" s="20"/>
      <c r="B50" s="2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6"/>
      <c r="AQ50" s="26"/>
      <c r="AR50" s="24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9"/>
    </row>
    <row r="51" spans="1:92" ht="12.75" customHeight="1">
      <c r="A51" s="20"/>
      <c r="B51" s="2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26"/>
      <c r="AQ51" s="26"/>
      <c r="AR51" s="24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9"/>
    </row>
    <row r="52" spans="1:92" ht="12.75" customHeight="1">
      <c r="A52" s="20"/>
      <c r="B52" s="2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26"/>
      <c r="AQ52" s="26"/>
      <c r="AR52" s="24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9"/>
    </row>
    <row r="53" spans="1:92" ht="12.75" customHeight="1">
      <c r="A53" s="20"/>
      <c r="B53" s="2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26"/>
      <c r="AQ53" s="26"/>
      <c r="AR53" s="24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9"/>
    </row>
    <row r="54" spans="1:92" ht="12.75" customHeight="1">
      <c r="A54" s="20"/>
      <c r="B54" s="2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26"/>
      <c r="AQ54" s="26"/>
      <c r="AR54" s="24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9"/>
    </row>
    <row r="55" spans="1:92" ht="12.75" customHeight="1">
      <c r="A55" s="20"/>
      <c r="B55" s="2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26"/>
      <c r="AQ55" s="26"/>
      <c r="AR55" s="24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9"/>
    </row>
    <row r="56" spans="1:92" ht="12.75" customHeight="1">
      <c r="A56" s="20"/>
      <c r="B56" s="2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26"/>
      <c r="AQ56" s="26"/>
      <c r="AR56" s="24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9"/>
    </row>
    <row r="57" spans="1:92" ht="12.75" customHeight="1">
      <c r="A57" s="20"/>
      <c r="B57" s="2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26"/>
      <c r="AQ57" s="26"/>
      <c r="AR57" s="24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9"/>
    </row>
    <row r="58" spans="1:92" ht="12.75" customHeight="1">
      <c r="A58" s="20"/>
      <c r="B58" s="2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26"/>
      <c r="AQ58" s="26"/>
      <c r="AR58" s="24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9"/>
    </row>
    <row r="59" spans="1:92" ht="12.75" customHeight="1">
      <c r="A59" s="20"/>
      <c r="B59" s="2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26"/>
      <c r="AQ59" s="26"/>
      <c r="AR59" s="24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9"/>
    </row>
    <row r="60" spans="1:92" ht="12.75" customHeight="1">
      <c r="A60" s="20"/>
      <c r="B60" s="24"/>
      <c r="C60" s="16"/>
      <c r="D60" s="56" t="s">
        <v>55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6" t="s">
        <v>56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6" t="s">
        <v>55</v>
      </c>
      <c r="AI60" s="35"/>
      <c r="AJ60" s="35"/>
      <c r="AK60" s="35"/>
      <c r="AL60" s="35"/>
      <c r="AM60" s="56" t="s">
        <v>56</v>
      </c>
      <c r="AN60" s="35"/>
      <c r="AO60" s="35"/>
      <c r="AP60" s="26"/>
      <c r="AQ60" s="26"/>
      <c r="AR60" s="24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9"/>
    </row>
    <row r="61" spans="1:92" ht="12.75" customHeight="1">
      <c r="A61" s="20"/>
      <c r="B61" s="24"/>
      <c r="C61" s="1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26"/>
      <c r="AQ61" s="26"/>
      <c r="AR61" s="24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9"/>
    </row>
    <row r="62" spans="1:92" ht="12.75" customHeight="1">
      <c r="A62" s="20"/>
      <c r="B62" s="2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26"/>
      <c r="AQ62" s="26"/>
      <c r="AR62" s="24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9"/>
    </row>
    <row r="63" spans="1:92" ht="12.75" customHeight="1">
      <c r="A63" s="20"/>
      <c r="B63" s="24"/>
      <c r="C63" s="1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26"/>
      <c r="AQ63" s="26"/>
      <c r="AR63" s="24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9"/>
    </row>
    <row r="64" spans="1:92" ht="12.75" customHeight="1">
      <c r="A64" s="20"/>
      <c r="B64" s="24"/>
      <c r="C64" s="16"/>
      <c r="D64" s="55" t="s">
        <v>57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55" t="s">
        <v>58</v>
      </c>
      <c r="AI64" s="36"/>
      <c r="AJ64" s="36"/>
      <c r="AK64" s="36"/>
      <c r="AL64" s="36"/>
      <c r="AM64" s="36"/>
      <c r="AN64" s="36"/>
      <c r="AO64" s="36"/>
      <c r="AP64" s="26"/>
      <c r="AQ64" s="26"/>
      <c r="AR64" s="24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9"/>
    </row>
    <row r="65" spans="1:92" ht="12.75" customHeight="1">
      <c r="A65" s="20"/>
      <c r="B65" s="2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26"/>
      <c r="AQ65" s="26"/>
      <c r="AR65" s="24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9"/>
    </row>
    <row r="66" spans="1:92" ht="12.75" customHeight="1">
      <c r="A66" s="20"/>
      <c r="B66" s="2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26"/>
      <c r="AQ66" s="26"/>
      <c r="AR66" s="24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9"/>
    </row>
    <row r="67" spans="1:92" ht="12.75" customHeight="1">
      <c r="A67" s="20"/>
      <c r="B67" s="2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26"/>
      <c r="AQ67" s="26"/>
      <c r="AR67" s="24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9"/>
    </row>
    <row r="68" spans="1:92" ht="12.75" customHeight="1">
      <c r="A68" s="20"/>
      <c r="B68" s="2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26"/>
      <c r="AQ68" s="26"/>
      <c r="AR68" s="24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9"/>
    </row>
    <row r="69" spans="1:92" ht="12.75" customHeight="1">
      <c r="A69" s="20"/>
      <c r="B69" s="2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26"/>
      <c r="AQ69" s="26"/>
      <c r="AR69" s="24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9"/>
    </row>
    <row r="70" spans="1:92" ht="12.75" customHeight="1">
      <c r="A70" s="20"/>
      <c r="B70" s="2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26"/>
      <c r="AQ70" s="26"/>
      <c r="AR70" s="24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9"/>
    </row>
    <row r="71" spans="1:92" ht="12.75" customHeight="1">
      <c r="A71" s="20"/>
      <c r="B71" s="2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26"/>
      <c r="AQ71" s="26"/>
      <c r="AR71" s="24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9"/>
    </row>
    <row r="72" spans="1:92" ht="12.75" customHeight="1">
      <c r="A72" s="20"/>
      <c r="B72" s="2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26"/>
      <c r="AQ72" s="26"/>
      <c r="AR72" s="24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9"/>
    </row>
    <row r="73" spans="1:92" ht="12.75" customHeight="1">
      <c r="A73" s="20"/>
      <c r="B73" s="2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26"/>
      <c r="AQ73" s="26"/>
      <c r="AR73" s="24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9"/>
    </row>
    <row r="74" spans="1:92" ht="12.75" customHeight="1">
      <c r="A74" s="20"/>
      <c r="B74" s="2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26"/>
      <c r="AQ74" s="26"/>
      <c r="AR74" s="24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9"/>
    </row>
    <row r="75" spans="1:92" ht="12.75" customHeight="1">
      <c r="A75" s="20"/>
      <c r="B75" s="24"/>
      <c r="C75" s="16"/>
      <c r="D75" s="56" t="s">
        <v>55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6" t="s">
        <v>56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6" t="s">
        <v>55</v>
      </c>
      <c r="AI75" s="35"/>
      <c r="AJ75" s="35"/>
      <c r="AK75" s="35"/>
      <c r="AL75" s="35"/>
      <c r="AM75" s="56" t="s">
        <v>56</v>
      </c>
      <c r="AN75" s="35"/>
      <c r="AO75" s="35"/>
      <c r="AP75" s="26"/>
      <c r="AQ75" s="26"/>
      <c r="AR75" s="24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9"/>
    </row>
    <row r="76" spans="1:92" ht="12.75" customHeight="1">
      <c r="A76" s="20"/>
      <c r="B76" s="24"/>
      <c r="C76" s="1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26"/>
      <c r="AQ76" s="26"/>
      <c r="AR76" s="24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9"/>
    </row>
    <row r="77" spans="1:92" ht="8" customHeight="1">
      <c r="A77" s="20"/>
      <c r="B77" s="5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58"/>
      <c r="AQ77" s="58"/>
      <c r="AR77" s="24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9"/>
    </row>
    <row r="78" spans="1:92" ht="12.75" customHeight="1">
      <c r="A78" s="1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9"/>
    </row>
    <row r="79" spans="1:92" ht="12.75" customHeight="1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9"/>
    </row>
    <row r="80" spans="1:92" ht="12.7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9"/>
    </row>
    <row r="81" spans="1:92" ht="8" customHeight="1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3"/>
      <c r="AQ81" s="23"/>
      <c r="AR81" s="24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9"/>
    </row>
    <row r="82" spans="1:92" ht="24.95" customHeight="1">
      <c r="A82" s="20"/>
      <c r="B82" s="24"/>
      <c r="C82" s="59" t="s">
        <v>59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26"/>
      <c r="AQ82" s="26"/>
      <c r="AR82" s="24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9"/>
    </row>
    <row r="83" spans="1:92" ht="8" customHeight="1">
      <c r="A83" s="20"/>
      <c r="B83" s="2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26"/>
      <c r="AQ83" s="26"/>
      <c r="AR83" s="24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9"/>
    </row>
    <row r="84" spans="1:92" ht="12" customHeight="1">
      <c r="A84" s="20"/>
      <c r="B84" s="24"/>
      <c r="C84" s="43" t="s">
        <v>17</v>
      </c>
      <c r="D84" s="16"/>
      <c r="E84" s="16"/>
      <c r="F84" s="16"/>
      <c r="G84" s="16"/>
      <c r="H84" s="16"/>
      <c r="I84" s="16"/>
      <c r="J84" s="16"/>
      <c r="K84" s="16"/>
      <c r="L84" s="60" t="s">
        <f>K5</f>
        <v>60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26"/>
      <c r="AQ84" s="26"/>
      <c r="AR84" s="24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9"/>
    </row>
    <row r="85" spans="1:92" ht="36.95" customHeight="1">
      <c r="A85" s="20"/>
      <c r="B85" s="24"/>
      <c r="C85" s="61" t="s">
        <v>19</v>
      </c>
      <c r="D85" s="16"/>
      <c r="E85" s="16"/>
      <c r="F85" s="16"/>
      <c r="G85" s="16"/>
      <c r="H85" s="16"/>
      <c r="I85" s="16"/>
      <c r="J85" s="16"/>
      <c r="K85" s="16"/>
      <c r="L85" s="62" t="s">
        <f>K6</f>
        <v>61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26"/>
      <c r="AQ85" s="26"/>
      <c r="AR85" s="24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9"/>
    </row>
    <row r="86" spans="1:92" ht="8" customHeight="1">
      <c r="A86" s="20"/>
      <c r="B86" s="2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26"/>
      <c r="AQ86" s="26"/>
      <c r="AR86" s="24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9"/>
    </row>
    <row r="87" spans="1:92" ht="12" customHeight="1">
      <c r="A87" s="20"/>
      <c r="B87" s="24"/>
      <c r="C87" s="43" t="s">
        <v>23</v>
      </c>
      <c r="D87" s="16"/>
      <c r="E87" s="16"/>
      <c r="F87" s="16"/>
      <c r="G87" s="16"/>
      <c r="H87" s="16"/>
      <c r="I87" s="16"/>
      <c r="J87" s="16"/>
      <c r="K87" s="16"/>
      <c r="L87" s="63" t="s">
        <f>IF(K8="","",K8)</f>
        <v>62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43" t="s">
        <v>25</v>
      </c>
      <c r="AJ87" s="16"/>
      <c r="AK87" s="16"/>
      <c r="AL87" s="16"/>
      <c r="AM87" s="64" t="s">
        <f>IF(AN8="","",AN8)</f>
        <v>63</v>
      </c>
      <c r="AN87" s="65"/>
      <c r="AO87" s="16"/>
      <c r="AP87" s="26"/>
      <c r="AQ87" s="26"/>
      <c r="AR87" s="24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9"/>
    </row>
    <row r="88" spans="1:92" ht="8" customHeight="1">
      <c r="A88" s="20"/>
      <c r="B88" s="2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26"/>
      <c r="AQ88" s="26"/>
      <c r="AR88" s="24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16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9"/>
    </row>
    <row r="89" spans="1:92" ht="15.15" customHeight="1">
      <c r="A89" s="20"/>
      <c r="B89" s="24"/>
      <c r="C89" s="43" t="s">
        <v>27</v>
      </c>
      <c r="D89" s="16"/>
      <c r="E89" s="16"/>
      <c r="F89" s="16"/>
      <c r="G89" s="16"/>
      <c r="H89" s="16"/>
      <c r="I89" s="16"/>
      <c r="J89" s="16"/>
      <c r="K89" s="16"/>
      <c r="L89" s="67" t="s">
        <f>IF(E11="","",E11)</f>
        <v>64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43" t="s">
        <v>34</v>
      </c>
      <c r="AJ89" s="16"/>
      <c r="AK89" s="16"/>
      <c r="AL89" s="16"/>
      <c r="AM89" s="68" t="s">
        <f>IF(E17="","",E17)</f>
        <v>65</v>
      </c>
      <c r="AN89" s="69"/>
      <c r="AO89" s="69"/>
      <c r="AP89" s="70"/>
      <c r="AQ89" s="26"/>
      <c r="AR89" s="71"/>
      <c r="AS89" s="72" t="s">
        <v>66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76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9"/>
    </row>
    <row r="90" spans="1:92" ht="15.15" customHeight="1">
      <c r="A90" s="20"/>
      <c r="B90" s="24"/>
      <c r="C90" s="43" t="s">
        <v>32</v>
      </c>
      <c r="D90" s="16"/>
      <c r="E90" s="16"/>
      <c r="F90" s="16"/>
      <c r="G90" s="16"/>
      <c r="H90" s="16"/>
      <c r="I90" s="16"/>
      <c r="J90" s="16"/>
      <c r="K90" s="16"/>
      <c r="L90" s="67" t="s">
        <f>IF(E14="","",E14)</f>
        <v>65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43" t="s">
        <v>36</v>
      </c>
      <c r="AJ90" s="16"/>
      <c r="AK90" s="16"/>
      <c r="AL90" s="16"/>
      <c r="AM90" s="68" t="s">
        <f>IF(E20="","",E20)</f>
        <v>65</v>
      </c>
      <c r="AN90" s="69"/>
      <c r="AO90" s="69"/>
      <c r="AP90" s="70"/>
      <c r="AQ90" s="26"/>
      <c r="AR90" s="71"/>
      <c r="AS90" s="77"/>
      <c r="AT90" s="78"/>
      <c r="AU90" s="16"/>
      <c r="AV90" s="16"/>
      <c r="AW90" s="16"/>
      <c r="AX90" s="16"/>
      <c r="AY90" s="16"/>
      <c r="AZ90" s="16"/>
      <c r="BA90" s="16"/>
      <c r="BB90" s="16"/>
      <c r="BC90" s="16"/>
      <c r="BD90" s="79"/>
      <c r="BE90" s="76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9"/>
    </row>
    <row r="91" spans="1:92" ht="10.8" customHeight="1">
      <c r="A91" s="20"/>
      <c r="B91" s="2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80"/>
      <c r="AQ91" s="26"/>
      <c r="AR91" s="71"/>
      <c r="AS91" s="81"/>
      <c r="AT91" s="82"/>
      <c r="AU91" s="66"/>
      <c r="AV91" s="66"/>
      <c r="AW91" s="66"/>
      <c r="AX91" s="66"/>
      <c r="AY91" s="66"/>
      <c r="AZ91" s="66"/>
      <c r="BA91" s="66"/>
      <c r="BB91" s="66"/>
      <c r="BC91" s="66"/>
      <c r="BD91" s="83"/>
      <c r="BE91" s="76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9"/>
    </row>
    <row r="92" spans="1:92" ht="29.25" customHeight="1">
      <c r="A92" s="20"/>
      <c r="B92" s="84"/>
      <c r="C92" s="85" t="s">
        <v>67</v>
      </c>
      <c r="D92" s="86"/>
      <c r="E92" s="86"/>
      <c r="F92" s="86"/>
      <c r="G92" s="86"/>
      <c r="H92" s="87"/>
      <c r="I92" s="88" t="s">
        <v>68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69</v>
      </c>
      <c r="AH92" s="86"/>
      <c r="AI92" s="86"/>
      <c r="AJ92" s="86"/>
      <c r="AK92" s="86"/>
      <c r="AL92" s="86"/>
      <c r="AM92" s="86"/>
      <c r="AN92" s="88" t="s">
        <v>70</v>
      </c>
      <c r="AO92" s="86"/>
      <c r="AP92" s="90"/>
      <c r="AQ92" s="91" t="s">
        <v>71</v>
      </c>
      <c r="AR92" s="71"/>
      <c r="AS92" s="92" t="s">
        <v>72</v>
      </c>
      <c r="AT92" s="93" t="s">
        <v>73</v>
      </c>
      <c r="AU92" s="93" t="s">
        <v>74</v>
      </c>
      <c r="AV92" s="93" t="s">
        <v>75</v>
      </c>
      <c r="AW92" s="93" t="s">
        <v>76</v>
      </c>
      <c r="AX92" s="93" t="s">
        <v>77</v>
      </c>
      <c r="AY92" s="93" t="s">
        <v>78</v>
      </c>
      <c r="AZ92" s="93" t="s">
        <v>79</v>
      </c>
      <c r="BA92" s="93" t="s">
        <v>80</v>
      </c>
      <c r="BB92" s="93" t="s">
        <v>81</v>
      </c>
      <c r="BC92" s="93" t="s">
        <v>82</v>
      </c>
      <c r="BD92" s="94" t="s">
        <v>83</v>
      </c>
      <c r="BE92" s="76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9"/>
    </row>
    <row r="93" spans="1:92" ht="10.8" customHeight="1">
      <c r="A93" s="20"/>
      <c r="B93" s="2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95"/>
      <c r="AQ93" s="26"/>
      <c r="AR93" s="71"/>
      <c r="AS93" s="96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  <c r="BE93" s="76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9"/>
    </row>
    <row r="94" spans="1:92" ht="32.4" customHeight="1">
      <c r="A94" s="20"/>
      <c r="B94" s="24"/>
      <c r="C94" s="97" t="s">
        <v>84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ROUND(SUM(AG95:AG97),2)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1"/>
      <c r="AQ94" s="102"/>
      <c r="AR94" s="71"/>
      <c r="AS94" s="103">
        <f>ROUND(SUM(AS95:AS97),2)</f>
        <v>0</v>
      </c>
      <c r="AT94" s="104">
        <f>ROUND(SUM(AV94:AW94),2)</f>
        <v>0</v>
      </c>
      <c r="AU94" s="105">
        <f>ROUND(SUM(AU95:AU97),5)</f>
        <v>4441.61076</v>
      </c>
      <c r="AV94" s="104">
        <f>ROUND(AZ94*L32,2)</f>
        <v>0</v>
      </c>
      <c r="AW94" s="104">
        <f>ROUND(BA94*L33,2)</f>
        <v>0</v>
      </c>
      <c r="AX94" s="104">
        <f>ROUND(BB94*L32,2)</f>
        <v>0</v>
      </c>
      <c r="AY94" s="104">
        <f>ROUND(BC94*L33,2)</f>
        <v>0</v>
      </c>
      <c r="AZ94" s="104">
        <f>ROUND(SUM(AZ95:AZ97),2)</f>
        <v>0</v>
      </c>
      <c r="BA94" s="104">
        <f>ROUND(SUM(BA95:BA97),2)</f>
        <v>0</v>
      </c>
      <c r="BB94" s="104">
        <f>ROUND(SUM(BB95:BB97),2)</f>
        <v>0</v>
      </c>
      <c r="BC94" s="104">
        <f>ROUND(SUM(BC95:BC97),2)</f>
        <v>0</v>
      </c>
      <c r="BD94" s="106">
        <f>ROUND(SUM(BD95:BD97),2)</f>
        <v>0</v>
      </c>
      <c r="BE94" s="76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07" t="s">
        <v>85</v>
      </c>
      <c r="BT94" s="107" t="s">
        <v>86</v>
      </c>
      <c r="BU94" s="108" t="s">
        <v>87</v>
      </c>
      <c r="BV94" s="107" t="s">
        <v>88</v>
      </c>
      <c r="BW94" s="107" t="s">
        <v>9</v>
      </c>
      <c r="BX94" s="107" t="s">
        <v>89</v>
      </c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09"/>
      <c r="CM94" s="16"/>
      <c r="CN94" s="19"/>
    </row>
    <row r="95" spans="1:92" ht="16.5" customHeight="1">
      <c r="A95" s="110" t="s">
        <v>90</v>
      </c>
      <c r="B95" s="24"/>
      <c r="C95" s="111"/>
      <c r="D95" s="112" t="s">
        <v>91</v>
      </c>
      <c r="E95" s="113"/>
      <c r="F95" s="113"/>
      <c r="G95" s="113"/>
      <c r="H95" s="113"/>
      <c r="I95" s="114"/>
      <c r="J95" s="112" t="s">
        <v>92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'SO_01 - Parkové úpravy, h...'!J30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6"/>
      <c r="AQ95" s="117" t="s">
        <v>93</v>
      </c>
      <c r="AR95" s="71"/>
      <c r="AS95" s="118">
        <v>0</v>
      </c>
      <c r="AT95" s="119">
        <f>ROUND(SUM(AV95:AW95),2)</f>
        <v>0</v>
      </c>
      <c r="AU95" s="120">
        <f>'SO_01 - Parkové úpravy, h...'!P133</f>
        <v>3535.742579</v>
      </c>
      <c r="AV95" s="119">
        <f>'SO_01 - Parkové úpravy, h...'!J33</f>
        <v>0</v>
      </c>
      <c r="AW95" s="119">
        <f>'SO_01 - Parkové úpravy, h...'!J34</f>
        <v>0</v>
      </c>
      <c r="AX95" s="119">
        <f>'SO_01 - Parkové úpravy, h...'!J35</f>
        <v>0</v>
      </c>
      <c r="AY95" s="119">
        <f>'SO_01 - Parkové úpravy, h...'!J36</f>
        <v>0</v>
      </c>
      <c r="AZ95" s="119">
        <f>'SO_01 - Parkové úpravy, h...'!F33</f>
        <v>0</v>
      </c>
      <c r="BA95" s="119">
        <f>'SO_01 - Parkové úpravy, h...'!F34</f>
        <v>0</v>
      </c>
      <c r="BB95" s="119">
        <f>'SO_01 - Parkové úpravy, h...'!F35</f>
        <v>0</v>
      </c>
      <c r="BC95" s="119">
        <f>'SO_01 - Parkové úpravy, h...'!F36</f>
        <v>0</v>
      </c>
      <c r="BD95" s="121">
        <f>'SO_01 - Parkové úpravy, h...'!F37</f>
        <v>0</v>
      </c>
      <c r="BE95" s="76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6"/>
      <c r="BT95" s="122" t="s">
        <v>94</v>
      </c>
      <c r="BU95" s="16"/>
      <c r="BV95" s="122" t="s">
        <v>88</v>
      </c>
      <c r="BW95" s="122" t="s">
        <v>95</v>
      </c>
      <c r="BX95" s="122" t="s">
        <v>9</v>
      </c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23"/>
      <c r="CM95" s="122" t="s">
        <v>96</v>
      </c>
      <c r="CN95" s="19"/>
    </row>
    <row r="96" spans="1:92" ht="16.5" customHeight="1">
      <c r="A96" s="110" t="s">
        <v>90</v>
      </c>
      <c r="B96" s="24"/>
      <c r="C96" s="111"/>
      <c r="D96" s="112" t="s">
        <v>97</v>
      </c>
      <c r="E96" s="113"/>
      <c r="F96" s="113"/>
      <c r="G96" s="113"/>
      <c r="H96" s="113"/>
      <c r="I96" s="114"/>
      <c r="J96" s="112" t="s">
        <v>98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5">
        <f>'SO_02 - Sadové úpravy'!J30</f>
        <v>0</v>
      </c>
      <c r="AH96" s="114"/>
      <c r="AI96" s="114"/>
      <c r="AJ96" s="114"/>
      <c r="AK96" s="114"/>
      <c r="AL96" s="114"/>
      <c r="AM96" s="114"/>
      <c r="AN96" s="115">
        <f>SUM(AG96,AT96)</f>
        <v>0</v>
      </c>
      <c r="AO96" s="114"/>
      <c r="AP96" s="116"/>
      <c r="AQ96" s="117" t="s">
        <v>93</v>
      </c>
      <c r="AR96" s="71"/>
      <c r="AS96" s="118">
        <v>0</v>
      </c>
      <c r="AT96" s="119">
        <f>ROUND(SUM(AV96:AW96),2)</f>
        <v>0</v>
      </c>
      <c r="AU96" s="120">
        <f>'SO_02 - Sadové úpravy'!P119</f>
        <v>905.868185</v>
      </c>
      <c r="AV96" s="119">
        <f>'SO_02 - Sadové úpravy'!J33</f>
        <v>0</v>
      </c>
      <c r="AW96" s="119">
        <f>'SO_02 - Sadové úpravy'!J34</f>
        <v>0</v>
      </c>
      <c r="AX96" s="119">
        <f>'SO_02 - Sadové úpravy'!J35</f>
        <v>0</v>
      </c>
      <c r="AY96" s="119">
        <f>'SO_02 - Sadové úpravy'!J36</f>
        <v>0</v>
      </c>
      <c r="AZ96" s="119">
        <f>'SO_02 - Sadové úpravy'!F33</f>
        <v>0</v>
      </c>
      <c r="BA96" s="119">
        <f>'SO_02 - Sadové úpravy'!F34</f>
        <v>0</v>
      </c>
      <c r="BB96" s="119">
        <f>'SO_02 - Sadové úpravy'!F35</f>
        <v>0</v>
      </c>
      <c r="BC96" s="119">
        <f>'SO_02 - Sadové úpravy'!F36</f>
        <v>0</v>
      </c>
      <c r="BD96" s="121">
        <f>'SO_02 - Sadové úpravy'!F37</f>
        <v>0</v>
      </c>
      <c r="BE96" s="76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6"/>
      <c r="BT96" s="122" t="s">
        <v>94</v>
      </c>
      <c r="BU96" s="16"/>
      <c r="BV96" s="122" t="s">
        <v>88</v>
      </c>
      <c r="BW96" s="122" t="s">
        <v>99</v>
      </c>
      <c r="BX96" s="122" t="s">
        <v>9</v>
      </c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23"/>
      <c r="CM96" s="122" t="s">
        <v>96</v>
      </c>
      <c r="CN96" s="19"/>
    </row>
    <row r="97" spans="1:92" ht="16.5" customHeight="1">
      <c r="A97" s="110" t="s">
        <v>90</v>
      </c>
      <c r="B97" s="24"/>
      <c r="C97" s="111"/>
      <c r="D97" s="112" t="s">
        <v>100</v>
      </c>
      <c r="E97" s="113"/>
      <c r="F97" s="113"/>
      <c r="G97" s="113"/>
      <c r="H97" s="113"/>
      <c r="I97" s="114"/>
      <c r="J97" s="112" t="s">
        <v>101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5">
        <f>'SO_05 - Vedlejší rozpočto...'!J30</f>
        <v>0</v>
      </c>
      <c r="AH97" s="114"/>
      <c r="AI97" s="114"/>
      <c r="AJ97" s="114"/>
      <c r="AK97" s="114"/>
      <c r="AL97" s="114"/>
      <c r="AM97" s="114"/>
      <c r="AN97" s="115">
        <f>SUM(AG97,AT97)</f>
        <v>0</v>
      </c>
      <c r="AO97" s="114"/>
      <c r="AP97" s="116"/>
      <c r="AQ97" s="117" t="s">
        <v>93</v>
      </c>
      <c r="AR97" s="71"/>
      <c r="AS97" s="124">
        <v>0</v>
      </c>
      <c r="AT97" s="125">
        <f>ROUND(SUM(AV97:AW97),2)</f>
        <v>0</v>
      </c>
      <c r="AU97" s="126">
        <f>'SO_05 - Vedlejší rozpočto...'!P120</f>
        <v>0</v>
      </c>
      <c r="AV97" s="125">
        <f>'SO_05 - Vedlejší rozpočto...'!J33</f>
        <v>0</v>
      </c>
      <c r="AW97" s="125">
        <f>'SO_05 - Vedlejší rozpočto...'!J34</f>
        <v>0</v>
      </c>
      <c r="AX97" s="125">
        <f>'SO_05 - Vedlejší rozpočto...'!J35</f>
        <v>0</v>
      </c>
      <c r="AY97" s="125">
        <f>'SO_05 - Vedlejší rozpočto...'!J36</f>
        <v>0</v>
      </c>
      <c r="AZ97" s="125">
        <f>'SO_05 - Vedlejší rozpočto...'!F33</f>
        <v>0</v>
      </c>
      <c r="BA97" s="125">
        <f>'SO_05 - Vedlejší rozpočto...'!F34</f>
        <v>0</v>
      </c>
      <c r="BB97" s="125">
        <f>'SO_05 - Vedlejší rozpočto...'!F35</f>
        <v>0</v>
      </c>
      <c r="BC97" s="125">
        <f>'SO_05 - Vedlejší rozpočto...'!F36</f>
        <v>0</v>
      </c>
      <c r="BD97" s="127">
        <f>'SO_05 - Vedlejší rozpočto...'!F37</f>
        <v>0</v>
      </c>
      <c r="BE97" s="76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6"/>
      <c r="BT97" s="122" t="s">
        <v>94</v>
      </c>
      <c r="BU97" s="16"/>
      <c r="BV97" s="122" t="s">
        <v>88</v>
      </c>
      <c r="BW97" s="122" t="s">
        <v>102</v>
      </c>
      <c r="BX97" s="122" t="s">
        <v>9</v>
      </c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23"/>
      <c r="CM97" s="122" t="s">
        <v>96</v>
      </c>
      <c r="CN97" s="19"/>
    </row>
    <row r="98" spans="1:92" ht="12.75" customHeight="1">
      <c r="A98" s="20"/>
      <c r="B98" s="2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26"/>
      <c r="AQ98" s="26"/>
      <c r="AR98" s="24"/>
      <c r="AS98" s="128"/>
      <c r="AT98" s="128"/>
      <c r="AU98" s="128"/>
      <c r="AV98" s="128"/>
      <c r="AW98" s="74"/>
      <c r="AX98" s="74"/>
      <c r="AY98" s="74"/>
      <c r="AZ98" s="74"/>
      <c r="BA98" s="74"/>
      <c r="BB98" s="74"/>
      <c r="BC98" s="74"/>
      <c r="BD98" s="74"/>
      <c r="BE98" s="16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9"/>
    </row>
    <row r="99" spans="1:92" ht="30" customHeight="1">
      <c r="A99" s="20"/>
      <c r="B99" s="24"/>
      <c r="C99" s="97" t="s">
        <v>103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00">
        <v>0</v>
      </c>
      <c r="AH99" s="100"/>
      <c r="AI99" s="100"/>
      <c r="AJ99" s="100"/>
      <c r="AK99" s="100"/>
      <c r="AL99" s="100"/>
      <c r="AM99" s="100"/>
      <c r="AN99" s="100">
        <v>0</v>
      </c>
      <c r="AO99" s="100"/>
      <c r="AP99" s="101"/>
      <c r="AQ99" s="26"/>
      <c r="AR99" s="71"/>
      <c r="AS99" s="92" t="s">
        <v>104</v>
      </c>
      <c r="AT99" s="93" t="s">
        <v>105</v>
      </c>
      <c r="AU99" s="93" t="s">
        <v>44</v>
      </c>
      <c r="AV99" s="94" t="s">
        <v>73</v>
      </c>
      <c r="AW99" s="76"/>
      <c r="AX99" s="16"/>
      <c r="AY99" s="16"/>
      <c r="AZ99" s="16"/>
      <c r="BA99" s="16"/>
      <c r="BB99" s="16"/>
      <c r="BC99" s="16"/>
      <c r="BD99" s="16"/>
      <c r="BE99" s="16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9"/>
    </row>
    <row r="100" spans="1:92" ht="10.8" customHeight="1">
      <c r="A100" s="20"/>
      <c r="B100" s="2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26"/>
      <c r="AQ100" s="26"/>
      <c r="AR100" s="24"/>
      <c r="AS100" s="74"/>
      <c r="AT100" s="74"/>
      <c r="AU100" s="74"/>
      <c r="AV100" s="74"/>
      <c r="AW100" s="16"/>
      <c r="AX100" s="16"/>
      <c r="AY100" s="16"/>
      <c r="AZ100" s="16"/>
      <c r="BA100" s="16"/>
      <c r="BB100" s="16"/>
      <c r="BC100" s="16"/>
      <c r="BD100" s="16"/>
      <c r="BE100" s="1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9"/>
    </row>
    <row r="101" spans="1:92" ht="30" customHeight="1">
      <c r="A101" s="20"/>
      <c r="B101" s="24"/>
      <c r="C101" s="129" t="s">
        <v>106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1">
        <f>ROUND(AG94+AG99,2)</f>
        <v>0</v>
      </c>
      <c r="AH101" s="131"/>
      <c r="AI101" s="131"/>
      <c r="AJ101" s="131"/>
      <c r="AK101" s="131"/>
      <c r="AL101" s="131"/>
      <c r="AM101" s="131"/>
      <c r="AN101" s="131">
        <f>ROUND(AN94+AN99,2)</f>
        <v>0</v>
      </c>
      <c r="AO101" s="131"/>
      <c r="AP101" s="132"/>
      <c r="AQ101" s="133"/>
      <c r="AR101" s="24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9"/>
    </row>
    <row r="102" spans="1:92" ht="8" customHeight="1">
      <c r="A102" s="134"/>
      <c r="B102" s="5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58"/>
      <c r="AQ102" s="58"/>
      <c r="AR102" s="135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8"/>
    </row>
  </sheetData>
  <mergeCells count="54">
    <mergeCell ref="L85:AO85"/>
    <mergeCell ref="AM87:AN87"/>
    <mergeCell ref="AM89:AP89"/>
    <mergeCell ref="AS89:AT91"/>
    <mergeCell ref="AM90:AP90"/>
    <mergeCell ref="AN92:AP92"/>
    <mergeCell ref="C92:G92"/>
    <mergeCell ref="I92:AF92"/>
    <mergeCell ref="AG92:AM92"/>
    <mergeCell ref="AN94:AP94"/>
    <mergeCell ref="AG94:AM94"/>
    <mergeCell ref="J95:AF95"/>
    <mergeCell ref="AG95:AM95"/>
    <mergeCell ref="AN95:AP95"/>
    <mergeCell ref="D95:H95"/>
    <mergeCell ref="J96:AF96"/>
    <mergeCell ref="D96:H96"/>
    <mergeCell ref="AN96:AP96"/>
    <mergeCell ref="AG96:AM96"/>
    <mergeCell ref="AN97:AP97"/>
    <mergeCell ref="J97:AF97"/>
    <mergeCell ref="AG97:AM97"/>
    <mergeCell ref="D97:H97"/>
    <mergeCell ref="AN99:AP99"/>
    <mergeCell ref="AG99:AM99"/>
    <mergeCell ref="AG101:AM101"/>
    <mergeCell ref="AN101:AP101"/>
    <mergeCell ref="K5:AO5"/>
    <mergeCell ref="K6:AO6"/>
    <mergeCell ref="E23:AN23"/>
    <mergeCell ref="AK26:AO26"/>
    <mergeCell ref="AK27:AO27"/>
    <mergeCell ref="AK29:AO29"/>
    <mergeCell ref="L31:P31"/>
    <mergeCell ref="AK31:AO31"/>
    <mergeCell ref="W31:AE31"/>
    <mergeCell ref="W32:AE32"/>
    <mergeCell ref="AK32:AO32"/>
    <mergeCell ref="L32:P32"/>
    <mergeCell ref="L33:P33"/>
    <mergeCell ref="AK33:AO33"/>
    <mergeCell ref="W33:AE33"/>
    <mergeCell ref="AK34:AO34"/>
    <mergeCell ref="L34:P34"/>
    <mergeCell ref="W34:AE34"/>
    <mergeCell ref="AK35:AO35"/>
    <mergeCell ref="W35:AE35"/>
    <mergeCell ref="L35:P35"/>
    <mergeCell ref="W36:AE36"/>
    <mergeCell ref="AK36:AO36"/>
    <mergeCell ref="L36:P36"/>
    <mergeCell ref="AK38:AO38"/>
    <mergeCell ref="X38:AB38"/>
    <mergeCell ref="AR2:BE2"/>
  </mergeCells>
  <hyperlinks>
    <hyperlink ref="A95" location="'SO_01 - Parkové úpravy, h...'!R1C1" display="/"/>
    <hyperlink ref="A96" location="'SO_02 - Sadové úpravy'!R1C1" display="/"/>
    <hyperlink ref="A97" location="'SO_05 - Vedlejší rozpočto...'!R1C1" display="/"/>
  </hyperlink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12"/>
  <sheetViews>
    <sheetView showGridLines="0" workbookViewId="0" topLeftCell="A1"/>
  </sheetViews>
  <sheetFormatPr defaultColWidth="8.00390625" defaultRowHeight="12.75" customHeight="1"/>
  <cols>
    <col min="1" max="1" width="8.28125" style="139" customWidth="1"/>
    <col min="2" max="2" width="2.00390625" style="139" customWidth="1"/>
    <col min="3" max="4" width="4.28125" style="139" customWidth="1"/>
    <col min="5" max="5" width="17.28125" style="139" customWidth="1"/>
    <col min="6" max="6" width="50.7109375" style="139" customWidth="1"/>
    <col min="7" max="7" width="7.421875" style="139" customWidth="1"/>
    <col min="8" max="8" width="11.421875" style="139" customWidth="1"/>
    <col min="9" max="10" width="20.28125" style="139" customWidth="1"/>
    <col min="11" max="11" width="8.00390625" style="139" hidden="1" customWidth="1"/>
    <col min="12" max="12" width="9.28125" style="139" customWidth="1"/>
    <col min="13" max="13" width="10.7109375" style="139" customWidth="1"/>
    <col min="14" max="14" width="9.28125" style="139" customWidth="1"/>
    <col min="15" max="20" width="14.28125" style="139" customWidth="1"/>
    <col min="21" max="21" width="16.28125" style="139" customWidth="1"/>
    <col min="22" max="22" width="12.28125" style="139" customWidth="1"/>
    <col min="23" max="23" width="16.28125" style="139" customWidth="1"/>
    <col min="24" max="24" width="12.28125" style="139" customWidth="1"/>
    <col min="25" max="25" width="15.00390625" style="139" customWidth="1"/>
    <col min="26" max="26" width="11.00390625" style="139" customWidth="1"/>
    <col min="27" max="27" width="15.00390625" style="139" customWidth="1"/>
    <col min="28" max="28" width="16.28125" style="139" customWidth="1"/>
    <col min="29" max="29" width="11.00390625" style="139" customWidth="1"/>
    <col min="30" max="30" width="15.00390625" style="139" customWidth="1"/>
    <col min="31" max="31" width="16.28125" style="139" customWidth="1"/>
    <col min="32" max="43" width="8.00390625" style="139" customWidth="1"/>
    <col min="44" max="65" width="8.00390625" style="139" hidden="1" customWidth="1"/>
    <col min="66" max="66" width="8.00390625" style="139" customWidth="1"/>
    <col min="67" max="16384" width="8.00390625" style="139" customWidth="1"/>
  </cols>
  <sheetData>
    <row r="1" spans="1:66" ht="12.75" customHeight="1">
      <c r="A1" s="14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2"/>
    </row>
    <row r="2" spans="1:66" ht="36.9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10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6"/>
      <c r="AS2" s="16"/>
      <c r="AT2" s="18" t="s">
        <v>95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9"/>
    </row>
    <row r="3" spans="1:66" ht="8" customHeight="1">
      <c r="A3" s="20"/>
      <c r="B3" s="21"/>
      <c r="C3" s="22"/>
      <c r="D3" s="22"/>
      <c r="E3" s="22"/>
      <c r="F3" s="22"/>
      <c r="G3" s="22"/>
      <c r="H3" s="22"/>
      <c r="I3" s="22"/>
      <c r="J3" s="23"/>
      <c r="K3" s="23"/>
      <c r="L3" s="2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6"/>
      <c r="AS3" s="16"/>
      <c r="AT3" s="18" t="s">
        <v>96</v>
      </c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9"/>
    </row>
    <row r="4" spans="1:66" ht="24.95" customHeight="1">
      <c r="A4" s="20"/>
      <c r="B4" s="24"/>
      <c r="C4" s="16"/>
      <c r="D4" s="25" t="s">
        <v>108</v>
      </c>
      <c r="E4" s="16"/>
      <c r="F4" s="16"/>
      <c r="G4" s="16"/>
      <c r="H4" s="16"/>
      <c r="I4" s="16"/>
      <c r="J4" s="26"/>
      <c r="K4" s="26"/>
      <c r="L4" s="24"/>
      <c r="M4" s="141" t="s">
        <v>15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6"/>
      <c r="AS4" s="16"/>
      <c r="AT4" s="18" t="s">
        <v>8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9"/>
    </row>
    <row r="5" spans="1:66" ht="8" customHeight="1">
      <c r="A5" s="20"/>
      <c r="B5" s="24"/>
      <c r="C5" s="16"/>
      <c r="D5" s="16"/>
      <c r="E5" s="16"/>
      <c r="F5" s="16"/>
      <c r="G5" s="16"/>
      <c r="H5" s="16"/>
      <c r="I5" s="16"/>
      <c r="J5" s="26"/>
      <c r="K5" s="26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9"/>
    </row>
    <row r="6" spans="1:66" ht="12" customHeight="1">
      <c r="A6" s="20"/>
      <c r="B6" s="24"/>
      <c r="C6" s="16"/>
      <c r="D6" s="32" t="s">
        <v>19</v>
      </c>
      <c r="E6" s="16"/>
      <c r="F6" s="16"/>
      <c r="G6" s="16"/>
      <c r="H6" s="16"/>
      <c r="I6" s="16"/>
      <c r="J6" s="26"/>
      <c r="K6" s="26"/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9"/>
    </row>
    <row r="7" spans="1:66" ht="16.5" customHeight="1">
      <c r="A7" s="20"/>
      <c r="B7" s="24"/>
      <c r="C7" s="16"/>
      <c r="D7" s="16"/>
      <c r="E7" s="142" t="s">
        <f>'Rekapitulace stavby'!K6</f>
        <v>109</v>
      </c>
      <c r="F7" s="143"/>
      <c r="G7" s="143"/>
      <c r="H7" s="143"/>
      <c r="I7" s="16"/>
      <c r="J7" s="26"/>
      <c r="K7" s="26"/>
      <c r="L7" s="2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9"/>
    </row>
    <row r="8" spans="1:66" ht="12" customHeight="1">
      <c r="A8" s="20"/>
      <c r="B8" s="24"/>
      <c r="C8" s="16"/>
      <c r="D8" s="43" t="s">
        <v>110</v>
      </c>
      <c r="E8" s="16"/>
      <c r="F8" s="16"/>
      <c r="G8" s="16"/>
      <c r="H8" s="16"/>
      <c r="I8" s="16"/>
      <c r="J8" s="26"/>
      <c r="K8" s="26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9"/>
    </row>
    <row r="9" spans="1:66" ht="16.5" customHeight="1">
      <c r="A9" s="20"/>
      <c r="B9" s="24"/>
      <c r="C9" s="16"/>
      <c r="D9" s="16"/>
      <c r="E9" s="62" t="s">
        <v>111</v>
      </c>
      <c r="F9" s="16"/>
      <c r="G9" s="16"/>
      <c r="H9" s="16"/>
      <c r="I9" s="16"/>
      <c r="J9" s="26"/>
      <c r="K9" s="26"/>
      <c r="L9" s="2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9"/>
    </row>
    <row r="10" spans="1:66" ht="12.75" customHeight="1">
      <c r="A10" s="20"/>
      <c r="B10" s="24"/>
      <c r="C10" s="16"/>
      <c r="D10" s="16"/>
      <c r="E10" s="16"/>
      <c r="F10" s="16"/>
      <c r="G10" s="16"/>
      <c r="H10" s="16"/>
      <c r="I10" s="16"/>
      <c r="J10" s="26"/>
      <c r="K10" s="26"/>
      <c r="L10" s="2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9"/>
    </row>
    <row r="11" spans="1:66" ht="12" customHeight="1">
      <c r="A11" s="20"/>
      <c r="B11" s="24"/>
      <c r="C11" s="16"/>
      <c r="D11" s="43" t="s">
        <v>21</v>
      </c>
      <c r="E11" s="16"/>
      <c r="F11" s="144"/>
      <c r="G11" s="16"/>
      <c r="H11" s="16"/>
      <c r="I11" s="43" t="s">
        <v>22</v>
      </c>
      <c r="J11" s="145"/>
      <c r="K11" s="26"/>
      <c r="L11" s="2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9"/>
    </row>
    <row r="12" spans="1:66" ht="12" customHeight="1">
      <c r="A12" s="20"/>
      <c r="B12" s="24"/>
      <c r="C12" s="16"/>
      <c r="D12" s="43" t="s">
        <v>23</v>
      </c>
      <c r="E12" s="16"/>
      <c r="F12" s="64" t="s">
        <v>24</v>
      </c>
      <c r="G12" s="16"/>
      <c r="H12" s="16"/>
      <c r="I12" s="43" t="s">
        <v>25</v>
      </c>
      <c r="J12" s="146" t="s">
        <f>'Rekapitulace stavby'!AN8</f>
        <v>63</v>
      </c>
      <c r="K12" s="26"/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9"/>
    </row>
    <row r="13" spans="1:66" ht="10.8" customHeight="1">
      <c r="A13" s="20"/>
      <c r="B13" s="24"/>
      <c r="C13" s="16"/>
      <c r="D13" s="16"/>
      <c r="E13" s="16"/>
      <c r="F13" s="16"/>
      <c r="G13" s="16"/>
      <c r="H13" s="16"/>
      <c r="I13" s="16"/>
      <c r="J13" s="26"/>
      <c r="K13" s="26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9"/>
    </row>
    <row r="14" spans="1:66" ht="12" customHeight="1">
      <c r="A14" s="20"/>
      <c r="B14" s="24"/>
      <c r="C14" s="16"/>
      <c r="D14" s="43" t="s">
        <v>27</v>
      </c>
      <c r="E14" s="16"/>
      <c r="F14" s="16"/>
      <c r="G14" s="16"/>
      <c r="H14" s="16"/>
      <c r="I14" s="43" t="s">
        <v>28</v>
      </c>
      <c r="J14" s="146" t="s">
        <v>29</v>
      </c>
      <c r="K14" s="26"/>
      <c r="L14" s="2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9"/>
    </row>
    <row r="15" spans="1:66" ht="18" customHeight="1">
      <c r="A15" s="20"/>
      <c r="B15" s="24"/>
      <c r="C15" s="16"/>
      <c r="D15" s="16"/>
      <c r="E15" s="64" t="s">
        <v>30</v>
      </c>
      <c r="F15" s="16"/>
      <c r="G15" s="16"/>
      <c r="H15" s="16"/>
      <c r="I15" s="43" t="s">
        <v>31</v>
      </c>
      <c r="J15" s="145"/>
      <c r="K15" s="26"/>
      <c r="L15" s="2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9"/>
    </row>
    <row r="16" spans="1:66" ht="8" customHeight="1">
      <c r="A16" s="20"/>
      <c r="B16" s="24"/>
      <c r="C16" s="16"/>
      <c r="D16" s="16"/>
      <c r="E16" s="16"/>
      <c r="F16" s="16"/>
      <c r="G16" s="16"/>
      <c r="H16" s="16"/>
      <c r="I16" s="16"/>
      <c r="J16" s="26"/>
      <c r="K16" s="26"/>
      <c r="L16" s="2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9"/>
    </row>
    <row r="17" spans="1:66" ht="12" customHeight="1">
      <c r="A17" s="20"/>
      <c r="B17" s="24"/>
      <c r="C17" s="16"/>
      <c r="D17" s="43" t="s">
        <v>32</v>
      </c>
      <c r="E17" s="16"/>
      <c r="F17" s="16"/>
      <c r="G17" s="16"/>
      <c r="H17" s="16"/>
      <c r="I17" s="43" t="s">
        <v>28</v>
      </c>
      <c r="J17" s="147">
        <f>'Rekapitulace stavby'!AN13</f>
        <v>0</v>
      </c>
      <c r="K17" s="26"/>
      <c r="L17" s="2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9"/>
    </row>
    <row r="18" spans="1:66" ht="18" customHeight="1">
      <c r="A18" s="20"/>
      <c r="B18" s="24"/>
      <c r="C18" s="16"/>
      <c r="D18" s="16"/>
      <c r="E18" s="64" t="s">
        <f>'Rekapitulace stavby'!E14</f>
        <v>65</v>
      </c>
      <c r="F18" s="144"/>
      <c r="G18" s="144"/>
      <c r="H18" s="144"/>
      <c r="I18" s="43" t="s">
        <v>31</v>
      </c>
      <c r="J18" s="147">
        <f>'Rekapitulace stavby'!AN14</f>
        <v>0</v>
      </c>
      <c r="K18" s="26"/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9"/>
    </row>
    <row r="19" spans="1:66" ht="8" customHeight="1">
      <c r="A19" s="20"/>
      <c r="B19" s="24"/>
      <c r="C19" s="16"/>
      <c r="D19" s="16"/>
      <c r="E19" s="16"/>
      <c r="F19" s="16"/>
      <c r="G19" s="16"/>
      <c r="H19" s="16"/>
      <c r="I19" s="16"/>
      <c r="J19" s="26"/>
      <c r="K19" s="26"/>
      <c r="L19" s="2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9"/>
    </row>
    <row r="20" spans="1:66" ht="12" customHeight="1">
      <c r="A20" s="20"/>
      <c r="B20" s="24"/>
      <c r="C20" s="16"/>
      <c r="D20" s="43" t="s">
        <v>34</v>
      </c>
      <c r="E20" s="16"/>
      <c r="F20" s="16"/>
      <c r="G20" s="16"/>
      <c r="H20" s="16"/>
      <c r="I20" s="43" t="s">
        <v>28</v>
      </c>
      <c r="J20" s="146">
        <f>IF('Rekapitulace stavby'!AN16="","",'Rekapitulace stavby'!AN16)</f>
      </c>
      <c r="K20" s="26"/>
      <c r="L20" s="2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9"/>
    </row>
    <row r="21" spans="1:66" ht="18" customHeight="1">
      <c r="A21" s="20"/>
      <c r="B21" s="24"/>
      <c r="C21" s="16"/>
      <c r="D21" s="16"/>
      <c r="E21" s="64" t="s">
        <f>IF('Rekapitulace stavby'!E17="","",'Rekapitulace stavby'!E17)</f>
        <v>65</v>
      </c>
      <c r="F21" s="16"/>
      <c r="G21" s="16"/>
      <c r="H21" s="16"/>
      <c r="I21" s="43" t="s">
        <v>31</v>
      </c>
      <c r="J21" s="146">
        <f>IF('Rekapitulace stavby'!AN17="","",'Rekapitulace stavby'!AN17)</f>
      </c>
      <c r="K21" s="26"/>
      <c r="L21" s="2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9"/>
    </row>
    <row r="22" spans="1:66" ht="8" customHeight="1">
      <c r="A22" s="20"/>
      <c r="B22" s="24"/>
      <c r="C22" s="16"/>
      <c r="D22" s="16"/>
      <c r="E22" s="16"/>
      <c r="F22" s="16"/>
      <c r="G22" s="16"/>
      <c r="H22" s="16"/>
      <c r="I22" s="16"/>
      <c r="J22" s="26"/>
      <c r="K22" s="26"/>
      <c r="L22" s="2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9"/>
    </row>
    <row r="23" spans="1:66" ht="12" customHeight="1">
      <c r="A23" s="20"/>
      <c r="B23" s="24"/>
      <c r="C23" s="16"/>
      <c r="D23" s="43" t="s">
        <v>36</v>
      </c>
      <c r="E23" s="16"/>
      <c r="F23" s="16"/>
      <c r="G23" s="16"/>
      <c r="H23" s="16"/>
      <c r="I23" s="43" t="s">
        <v>28</v>
      </c>
      <c r="J23" s="146">
        <f>IF('Rekapitulace stavby'!AN19="","",'Rekapitulace stavby'!AN19)</f>
      </c>
      <c r="K23" s="26"/>
      <c r="L23" s="2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9"/>
    </row>
    <row r="24" spans="1:66" ht="18" customHeight="1">
      <c r="A24" s="20"/>
      <c r="B24" s="24"/>
      <c r="C24" s="16"/>
      <c r="D24" s="16"/>
      <c r="E24" s="64" t="s">
        <f>IF('Rekapitulace stavby'!E20="","",'Rekapitulace stavby'!E20)</f>
        <v>65</v>
      </c>
      <c r="F24" s="16"/>
      <c r="G24" s="16"/>
      <c r="H24" s="16"/>
      <c r="I24" s="43" t="s">
        <v>31</v>
      </c>
      <c r="J24" s="146">
        <f>IF('Rekapitulace stavby'!AN20="","",'Rekapitulace stavby'!AN20)</f>
      </c>
      <c r="K24" s="26"/>
      <c r="L24" s="2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9"/>
    </row>
    <row r="25" spans="1:66" ht="8" customHeight="1">
      <c r="A25" s="20"/>
      <c r="B25" s="24"/>
      <c r="C25" s="16"/>
      <c r="D25" s="16"/>
      <c r="E25" s="16"/>
      <c r="F25" s="16"/>
      <c r="G25" s="16"/>
      <c r="H25" s="16"/>
      <c r="I25" s="16"/>
      <c r="J25" s="26"/>
      <c r="K25" s="26"/>
      <c r="L25" s="2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9"/>
    </row>
    <row r="26" spans="1:66" ht="12" customHeight="1">
      <c r="A26" s="20"/>
      <c r="B26" s="24"/>
      <c r="C26" s="16"/>
      <c r="D26" s="43" t="s">
        <v>37</v>
      </c>
      <c r="E26" s="16"/>
      <c r="F26" s="16"/>
      <c r="G26" s="16"/>
      <c r="H26" s="16"/>
      <c r="I26" s="16"/>
      <c r="J26" s="26"/>
      <c r="K26" s="26"/>
      <c r="L26" s="2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9"/>
    </row>
    <row r="27" spans="1:66" ht="16.5" customHeight="1">
      <c r="A27" s="20"/>
      <c r="B27" s="24"/>
      <c r="C27" s="16"/>
      <c r="D27" s="16"/>
      <c r="E27" s="144"/>
      <c r="F27" s="144"/>
      <c r="G27" s="144"/>
      <c r="H27" s="144"/>
      <c r="I27" s="16"/>
      <c r="J27" s="26"/>
      <c r="K27" s="26"/>
      <c r="L27" s="2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9"/>
    </row>
    <row r="28" spans="1:66" ht="8" customHeight="1">
      <c r="A28" s="20"/>
      <c r="B28" s="24"/>
      <c r="C28" s="16"/>
      <c r="D28" s="66"/>
      <c r="E28" s="66"/>
      <c r="F28" s="66"/>
      <c r="G28" s="66"/>
      <c r="H28" s="66"/>
      <c r="I28" s="66"/>
      <c r="J28" s="148"/>
      <c r="K28" s="148"/>
      <c r="L28" s="2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9"/>
    </row>
    <row r="29" spans="1:66" ht="8" customHeight="1">
      <c r="A29" s="20"/>
      <c r="B29" s="24"/>
      <c r="C29" s="16"/>
      <c r="D29" s="74"/>
      <c r="E29" s="74"/>
      <c r="F29" s="74"/>
      <c r="G29" s="74"/>
      <c r="H29" s="74"/>
      <c r="I29" s="74"/>
      <c r="J29" s="149"/>
      <c r="K29" s="149"/>
      <c r="L29" s="2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9"/>
    </row>
    <row r="30" spans="1:66" ht="25.4" customHeight="1">
      <c r="A30" s="20"/>
      <c r="B30" s="24"/>
      <c r="C30" s="16"/>
      <c r="D30" s="150" t="s">
        <v>40</v>
      </c>
      <c r="E30" s="66"/>
      <c r="F30" s="66"/>
      <c r="G30" s="66"/>
      <c r="H30" s="66"/>
      <c r="I30" s="66"/>
      <c r="J30" s="151">
        <f>ROUND(J133,2)</f>
        <v>0</v>
      </c>
      <c r="K30" s="148"/>
      <c r="L30" s="24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9"/>
    </row>
    <row r="31" spans="1:66" ht="8" customHeight="1">
      <c r="A31" s="20"/>
      <c r="B31" s="24"/>
      <c r="C31" s="16"/>
      <c r="D31" s="74"/>
      <c r="E31" s="74"/>
      <c r="F31" s="74"/>
      <c r="G31" s="74"/>
      <c r="H31" s="74"/>
      <c r="I31" s="74"/>
      <c r="J31" s="149"/>
      <c r="K31" s="149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9"/>
    </row>
    <row r="32" spans="1:66" ht="14.4" customHeight="1">
      <c r="A32" s="20"/>
      <c r="B32" s="24"/>
      <c r="C32" s="16"/>
      <c r="D32" s="16"/>
      <c r="E32" s="16"/>
      <c r="F32" s="41" t="s">
        <v>42</v>
      </c>
      <c r="G32" s="16"/>
      <c r="H32" s="16"/>
      <c r="I32" s="41" t="s">
        <v>41</v>
      </c>
      <c r="J32" s="152" t="s">
        <v>43</v>
      </c>
      <c r="K32" s="26"/>
      <c r="L32" s="24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9"/>
    </row>
    <row r="33" spans="1:66" ht="14.4" customHeight="1">
      <c r="A33" s="20"/>
      <c r="B33" s="24"/>
      <c r="C33" s="16"/>
      <c r="D33" s="153" t="s">
        <v>44</v>
      </c>
      <c r="E33" s="43" t="s">
        <v>45</v>
      </c>
      <c r="F33" s="154">
        <f>ROUND((SUM(BE133:BE411)),2)</f>
        <v>0</v>
      </c>
      <c r="G33" s="16"/>
      <c r="H33" s="16"/>
      <c r="I33" s="155">
        <v>0.21</v>
      </c>
      <c r="J33" s="156">
        <f>ROUND(((SUM(BE133:BE411))*I33),2)</f>
        <v>0</v>
      </c>
      <c r="K33" s="26"/>
      <c r="L33" s="2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9"/>
    </row>
    <row r="34" spans="1:66" ht="14.4" customHeight="1">
      <c r="A34" s="20"/>
      <c r="B34" s="24"/>
      <c r="C34" s="16"/>
      <c r="D34" s="16"/>
      <c r="E34" s="43" t="s">
        <v>46</v>
      </c>
      <c r="F34" s="154">
        <f>ROUND((SUM(BF133:BF411)),2)</f>
        <v>0</v>
      </c>
      <c r="G34" s="16"/>
      <c r="H34" s="16"/>
      <c r="I34" s="155">
        <v>0.15</v>
      </c>
      <c r="J34" s="156">
        <f>ROUND(((SUM(BF133:BF411))*I34),2)</f>
        <v>0</v>
      </c>
      <c r="K34" s="26"/>
      <c r="L34" s="2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9"/>
    </row>
    <row r="35" spans="1:66" ht="14.4" customHeight="1" hidden="1">
      <c r="A35" s="20"/>
      <c r="B35" s="24"/>
      <c r="C35" s="16"/>
      <c r="D35" s="16"/>
      <c r="E35" s="43" t="s">
        <v>47</v>
      </c>
      <c r="F35" s="154">
        <f>ROUND((SUM(BG133:BG411)),2)</f>
        <v>0</v>
      </c>
      <c r="G35" s="16"/>
      <c r="H35" s="16"/>
      <c r="I35" s="155">
        <v>0.21</v>
      </c>
      <c r="J35" s="154">
        <f aca="true" t="shared" si="0" ref="J35:J37">0</f>
        <v>0</v>
      </c>
      <c r="K35" s="26"/>
      <c r="L35" s="24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9"/>
    </row>
    <row r="36" spans="1:66" ht="14.4" customHeight="1" hidden="1">
      <c r="A36" s="20"/>
      <c r="B36" s="24"/>
      <c r="C36" s="16"/>
      <c r="D36" s="16"/>
      <c r="E36" s="43" t="s">
        <v>48</v>
      </c>
      <c r="F36" s="154">
        <f>ROUND((SUM(BH133:BH411)),2)</f>
        <v>0</v>
      </c>
      <c r="G36" s="16"/>
      <c r="H36" s="16"/>
      <c r="I36" s="155">
        <v>0.15</v>
      </c>
      <c r="J36" s="154">
        <f t="shared" si="0"/>
        <v>0</v>
      </c>
      <c r="K36" s="26"/>
      <c r="L36" s="24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9"/>
    </row>
    <row r="37" spans="1:66" ht="14.4" customHeight="1" hidden="1">
      <c r="A37" s="20"/>
      <c r="B37" s="24"/>
      <c r="C37" s="16"/>
      <c r="D37" s="16"/>
      <c r="E37" s="43" t="s">
        <v>49</v>
      </c>
      <c r="F37" s="154">
        <f>ROUND((SUM(BI133:BI411)),2)</f>
        <v>0</v>
      </c>
      <c r="G37" s="16"/>
      <c r="H37" s="16"/>
      <c r="I37" s="155">
        <v>0</v>
      </c>
      <c r="J37" s="154">
        <f t="shared" si="0"/>
        <v>0</v>
      </c>
      <c r="K37" s="26"/>
      <c r="L37" s="2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9"/>
    </row>
    <row r="38" spans="1:66" ht="8" customHeight="1">
      <c r="A38" s="20"/>
      <c r="B38" s="24"/>
      <c r="C38" s="16"/>
      <c r="D38" s="35"/>
      <c r="E38" s="35"/>
      <c r="F38" s="35"/>
      <c r="G38" s="35"/>
      <c r="H38" s="35"/>
      <c r="I38" s="35"/>
      <c r="J38" s="80"/>
      <c r="K38" s="80"/>
      <c r="L38" s="2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9"/>
    </row>
    <row r="39" spans="1:66" ht="25.4" customHeight="1">
      <c r="A39" s="20"/>
      <c r="B39" s="24"/>
      <c r="C39" s="157"/>
      <c r="D39" s="158" t="s">
        <v>50</v>
      </c>
      <c r="E39" s="87"/>
      <c r="F39" s="87"/>
      <c r="G39" s="159" t="s">
        <v>51</v>
      </c>
      <c r="H39" s="160" t="s">
        <v>52</v>
      </c>
      <c r="I39" s="87"/>
      <c r="J39" s="161">
        <f>SUM(J30:J37)</f>
        <v>0</v>
      </c>
      <c r="K39" s="162"/>
      <c r="L39" s="24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9"/>
    </row>
    <row r="40" spans="1:66" ht="14.4" customHeight="1">
      <c r="A40" s="20"/>
      <c r="B40" s="24"/>
      <c r="C40" s="16"/>
      <c r="D40" s="36"/>
      <c r="E40" s="36"/>
      <c r="F40" s="36"/>
      <c r="G40" s="36"/>
      <c r="H40" s="36"/>
      <c r="I40" s="36"/>
      <c r="J40" s="95"/>
      <c r="K40" s="95"/>
      <c r="L40" s="2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9"/>
    </row>
    <row r="41" spans="1:66" ht="14.4" customHeight="1">
      <c r="A41" s="20"/>
      <c r="B41" s="24"/>
      <c r="C41" s="16"/>
      <c r="D41" s="16"/>
      <c r="E41" s="16"/>
      <c r="F41" s="16"/>
      <c r="G41" s="16"/>
      <c r="H41" s="16"/>
      <c r="I41" s="16"/>
      <c r="J41" s="26"/>
      <c r="K41" s="26"/>
      <c r="L41" s="24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9"/>
    </row>
    <row r="42" spans="1:66" ht="14.4" customHeight="1">
      <c r="A42" s="20"/>
      <c r="B42" s="24"/>
      <c r="C42" s="16"/>
      <c r="D42" s="16"/>
      <c r="E42" s="16"/>
      <c r="F42" s="16"/>
      <c r="G42" s="16"/>
      <c r="H42" s="16"/>
      <c r="I42" s="16"/>
      <c r="J42" s="26"/>
      <c r="K42" s="26"/>
      <c r="L42" s="24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9"/>
    </row>
    <row r="43" spans="1:66" ht="14.4" customHeight="1">
      <c r="A43" s="20"/>
      <c r="B43" s="24"/>
      <c r="C43" s="16"/>
      <c r="D43" s="16"/>
      <c r="E43" s="16"/>
      <c r="F43" s="16"/>
      <c r="G43" s="16"/>
      <c r="H43" s="16"/>
      <c r="I43" s="16"/>
      <c r="J43" s="26"/>
      <c r="K43" s="26"/>
      <c r="L43" s="24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9"/>
    </row>
    <row r="44" spans="1:66" ht="14.4" customHeight="1">
      <c r="A44" s="20"/>
      <c r="B44" s="24"/>
      <c r="C44" s="16"/>
      <c r="D44" s="16"/>
      <c r="E44" s="16"/>
      <c r="F44" s="16"/>
      <c r="G44" s="16"/>
      <c r="H44" s="16"/>
      <c r="I44" s="16"/>
      <c r="J44" s="26"/>
      <c r="K44" s="26"/>
      <c r="L44" s="24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9"/>
    </row>
    <row r="45" spans="1:66" ht="14.4" customHeight="1">
      <c r="A45" s="20"/>
      <c r="B45" s="24"/>
      <c r="C45" s="16"/>
      <c r="D45" s="16"/>
      <c r="E45" s="16"/>
      <c r="F45" s="16"/>
      <c r="G45" s="16"/>
      <c r="H45" s="16"/>
      <c r="I45" s="16"/>
      <c r="J45" s="26"/>
      <c r="K45" s="26"/>
      <c r="L45" s="24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9"/>
    </row>
    <row r="46" spans="1:66" ht="14.4" customHeight="1">
      <c r="A46" s="20"/>
      <c r="B46" s="24"/>
      <c r="C46" s="16"/>
      <c r="D46" s="16"/>
      <c r="E46" s="16"/>
      <c r="F46" s="16"/>
      <c r="G46" s="16"/>
      <c r="H46" s="16"/>
      <c r="I46" s="16"/>
      <c r="J46" s="26"/>
      <c r="K46" s="26"/>
      <c r="L46" s="24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9"/>
    </row>
    <row r="47" spans="1:66" ht="14.4" customHeight="1">
      <c r="A47" s="20"/>
      <c r="B47" s="24"/>
      <c r="C47" s="16"/>
      <c r="D47" s="16"/>
      <c r="E47" s="16"/>
      <c r="F47" s="16"/>
      <c r="G47" s="16"/>
      <c r="H47" s="16"/>
      <c r="I47" s="16"/>
      <c r="J47" s="26"/>
      <c r="K47" s="26"/>
      <c r="L47" s="24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9"/>
    </row>
    <row r="48" spans="1:66" ht="14.4" customHeight="1">
      <c r="A48" s="20"/>
      <c r="B48" s="24"/>
      <c r="C48" s="16"/>
      <c r="D48" s="16"/>
      <c r="E48" s="16"/>
      <c r="F48" s="16"/>
      <c r="G48" s="16"/>
      <c r="H48" s="16"/>
      <c r="I48" s="16"/>
      <c r="J48" s="26"/>
      <c r="K48" s="26"/>
      <c r="L48" s="24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9"/>
    </row>
    <row r="49" spans="1:66" ht="14.4" customHeight="1">
      <c r="A49" s="20"/>
      <c r="B49" s="24"/>
      <c r="C49" s="16"/>
      <c r="D49" s="35"/>
      <c r="E49" s="35"/>
      <c r="F49" s="35"/>
      <c r="G49" s="35"/>
      <c r="H49" s="35"/>
      <c r="I49" s="35"/>
      <c r="J49" s="80"/>
      <c r="K49" s="80"/>
      <c r="L49" s="2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9"/>
    </row>
    <row r="50" spans="1:66" ht="14.4" customHeight="1">
      <c r="A50" s="20"/>
      <c r="B50" s="24"/>
      <c r="C50" s="16"/>
      <c r="D50" s="55" t="s">
        <v>53</v>
      </c>
      <c r="E50" s="36"/>
      <c r="F50" s="36"/>
      <c r="G50" s="55" t="s">
        <v>54</v>
      </c>
      <c r="H50" s="36"/>
      <c r="I50" s="36"/>
      <c r="J50" s="95"/>
      <c r="K50" s="95"/>
      <c r="L50" s="2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9"/>
    </row>
    <row r="51" spans="1:66" ht="12.75" customHeight="1">
      <c r="A51" s="20"/>
      <c r="B51" s="24"/>
      <c r="C51" s="16"/>
      <c r="D51" s="16"/>
      <c r="E51" s="16"/>
      <c r="F51" s="16"/>
      <c r="G51" s="16"/>
      <c r="H51" s="16"/>
      <c r="I51" s="16"/>
      <c r="J51" s="26"/>
      <c r="K51" s="26"/>
      <c r="L51" s="2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9"/>
    </row>
    <row r="52" spans="1:66" ht="12.75" customHeight="1">
      <c r="A52" s="20"/>
      <c r="B52" s="24"/>
      <c r="C52" s="16"/>
      <c r="D52" s="16"/>
      <c r="E52" s="16"/>
      <c r="F52" s="16"/>
      <c r="G52" s="16"/>
      <c r="H52" s="16"/>
      <c r="I52" s="16"/>
      <c r="J52" s="26"/>
      <c r="K52" s="26"/>
      <c r="L52" s="2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9"/>
    </row>
    <row r="53" spans="1:66" ht="12.75" customHeight="1">
      <c r="A53" s="20"/>
      <c r="B53" s="24"/>
      <c r="C53" s="16"/>
      <c r="D53" s="16"/>
      <c r="E53" s="16"/>
      <c r="F53" s="16"/>
      <c r="G53" s="16"/>
      <c r="H53" s="16"/>
      <c r="I53" s="16"/>
      <c r="J53" s="26"/>
      <c r="K53" s="26"/>
      <c r="L53" s="2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9"/>
    </row>
    <row r="54" spans="1:66" ht="12.75" customHeight="1">
      <c r="A54" s="20"/>
      <c r="B54" s="24"/>
      <c r="C54" s="16"/>
      <c r="D54" s="16"/>
      <c r="E54" s="16"/>
      <c r="F54" s="16"/>
      <c r="G54" s="16"/>
      <c r="H54" s="16"/>
      <c r="I54" s="16"/>
      <c r="J54" s="26"/>
      <c r="K54" s="26"/>
      <c r="L54" s="2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9"/>
    </row>
    <row r="55" spans="1:66" ht="12.75" customHeight="1">
      <c r="A55" s="20"/>
      <c r="B55" s="24"/>
      <c r="C55" s="16"/>
      <c r="D55" s="16"/>
      <c r="E55" s="16"/>
      <c r="F55" s="16"/>
      <c r="G55" s="16"/>
      <c r="H55" s="16"/>
      <c r="I55" s="16"/>
      <c r="J55" s="26"/>
      <c r="K55" s="26"/>
      <c r="L55" s="2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9"/>
    </row>
    <row r="56" spans="1:66" ht="12.75" customHeight="1">
      <c r="A56" s="20"/>
      <c r="B56" s="24"/>
      <c r="C56" s="16"/>
      <c r="D56" s="16"/>
      <c r="E56" s="16"/>
      <c r="F56" s="16"/>
      <c r="G56" s="16"/>
      <c r="H56" s="16"/>
      <c r="I56" s="16"/>
      <c r="J56" s="26"/>
      <c r="K56" s="26"/>
      <c r="L56" s="24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9"/>
    </row>
    <row r="57" spans="1:66" ht="12.75" customHeight="1">
      <c r="A57" s="20"/>
      <c r="B57" s="24"/>
      <c r="C57" s="16"/>
      <c r="D57" s="16"/>
      <c r="E57" s="16"/>
      <c r="F57" s="16"/>
      <c r="G57" s="16"/>
      <c r="H57" s="16"/>
      <c r="I57" s="16"/>
      <c r="J57" s="26"/>
      <c r="K57" s="26"/>
      <c r="L57" s="24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9"/>
    </row>
    <row r="58" spans="1:66" ht="12.75" customHeight="1">
      <c r="A58" s="20"/>
      <c r="B58" s="24"/>
      <c r="C58" s="16"/>
      <c r="D58" s="16"/>
      <c r="E58" s="16"/>
      <c r="F58" s="16"/>
      <c r="G58" s="16"/>
      <c r="H58" s="16"/>
      <c r="I58" s="16"/>
      <c r="J58" s="26"/>
      <c r="K58" s="26"/>
      <c r="L58" s="24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9"/>
    </row>
    <row r="59" spans="1:66" ht="12.75" customHeight="1">
      <c r="A59" s="20"/>
      <c r="B59" s="24"/>
      <c r="C59" s="16"/>
      <c r="D59" s="16"/>
      <c r="E59" s="16"/>
      <c r="F59" s="16"/>
      <c r="G59" s="16"/>
      <c r="H59" s="16"/>
      <c r="I59" s="16"/>
      <c r="J59" s="26"/>
      <c r="K59" s="26"/>
      <c r="L59" s="24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9"/>
    </row>
    <row r="60" spans="1:66" ht="12.75" customHeight="1">
      <c r="A60" s="20"/>
      <c r="B60" s="24"/>
      <c r="C60" s="16"/>
      <c r="D60" s="16"/>
      <c r="E60" s="16"/>
      <c r="F60" s="16"/>
      <c r="G60" s="16"/>
      <c r="H60" s="16"/>
      <c r="I60" s="16"/>
      <c r="J60" s="26"/>
      <c r="K60" s="26"/>
      <c r="L60" s="24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9"/>
    </row>
    <row r="61" spans="1:66" ht="12.75" customHeight="1">
      <c r="A61" s="20"/>
      <c r="B61" s="24"/>
      <c r="C61" s="16"/>
      <c r="D61" s="56" t="s">
        <v>55</v>
      </c>
      <c r="E61" s="35"/>
      <c r="F61" s="163" t="s">
        <v>56</v>
      </c>
      <c r="G61" s="56" t="s">
        <v>55</v>
      </c>
      <c r="H61" s="35"/>
      <c r="I61" s="35"/>
      <c r="J61" s="164" t="s">
        <v>56</v>
      </c>
      <c r="K61" s="80"/>
      <c r="L61" s="24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9"/>
    </row>
    <row r="62" spans="1:66" ht="12.75" customHeight="1">
      <c r="A62" s="20"/>
      <c r="B62" s="24"/>
      <c r="C62" s="16"/>
      <c r="D62" s="36"/>
      <c r="E62" s="36"/>
      <c r="F62" s="36"/>
      <c r="G62" s="36"/>
      <c r="H62" s="36"/>
      <c r="I62" s="36"/>
      <c r="J62" s="95"/>
      <c r="K62" s="95"/>
      <c r="L62" s="24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9"/>
    </row>
    <row r="63" spans="1:66" ht="12.75" customHeight="1">
      <c r="A63" s="20"/>
      <c r="B63" s="24"/>
      <c r="C63" s="16"/>
      <c r="D63" s="16"/>
      <c r="E63" s="16"/>
      <c r="F63" s="16"/>
      <c r="G63" s="16"/>
      <c r="H63" s="16"/>
      <c r="I63" s="16"/>
      <c r="J63" s="26"/>
      <c r="K63" s="26"/>
      <c r="L63" s="2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9"/>
    </row>
    <row r="64" spans="1:66" ht="12.75" customHeight="1">
      <c r="A64" s="20"/>
      <c r="B64" s="24"/>
      <c r="C64" s="16"/>
      <c r="D64" s="35"/>
      <c r="E64" s="35"/>
      <c r="F64" s="35"/>
      <c r="G64" s="35"/>
      <c r="H64" s="35"/>
      <c r="I64" s="35"/>
      <c r="J64" s="80"/>
      <c r="K64" s="80"/>
      <c r="L64" s="24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9"/>
    </row>
    <row r="65" spans="1:66" ht="12.75" customHeight="1">
      <c r="A65" s="20"/>
      <c r="B65" s="24"/>
      <c r="C65" s="16"/>
      <c r="D65" s="55" t="s">
        <v>57</v>
      </c>
      <c r="E65" s="36"/>
      <c r="F65" s="36"/>
      <c r="G65" s="55" t="s">
        <v>58</v>
      </c>
      <c r="H65" s="36"/>
      <c r="I65" s="36"/>
      <c r="J65" s="95"/>
      <c r="K65" s="95"/>
      <c r="L65" s="24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9"/>
    </row>
    <row r="66" spans="1:66" ht="12.75" customHeight="1">
      <c r="A66" s="20"/>
      <c r="B66" s="24"/>
      <c r="C66" s="16"/>
      <c r="D66" s="16"/>
      <c r="E66" s="16"/>
      <c r="F66" s="16"/>
      <c r="G66" s="16"/>
      <c r="H66" s="16"/>
      <c r="I66" s="16"/>
      <c r="J66" s="26"/>
      <c r="K66" s="26"/>
      <c r="L66" s="24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9"/>
    </row>
    <row r="67" spans="1:66" ht="12.75" customHeight="1">
      <c r="A67" s="20"/>
      <c r="B67" s="24"/>
      <c r="C67" s="16"/>
      <c r="D67" s="16"/>
      <c r="E67" s="16"/>
      <c r="F67" s="16"/>
      <c r="G67" s="16"/>
      <c r="H67" s="16"/>
      <c r="I67" s="16"/>
      <c r="J67" s="26"/>
      <c r="K67" s="26"/>
      <c r="L67" s="24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9"/>
    </row>
    <row r="68" spans="1:66" ht="12.75" customHeight="1">
      <c r="A68" s="20"/>
      <c r="B68" s="24"/>
      <c r="C68" s="16"/>
      <c r="D68" s="16"/>
      <c r="E68" s="16"/>
      <c r="F68" s="16"/>
      <c r="G68" s="16"/>
      <c r="H68" s="16"/>
      <c r="I68" s="16"/>
      <c r="J68" s="26"/>
      <c r="K68" s="26"/>
      <c r="L68" s="24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9"/>
    </row>
    <row r="69" spans="1:66" ht="12.75" customHeight="1">
      <c r="A69" s="20"/>
      <c r="B69" s="24"/>
      <c r="C69" s="16"/>
      <c r="D69" s="16"/>
      <c r="E69" s="16"/>
      <c r="F69" s="16"/>
      <c r="G69" s="16"/>
      <c r="H69" s="16"/>
      <c r="I69" s="16"/>
      <c r="J69" s="26"/>
      <c r="K69" s="26"/>
      <c r="L69" s="24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9"/>
    </row>
    <row r="70" spans="1:66" ht="12.75" customHeight="1">
      <c r="A70" s="20"/>
      <c r="B70" s="24"/>
      <c r="C70" s="16"/>
      <c r="D70" s="16"/>
      <c r="E70" s="16"/>
      <c r="F70" s="16"/>
      <c r="G70" s="16"/>
      <c r="H70" s="16"/>
      <c r="I70" s="16"/>
      <c r="J70" s="26"/>
      <c r="K70" s="26"/>
      <c r="L70" s="24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9"/>
    </row>
    <row r="71" spans="1:66" ht="12.75" customHeight="1">
      <c r="A71" s="20"/>
      <c r="B71" s="24"/>
      <c r="C71" s="16"/>
      <c r="D71" s="16"/>
      <c r="E71" s="16"/>
      <c r="F71" s="16"/>
      <c r="G71" s="16"/>
      <c r="H71" s="16"/>
      <c r="I71" s="16"/>
      <c r="J71" s="26"/>
      <c r="K71" s="26"/>
      <c r="L71" s="24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9"/>
    </row>
    <row r="72" spans="1:66" ht="12.75" customHeight="1">
      <c r="A72" s="20"/>
      <c r="B72" s="24"/>
      <c r="C72" s="16"/>
      <c r="D72" s="16"/>
      <c r="E72" s="16"/>
      <c r="F72" s="16"/>
      <c r="G72" s="16"/>
      <c r="H72" s="16"/>
      <c r="I72" s="16"/>
      <c r="J72" s="26"/>
      <c r="K72" s="26"/>
      <c r="L72" s="24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9"/>
    </row>
    <row r="73" spans="1:66" ht="12.75" customHeight="1">
      <c r="A73" s="20"/>
      <c r="B73" s="24"/>
      <c r="C73" s="16"/>
      <c r="D73" s="16"/>
      <c r="E73" s="16"/>
      <c r="F73" s="16"/>
      <c r="G73" s="16"/>
      <c r="H73" s="16"/>
      <c r="I73" s="16"/>
      <c r="J73" s="26"/>
      <c r="K73" s="26"/>
      <c r="L73" s="2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9"/>
    </row>
    <row r="74" spans="1:66" ht="12.75" customHeight="1">
      <c r="A74" s="20"/>
      <c r="B74" s="24"/>
      <c r="C74" s="16"/>
      <c r="D74" s="16"/>
      <c r="E74" s="16"/>
      <c r="F74" s="16"/>
      <c r="G74" s="16"/>
      <c r="H74" s="16"/>
      <c r="I74" s="16"/>
      <c r="J74" s="26"/>
      <c r="K74" s="26"/>
      <c r="L74" s="24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9"/>
    </row>
    <row r="75" spans="1:66" ht="12.75" customHeight="1">
      <c r="A75" s="20"/>
      <c r="B75" s="24"/>
      <c r="C75" s="16"/>
      <c r="D75" s="16"/>
      <c r="E75" s="16"/>
      <c r="F75" s="16"/>
      <c r="G75" s="16"/>
      <c r="H75" s="16"/>
      <c r="I75" s="16"/>
      <c r="J75" s="26"/>
      <c r="K75" s="26"/>
      <c r="L75" s="24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9"/>
    </row>
    <row r="76" spans="1:66" ht="12.75" customHeight="1">
      <c r="A76" s="20"/>
      <c r="B76" s="24"/>
      <c r="C76" s="16"/>
      <c r="D76" s="56" t="s">
        <v>55</v>
      </c>
      <c r="E76" s="35"/>
      <c r="F76" s="163" t="s">
        <v>56</v>
      </c>
      <c r="G76" s="56" t="s">
        <v>55</v>
      </c>
      <c r="H76" s="35"/>
      <c r="I76" s="35"/>
      <c r="J76" s="164" t="s">
        <v>56</v>
      </c>
      <c r="K76" s="80"/>
      <c r="L76" s="24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9"/>
    </row>
    <row r="77" spans="1:66" ht="14.4" customHeight="1">
      <c r="A77" s="20"/>
      <c r="B77" s="57"/>
      <c r="C77" s="14"/>
      <c r="D77" s="165"/>
      <c r="E77" s="165"/>
      <c r="F77" s="165"/>
      <c r="G77" s="165"/>
      <c r="H77" s="165"/>
      <c r="I77" s="165"/>
      <c r="J77" s="166"/>
      <c r="K77" s="166"/>
      <c r="L77" s="24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9"/>
    </row>
    <row r="78" spans="1:66" ht="12.75" customHeight="1">
      <c r="A78" s="1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9"/>
    </row>
    <row r="79" spans="1:66" ht="12.75" customHeight="1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9"/>
    </row>
    <row r="80" spans="1:66" ht="12.7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9"/>
    </row>
    <row r="81" spans="1:66" ht="8" customHeight="1">
      <c r="A81" s="20"/>
      <c r="B81" s="21"/>
      <c r="C81" s="22"/>
      <c r="D81" s="22"/>
      <c r="E81" s="22"/>
      <c r="F81" s="22"/>
      <c r="G81" s="22"/>
      <c r="H81" s="22"/>
      <c r="I81" s="22"/>
      <c r="J81" s="23"/>
      <c r="K81" s="23"/>
      <c r="L81" s="2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9"/>
    </row>
    <row r="82" spans="1:66" ht="24.95" customHeight="1">
      <c r="A82" s="20"/>
      <c r="B82" s="24"/>
      <c r="C82" s="59" t="s">
        <v>112</v>
      </c>
      <c r="D82" s="16"/>
      <c r="E82" s="16"/>
      <c r="F82" s="16"/>
      <c r="G82" s="16"/>
      <c r="H82" s="16"/>
      <c r="I82" s="16"/>
      <c r="J82" s="26"/>
      <c r="K82" s="26"/>
      <c r="L82" s="2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9"/>
    </row>
    <row r="83" spans="1:66" ht="8" customHeight="1">
      <c r="A83" s="20"/>
      <c r="B83" s="24"/>
      <c r="C83" s="16"/>
      <c r="D83" s="16"/>
      <c r="E83" s="16"/>
      <c r="F83" s="16"/>
      <c r="G83" s="16"/>
      <c r="H83" s="16"/>
      <c r="I83" s="16"/>
      <c r="J83" s="26"/>
      <c r="K83" s="26"/>
      <c r="L83" s="2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9"/>
    </row>
    <row r="84" spans="1:66" ht="12" customHeight="1">
      <c r="A84" s="20"/>
      <c r="B84" s="24"/>
      <c r="C84" s="43" t="s">
        <v>19</v>
      </c>
      <c r="D84" s="16"/>
      <c r="E84" s="16"/>
      <c r="F84" s="16"/>
      <c r="G84" s="16"/>
      <c r="H84" s="16"/>
      <c r="I84" s="16"/>
      <c r="J84" s="26"/>
      <c r="K84" s="26"/>
      <c r="L84" s="2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9"/>
    </row>
    <row r="85" spans="1:66" ht="16.5" customHeight="1">
      <c r="A85" s="20"/>
      <c r="B85" s="24"/>
      <c r="C85" s="16"/>
      <c r="D85" s="16"/>
      <c r="E85" s="142" t="s">
        <f>E7</f>
        <v>109</v>
      </c>
      <c r="F85" s="167"/>
      <c r="G85" s="167"/>
      <c r="H85" s="167"/>
      <c r="I85" s="16"/>
      <c r="J85" s="26"/>
      <c r="K85" s="26"/>
      <c r="L85" s="2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9"/>
    </row>
    <row r="86" spans="1:66" ht="12" customHeight="1">
      <c r="A86" s="20"/>
      <c r="B86" s="24"/>
      <c r="C86" s="43" t="s">
        <v>110</v>
      </c>
      <c r="D86" s="16"/>
      <c r="E86" s="16"/>
      <c r="F86" s="16"/>
      <c r="G86" s="16"/>
      <c r="H86" s="16"/>
      <c r="I86" s="16"/>
      <c r="J86" s="26"/>
      <c r="K86" s="26"/>
      <c r="L86" s="24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9"/>
    </row>
    <row r="87" spans="1:66" ht="16.5" customHeight="1">
      <c r="A87" s="20"/>
      <c r="B87" s="24"/>
      <c r="C87" s="16"/>
      <c r="D87" s="16"/>
      <c r="E87" s="62" t="s">
        <f>E9</f>
        <v>113</v>
      </c>
      <c r="F87" s="16"/>
      <c r="G87" s="16"/>
      <c r="H87" s="16"/>
      <c r="I87" s="16"/>
      <c r="J87" s="26"/>
      <c r="K87" s="26"/>
      <c r="L87" s="24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9"/>
    </row>
    <row r="88" spans="1:66" ht="8" customHeight="1">
      <c r="A88" s="20"/>
      <c r="B88" s="24"/>
      <c r="C88" s="16"/>
      <c r="D88" s="16"/>
      <c r="E88" s="16"/>
      <c r="F88" s="16"/>
      <c r="G88" s="16"/>
      <c r="H88" s="16"/>
      <c r="I88" s="16"/>
      <c r="J88" s="26"/>
      <c r="K88" s="26"/>
      <c r="L88" s="2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9"/>
    </row>
    <row r="89" spans="1:66" ht="12" customHeight="1">
      <c r="A89" s="20"/>
      <c r="B89" s="24"/>
      <c r="C89" s="43" t="s">
        <v>23</v>
      </c>
      <c r="D89" s="16"/>
      <c r="E89" s="16"/>
      <c r="F89" s="64" t="s">
        <f>F12</f>
        <v>114</v>
      </c>
      <c r="G89" s="16"/>
      <c r="H89" s="16"/>
      <c r="I89" s="43" t="s">
        <v>25</v>
      </c>
      <c r="J89" s="146" t="s">
        <f>IF(J12="","",J12)</f>
        <v>63</v>
      </c>
      <c r="K89" s="26"/>
      <c r="L89" s="2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9"/>
    </row>
    <row r="90" spans="1:66" ht="8" customHeight="1">
      <c r="A90" s="20"/>
      <c r="B90" s="24"/>
      <c r="C90" s="16"/>
      <c r="D90" s="16"/>
      <c r="E90" s="16"/>
      <c r="F90" s="16"/>
      <c r="G90" s="16"/>
      <c r="H90" s="16"/>
      <c r="I90" s="16"/>
      <c r="J90" s="26"/>
      <c r="K90" s="26"/>
      <c r="L90" s="2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9"/>
    </row>
    <row r="91" spans="1:66" ht="15.15" customHeight="1">
      <c r="A91" s="20"/>
      <c r="B91" s="24"/>
      <c r="C91" s="43" t="s">
        <v>27</v>
      </c>
      <c r="D91" s="16"/>
      <c r="E91" s="16"/>
      <c r="F91" s="64" t="s">
        <f>E15</f>
        <v>64</v>
      </c>
      <c r="G91" s="16"/>
      <c r="H91" s="16"/>
      <c r="I91" s="43" t="s">
        <v>34</v>
      </c>
      <c r="J91" s="168" t="s">
        <f>E21</f>
        <v>65</v>
      </c>
      <c r="K91" s="26"/>
      <c r="L91" s="24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9"/>
    </row>
    <row r="92" spans="1:66" ht="15.15" customHeight="1">
      <c r="A92" s="20"/>
      <c r="B92" s="24"/>
      <c r="C92" s="43" t="s">
        <v>32</v>
      </c>
      <c r="D92" s="16"/>
      <c r="E92" s="16"/>
      <c r="F92" s="64" t="s">
        <f>IF(E18="","",E18)</f>
        <v>65</v>
      </c>
      <c r="G92" s="16"/>
      <c r="H92" s="16"/>
      <c r="I92" s="43" t="s">
        <v>36</v>
      </c>
      <c r="J92" s="168" t="s">
        <f>E24</f>
        <v>65</v>
      </c>
      <c r="K92" s="26"/>
      <c r="L92" s="24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9"/>
    </row>
    <row r="93" spans="1:66" ht="10.3" customHeight="1">
      <c r="A93" s="20"/>
      <c r="B93" s="24"/>
      <c r="C93" s="16"/>
      <c r="D93" s="16"/>
      <c r="E93" s="16"/>
      <c r="F93" s="16"/>
      <c r="G93" s="16"/>
      <c r="H93" s="16"/>
      <c r="I93" s="16"/>
      <c r="J93" s="26"/>
      <c r="K93" s="26"/>
      <c r="L93" s="24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9"/>
    </row>
    <row r="94" spans="1:66" ht="29.25" customHeight="1">
      <c r="A94" s="20"/>
      <c r="B94" s="24"/>
      <c r="C94" s="169" t="s">
        <v>115</v>
      </c>
      <c r="D94" s="130"/>
      <c r="E94" s="130"/>
      <c r="F94" s="130"/>
      <c r="G94" s="130"/>
      <c r="H94" s="130"/>
      <c r="I94" s="130"/>
      <c r="J94" s="170" t="s">
        <v>116</v>
      </c>
      <c r="K94" s="133"/>
      <c r="L94" s="24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9"/>
    </row>
    <row r="95" spans="1:66" ht="10.3" customHeight="1">
      <c r="A95" s="20"/>
      <c r="B95" s="24"/>
      <c r="C95" s="16"/>
      <c r="D95" s="16"/>
      <c r="E95" s="16"/>
      <c r="F95" s="16"/>
      <c r="G95" s="16"/>
      <c r="H95" s="16"/>
      <c r="I95" s="16"/>
      <c r="J95" s="26"/>
      <c r="K95" s="26"/>
      <c r="L95" s="24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9"/>
    </row>
    <row r="96" spans="1:66" ht="22.8" customHeight="1">
      <c r="A96" s="20"/>
      <c r="B96" s="24"/>
      <c r="C96" s="171" t="s">
        <v>117</v>
      </c>
      <c r="D96" s="16"/>
      <c r="E96" s="16"/>
      <c r="F96" s="16"/>
      <c r="G96" s="16"/>
      <c r="H96" s="16"/>
      <c r="I96" s="16"/>
      <c r="J96" s="101">
        <f>J133</f>
        <v>0</v>
      </c>
      <c r="K96" s="26"/>
      <c r="L96" s="24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6"/>
      <c r="AS96" s="16"/>
      <c r="AT96" s="16"/>
      <c r="AU96" s="172" t="s">
        <v>118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9"/>
    </row>
    <row r="97" spans="1:66" ht="24.95" customHeight="1">
      <c r="A97" s="20"/>
      <c r="B97" s="24"/>
      <c r="C97" s="16"/>
      <c r="D97" s="173" t="s">
        <v>119</v>
      </c>
      <c r="E97" s="66"/>
      <c r="F97" s="66"/>
      <c r="G97" s="66"/>
      <c r="H97" s="66"/>
      <c r="I97" s="66"/>
      <c r="J97" s="174">
        <f>J134</f>
        <v>0</v>
      </c>
      <c r="K97" s="26"/>
      <c r="L97" s="24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9"/>
    </row>
    <row r="98" spans="1:66" ht="19.9" customHeight="1">
      <c r="A98" s="20"/>
      <c r="B98" s="24"/>
      <c r="C98" s="16"/>
      <c r="D98" s="175" t="s">
        <v>120</v>
      </c>
      <c r="E98" s="128"/>
      <c r="F98" s="128"/>
      <c r="G98" s="128"/>
      <c r="H98" s="128"/>
      <c r="I98" s="128"/>
      <c r="J98" s="176">
        <f>J135</f>
        <v>0</v>
      </c>
      <c r="K98" s="26"/>
      <c r="L98" s="24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9"/>
    </row>
    <row r="99" spans="1:66" ht="19.9" customHeight="1">
      <c r="A99" s="20"/>
      <c r="B99" s="24"/>
      <c r="C99" s="16"/>
      <c r="D99" s="175" t="s">
        <v>121</v>
      </c>
      <c r="E99" s="128"/>
      <c r="F99" s="128"/>
      <c r="G99" s="128"/>
      <c r="H99" s="128"/>
      <c r="I99" s="128"/>
      <c r="J99" s="176">
        <f>J191</f>
        <v>0</v>
      </c>
      <c r="K99" s="26"/>
      <c r="L99" s="24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9"/>
    </row>
    <row r="100" spans="1:66" ht="19.9" customHeight="1">
      <c r="A100" s="20"/>
      <c r="B100" s="24"/>
      <c r="C100" s="16"/>
      <c r="D100" s="175" t="s">
        <v>122</v>
      </c>
      <c r="E100" s="128"/>
      <c r="F100" s="128"/>
      <c r="G100" s="128"/>
      <c r="H100" s="128"/>
      <c r="I100" s="128"/>
      <c r="J100" s="176">
        <f>J208</f>
        <v>0</v>
      </c>
      <c r="K100" s="26"/>
      <c r="L100" s="24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9"/>
    </row>
    <row r="101" spans="1:66" ht="19.9" customHeight="1">
      <c r="A101" s="20"/>
      <c r="B101" s="24"/>
      <c r="C101" s="16"/>
      <c r="D101" s="175" t="s">
        <v>123</v>
      </c>
      <c r="E101" s="128"/>
      <c r="F101" s="128"/>
      <c r="G101" s="128"/>
      <c r="H101" s="128"/>
      <c r="I101" s="128"/>
      <c r="J101" s="176">
        <f>J218</f>
        <v>0</v>
      </c>
      <c r="K101" s="26"/>
      <c r="L101" s="24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9"/>
    </row>
    <row r="102" spans="1:66" ht="19.9" customHeight="1">
      <c r="A102" s="20"/>
      <c r="B102" s="24"/>
      <c r="C102" s="16"/>
      <c r="D102" s="175" t="s">
        <v>124</v>
      </c>
      <c r="E102" s="128"/>
      <c r="F102" s="128"/>
      <c r="G102" s="128"/>
      <c r="H102" s="128"/>
      <c r="I102" s="128"/>
      <c r="J102" s="176">
        <f>J258</f>
        <v>0</v>
      </c>
      <c r="K102" s="26"/>
      <c r="L102" s="24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9"/>
    </row>
    <row r="103" spans="1:66" ht="19.9" customHeight="1">
      <c r="A103" s="20"/>
      <c r="B103" s="24"/>
      <c r="C103" s="16"/>
      <c r="D103" s="175" t="s">
        <v>125</v>
      </c>
      <c r="E103" s="128"/>
      <c r="F103" s="128"/>
      <c r="G103" s="128"/>
      <c r="H103" s="128"/>
      <c r="I103" s="128"/>
      <c r="J103" s="176">
        <f>J283</f>
        <v>0</v>
      </c>
      <c r="K103" s="26"/>
      <c r="L103" s="24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9"/>
    </row>
    <row r="104" spans="1:66" ht="19.9" customHeight="1">
      <c r="A104" s="20"/>
      <c r="B104" s="24"/>
      <c r="C104" s="16"/>
      <c r="D104" s="175" t="s">
        <v>126</v>
      </c>
      <c r="E104" s="128"/>
      <c r="F104" s="128"/>
      <c r="G104" s="128"/>
      <c r="H104" s="128"/>
      <c r="I104" s="128"/>
      <c r="J104" s="176">
        <f>J291</f>
        <v>0</v>
      </c>
      <c r="K104" s="26"/>
      <c r="L104" s="24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9"/>
    </row>
    <row r="105" spans="1:66" ht="24.95" customHeight="1">
      <c r="A105" s="20"/>
      <c r="B105" s="24"/>
      <c r="C105" s="16"/>
      <c r="D105" s="177" t="s">
        <v>127</v>
      </c>
      <c r="E105" s="128"/>
      <c r="F105" s="128"/>
      <c r="G105" s="128"/>
      <c r="H105" s="128"/>
      <c r="I105" s="128"/>
      <c r="J105" s="176">
        <f>J294</f>
        <v>0</v>
      </c>
      <c r="K105" s="26"/>
      <c r="L105" s="24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9"/>
    </row>
    <row r="106" spans="1:66" ht="19.9" customHeight="1">
      <c r="A106" s="20"/>
      <c r="B106" s="24"/>
      <c r="C106" s="16"/>
      <c r="D106" s="175" t="s">
        <v>128</v>
      </c>
      <c r="E106" s="128"/>
      <c r="F106" s="128"/>
      <c r="G106" s="128"/>
      <c r="H106" s="128"/>
      <c r="I106" s="128"/>
      <c r="J106" s="176">
        <f>J295</f>
        <v>0</v>
      </c>
      <c r="K106" s="26"/>
      <c r="L106" s="24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9"/>
    </row>
    <row r="107" spans="1:66" ht="24.95" customHeight="1">
      <c r="A107" s="20"/>
      <c r="B107" s="24"/>
      <c r="C107" s="16"/>
      <c r="D107" s="177" t="s">
        <v>129</v>
      </c>
      <c r="E107" s="128"/>
      <c r="F107" s="128"/>
      <c r="G107" s="128"/>
      <c r="H107" s="128"/>
      <c r="I107" s="128"/>
      <c r="J107" s="176">
        <f>J310</f>
        <v>0</v>
      </c>
      <c r="K107" s="26"/>
      <c r="L107" s="24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9"/>
    </row>
    <row r="108" spans="1:66" ht="19.9" customHeight="1">
      <c r="A108" s="20"/>
      <c r="B108" s="24"/>
      <c r="C108" s="16"/>
      <c r="D108" s="175" t="s">
        <v>130</v>
      </c>
      <c r="E108" s="128"/>
      <c r="F108" s="128"/>
      <c r="G108" s="128"/>
      <c r="H108" s="128"/>
      <c r="I108" s="128"/>
      <c r="J108" s="176">
        <f>J311</f>
        <v>0</v>
      </c>
      <c r="K108" s="26"/>
      <c r="L108" s="24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9"/>
    </row>
    <row r="109" spans="1:66" ht="19.9" customHeight="1">
      <c r="A109" s="20"/>
      <c r="B109" s="24"/>
      <c r="C109" s="16"/>
      <c r="D109" s="175" t="s">
        <v>131</v>
      </c>
      <c r="E109" s="128"/>
      <c r="F109" s="128"/>
      <c r="G109" s="128"/>
      <c r="H109" s="128"/>
      <c r="I109" s="128"/>
      <c r="J109" s="176">
        <f>J332</f>
        <v>0</v>
      </c>
      <c r="K109" s="26"/>
      <c r="L109" s="24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9"/>
    </row>
    <row r="110" spans="1:66" ht="19.9" customHeight="1">
      <c r="A110" s="20"/>
      <c r="B110" s="24"/>
      <c r="C110" s="16"/>
      <c r="D110" s="175" t="s">
        <v>132</v>
      </c>
      <c r="E110" s="128"/>
      <c r="F110" s="128"/>
      <c r="G110" s="128"/>
      <c r="H110" s="128"/>
      <c r="I110" s="128"/>
      <c r="J110" s="176">
        <f>J349</f>
        <v>0</v>
      </c>
      <c r="K110" s="26"/>
      <c r="L110" s="24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9"/>
    </row>
    <row r="111" spans="1:66" ht="19.9" customHeight="1">
      <c r="A111" s="20"/>
      <c r="B111" s="24"/>
      <c r="C111" s="16"/>
      <c r="D111" s="175" t="s">
        <v>133</v>
      </c>
      <c r="E111" s="128"/>
      <c r="F111" s="128"/>
      <c r="G111" s="128"/>
      <c r="H111" s="128"/>
      <c r="I111" s="128"/>
      <c r="J111" s="176">
        <f>J360</f>
        <v>0</v>
      </c>
      <c r="K111" s="26"/>
      <c r="L111" s="24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9"/>
    </row>
    <row r="112" spans="1:66" ht="19.9" customHeight="1">
      <c r="A112" s="20"/>
      <c r="B112" s="24"/>
      <c r="C112" s="16"/>
      <c r="D112" s="175" t="s">
        <v>134</v>
      </c>
      <c r="E112" s="128"/>
      <c r="F112" s="128"/>
      <c r="G112" s="128"/>
      <c r="H112" s="128"/>
      <c r="I112" s="128"/>
      <c r="J112" s="176">
        <f>J381</f>
        <v>0</v>
      </c>
      <c r="K112" s="26"/>
      <c r="L112" s="24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9"/>
    </row>
    <row r="113" spans="1:66" ht="19.9" customHeight="1">
      <c r="A113" s="20"/>
      <c r="B113" s="24"/>
      <c r="C113" s="16"/>
      <c r="D113" s="175" t="s">
        <v>135</v>
      </c>
      <c r="E113" s="128"/>
      <c r="F113" s="128"/>
      <c r="G113" s="128"/>
      <c r="H113" s="128"/>
      <c r="I113" s="128"/>
      <c r="J113" s="176">
        <f>J402</f>
        <v>0</v>
      </c>
      <c r="K113" s="26"/>
      <c r="L113" s="24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9"/>
    </row>
    <row r="114" spans="1:66" ht="21.8" customHeight="1">
      <c r="A114" s="20"/>
      <c r="B114" s="24"/>
      <c r="C114" s="16"/>
      <c r="D114" s="74"/>
      <c r="E114" s="74"/>
      <c r="F114" s="74"/>
      <c r="G114" s="74"/>
      <c r="H114" s="74"/>
      <c r="I114" s="74"/>
      <c r="J114" s="149"/>
      <c r="K114" s="26"/>
      <c r="L114" s="24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9"/>
    </row>
    <row r="115" spans="1:66" ht="8" customHeight="1">
      <c r="A115" s="20"/>
      <c r="B115" s="57"/>
      <c r="C115" s="14"/>
      <c r="D115" s="14"/>
      <c r="E115" s="14"/>
      <c r="F115" s="14"/>
      <c r="G115" s="14"/>
      <c r="H115" s="14"/>
      <c r="I115" s="14"/>
      <c r="J115" s="58"/>
      <c r="K115" s="58"/>
      <c r="L115" s="24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9"/>
    </row>
    <row r="116" spans="1:66" ht="12.75" customHeight="1">
      <c r="A116" s="13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9"/>
    </row>
    <row r="117" spans="1:66" ht="12.75" customHeight="1">
      <c r="A117" s="13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9"/>
    </row>
    <row r="118" spans="1:66" ht="12.7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9"/>
    </row>
    <row r="119" spans="1:66" ht="8" customHeight="1">
      <c r="A119" s="20"/>
      <c r="B119" s="21"/>
      <c r="C119" s="22"/>
      <c r="D119" s="22"/>
      <c r="E119" s="22"/>
      <c r="F119" s="22"/>
      <c r="G119" s="22"/>
      <c r="H119" s="22"/>
      <c r="I119" s="22"/>
      <c r="J119" s="23"/>
      <c r="K119" s="23"/>
      <c r="L119" s="24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9"/>
    </row>
    <row r="120" spans="1:66" ht="24.95" customHeight="1">
      <c r="A120" s="20"/>
      <c r="B120" s="24"/>
      <c r="C120" s="59" t="s">
        <v>136</v>
      </c>
      <c r="D120" s="16"/>
      <c r="E120" s="16"/>
      <c r="F120" s="16"/>
      <c r="G120" s="16"/>
      <c r="H120" s="16"/>
      <c r="I120" s="16"/>
      <c r="J120" s="26"/>
      <c r="K120" s="26"/>
      <c r="L120" s="24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9"/>
    </row>
    <row r="121" spans="1:66" ht="8" customHeight="1">
      <c r="A121" s="20"/>
      <c r="B121" s="24"/>
      <c r="C121" s="16"/>
      <c r="D121" s="16"/>
      <c r="E121" s="16"/>
      <c r="F121" s="16"/>
      <c r="G121" s="16"/>
      <c r="H121" s="16"/>
      <c r="I121" s="16"/>
      <c r="J121" s="26"/>
      <c r="K121" s="26"/>
      <c r="L121" s="24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9"/>
    </row>
    <row r="122" spans="1:66" ht="12" customHeight="1">
      <c r="A122" s="20"/>
      <c r="B122" s="24"/>
      <c r="C122" s="43" t="s">
        <v>19</v>
      </c>
      <c r="D122" s="16"/>
      <c r="E122" s="16"/>
      <c r="F122" s="16"/>
      <c r="G122" s="16"/>
      <c r="H122" s="16"/>
      <c r="I122" s="16"/>
      <c r="J122" s="26"/>
      <c r="K122" s="26"/>
      <c r="L122" s="24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9"/>
    </row>
    <row r="123" spans="1:66" ht="16.5" customHeight="1">
      <c r="A123" s="20"/>
      <c r="B123" s="24"/>
      <c r="C123" s="16"/>
      <c r="D123" s="16"/>
      <c r="E123" s="142" t="s">
        <f>E7</f>
        <v>109</v>
      </c>
      <c r="F123" s="167"/>
      <c r="G123" s="167"/>
      <c r="H123" s="167"/>
      <c r="I123" s="16"/>
      <c r="J123" s="26"/>
      <c r="K123" s="26"/>
      <c r="L123" s="24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9"/>
    </row>
    <row r="124" spans="1:66" ht="12" customHeight="1">
      <c r="A124" s="20"/>
      <c r="B124" s="24"/>
      <c r="C124" s="43" t="s">
        <v>110</v>
      </c>
      <c r="D124" s="16"/>
      <c r="E124" s="16"/>
      <c r="F124" s="16"/>
      <c r="G124" s="16"/>
      <c r="H124" s="16"/>
      <c r="I124" s="16"/>
      <c r="J124" s="26"/>
      <c r="K124" s="26"/>
      <c r="L124" s="24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9"/>
    </row>
    <row r="125" spans="1:66" ht="16.5" customHeight="1">
      <c r="A125" s="20"/>
      <c r="B125" s="24"/>
      <c r="C125" s="16"/>
      <c r="D125" s="16"/>
      <c r="E125" s="62" t="s">
        <f>E9</f>
        <v>113</v>
      </c>
      <c r="F125" s="16"/>
      <c r="G125" s="16"/>
      <c r="H125" s="16"/>
      <c r="I125" s="16"/>
      <c r="J125" s="26"/>
      <c r="K125" s="26"/>
      <c r="L125" s="24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9"/>
    </row>
    <row r="126" spans="1:66" ht="8" customHeight="1">
      <c r="A126" s="20"/>
      <c r="B126" s="24"/>
      <c r="C126" s="16"/>
      <c r="D126" s="16"/>
      <c r="E126" s="16"/>
      <c r="F126" s="16"/>
      <c r="G126" s="16"/>
      <c r="H126" s="16"/>
      <c r="I126" s="16"/>
      <c r="J126" s="26"/>
      <c r="K126" s="26"/>
      <c r="L126" s="24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9"/>
    </row>
    <row r="127" spans="1:66" ht="12" customHeight="1">
      <c r="A127" s="20"/>
      <c r="B127" s="24"/>
      <c r="C127" s="43" t="s">
        <v>23</v>
      </c>
      <c r="D127" s="16"/>
      <c r="E127" s="16"/>
      <c r="F127" s="64" t="s">
        <f>F12</f>
        <v>114</v>
      </c>
      <c r="G127" s="16"/>
      <c r="H127" s="16"/>
      <c r="I127" s="43" t="s">
        <v>25</v>
      </c>
      <c r="J127" s="146" t="s">
        <f>IF(J12="","",J12)</f>
        <v>63</v>
      </c>
      <c r="K127" s="26"/>
      <c r="L127" s="24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9"/>
    </row>
    <row r="128" spans="1:66" ht="8" customHeight="1">
      <c r="A128" s="20"/>
      <c r="B128" s="24"/>
      <c r="C128" s="16"/>
      <c r="D128" s="16"/>
      <c r="E128" s="16"/>
      <c r="F128" s="16"/>
      <c r="G128" s="16"/>
      <c r="H128" s="16"/>
      <c r="I128" s="16"/>
      <c r="J128" s="26"/>
      <c r="K128" s="26"/>
      <c r="L128" s="24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9"/>
    </row>
    <row r="129" spans="1:66" ht="15.15" customHeight="1">
      <c r="A129" s="20"/>
      <c r="B129" s="24"/>
      <c r="C129" s="43" t="s">
        <v>27</v>
      </c>
      <c r="D129" s="16"/>
      <c r="E129" s="16"/>
      <c r="F129" s="64" t="s">
        <f>E15</f>
        <v>64</v>
      </c>
      <c r="G129" s="16"/>
      <c r="H129" s="16"/>
      <c r="I129" s="43" t="s">
        <v>34</v>
      </c>
      <c r="J129" s="168" t="s">
        <f>E21</f>
        <v>65</v>
      </c>
      <c r="K129" s="26"/>
      <c r="L129" s="24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9"/>
    </row>
    <row r="130" spans="1:66" ht="15.15" customHeight="1">
      <c r="A130" s="20"/>
      <c r="B130" s="24"/>
      <c r="C130" s="43" t="s">
        <v>32</v>
      </c>
      <c r="D130" s="16"/>
      <c r="E130" s="16"/>
      <c r="F130" s="64" t="s">
        <f>IF(E18="","",E18)</f>
        <v>65</v>
      </c>
      <c r="G130" s="16"/>
      <c r="H130" s="16"/>
      <c r="I130" s="43" t="s">
        <v>36</v>
      </c>
      <c r="J130" s="168" t="s">
        <f>E24</f>
        <v>65</v>
      </c>
      <c r="K130" s="26"/>
      <c r="L130" s="24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9"/>
    </row>
    <row r="131" spans="1:66" ht="10.3" customHeight="1">
      <c r="A131" s="20"/>
      <c r="B131" s="24"/>
      <c r="C131" s="66"/>
      <c r="D131" s="66"/>
      <c r="E131" s="66"/>
      <c r="F131" s="66"/>
      <c r="G131" s="66"/>
      <c r="H131" s="66"/>
      <c r="I131" s="66"/>
      <c r="J131" s="148"/>
      <c r="K131" s="26"/>
      <c r="L131" s="24"/>
      <c r="M131" s="66"/>
      <c r="N131" s="66"/>
      <c r="O131" s="66"/>
      <c r="P131" s="66"/>
      <c r="Q131" s="66"/>
      <c r="R131" s="66"/>
      <c r="S131" s="66"/>
      <c r="T131" s="6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9"/>
    </row>
    <row r="132" spans="1:66" ht="29.25" customHeight="1">
      <c r="A132" s="20"/>
      <c r="B132" s="71"/>
      <c r="C132" s="178" t="s">
        <v>137</v>
      </c>
      <c r="D132" s="179" t="s">
        <v>71</v>
      </c>
      <c r="E132" s="179" t="s">
        <v>67</v>
      </c>
      <c r="F132" s="179" t="s">
        <v>68</v>
      </c>
      <c r="G132" s="179" t="s">
        <v>138</v>
      </c>
      <c r="H132" s="179" t="s">
        <v>139</v>
      </c>
      <c r="I132" s="179" t="s">
        <v>140</v>
      </c>
      <c r="J132" s="180" t="s">
        <v>116</v>
      </c>
      <c r="K132" s="181" t="s">
        <v>141</v>
      </c>
      <c r="L132" s="71"/>
      <c r="M132" s="182"/>
      <c r="N132" s="183" t="s">
        <v>44</v>
      </c>
      <c r="O132" s="183" t="s">
        <v>142</v>
      </c>
      <c r="P132" s="183" t="s">
        <v>143</v>
      </c>
      <c r="Q132" s="183" t="s">
        <v>144</v>
      </c>
      <c r="R132" s="183" t="s">
        <v>145</v>
      </c>
      <c r="S132" s="183" t="s">
        <v>146</v>
      </c>
      <c r="T132" s="184" t="s">
        <v>147</v>
      </c>
      <c r="U132" s="7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9"/>
    </row>
    <row r="133" spans="1:66" ht="22.8" customHeight="1">
      <c r="A133" s="20"/>
      <c r="B133" s="24"/>
      <c r="C133" s="185" t="s">
        <v>148</v>
      </c>
      <c r="D133" s="74"/>
      <c r="E133" s="74"/>
      <c r="F133" s="74"/>
      <c r="G133" s="74"/>
      <c r="H133" s="74"/>
      <c r="I133" s="74"/>
      <c r="J133" s="186">
        <f>BK133</f>
        <v>0</v>
      </c>
      <c r="K133" s="26"/>
      <c r="L133" s="71"/>
      <c r="M133" s="96"/>
      <c r="N133" s="74"/>
      <c r="O133" s="74"/>
      <c r="P133" s="187">
        <f>P134+P294+P310</f>
        <v>3535.742579</v>
      </c>
      <c r="Q133" s="74"/>
      <c r="R133" s="187">
        <f>R134+R294+R310</f>
        <v>490.8323104</v>
      </c>
      <c r="S133" s="74"/>
      <c r="T133" s="188">
        <f>T134+T294+T310</f>
        <v>102.09</v>
      </c>
      <c r="U133" s="7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6"/>
      <c r="AS133" s="16"/>
      <c r="AT133" s="172" t="s">
        <v>85</v>
      </c>
      <c r="AU133" s="172" t="s">
        <v>118</v>
      </c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89">
        <f>BK134+BK294+BK310</f>
        <v>0</v>
      </c>
      <c r="BL133" s="16"/>
      <c r="BM133" s="16"/>
      <c r="BN133" s="19"/>
    </row>
    <row r="134" spans="1:66" ht="25.9" customHeight="1">
      <c r="A134" s="20"/>
      <c r="B134" s="24"/>
      <c r="C134" s="16"/>
      <c r="D134" s="190" t="s">
        <v>85</v>
      </c>
      <c r="E134" s="191" t="s">
        <v>149</v>
      </c>
      <c r="F134" s="191" t="s">
        <v>150</v>
      </c>
      <c r="G134" s="16"/>
      <c r="H134" s="16"/>
      <c r="I134" s="16"/>
      <c r="J134" s="192">
        <f>BK134</f>
        <v>0</v>
      </c>
      <c r="K134" s="26"/>
      <c r="L134" s="71"/>
      <c r="M134" s="76"/>
      <c r="N134" s="16"/>
      <c r="O134" s="16"/>
      <c r="P134" s="193">
        <f>P135+P191+P208+P218+P258+P283+P291</f>
        <v>3535.742579</v>
      </c>
      <c r="Q134" s="16"/>
      <c r="R134" s="193">
        <f>R135+R191+R208+R218+R258+R283+R291</f>
        <v>484.3533104</v>
      </c>
      <c r="S134" s="16"/>
      <c r="T134" s="194">
        <f>T135+T191+T208+T218+T258+T283+T291</f>
        <v>102.09</v>
      </c>
      <c r="U134" s="7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90" t="s">
        <v>94</v>
      </c>
      <c r="AS134" s="16"/>
      <c r="AT134" s="195" t="s">
        <v>85</v>
      </c>
      <c r="AU134" s="195" t="s">
        <v>86</v>
      </c>
      <c r="AV134" s="16"/>
      <c r="AW134" s="16"/>
      <c r="AX134" s="16"/>
      <c r="AY134" s="190" t="s">
        <v>151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96">
        <f>BK135+BK191+BK208+BK218+BK258+BK283+BK291</f>
        <v>0</v>
      </c>
      <c r="BL134" s="16"/>
      <c r="BM134" s="16"/>
      <c r="BN134" s="19"/>
    </row>
    <row r="135" spans="1:66" ht="22.8" customHeight="1">
      <c r="A135" s="20"/>
      <c r="B135" s="24"/>
      <c r="C135" s="66"/>
      <c r="D135" s="197" t="s">
        <v>85</v>
      </c>
      <c r="E135" s="198" t="s">
        <v>94</v>
      </c>
      <c r="F135" s="198" t="s">
        <v>152</v>
      </c>
      <c r="G135" s="66"/>
      <c r="H135" s="66"/>
      <c r="I135" s="66"/>
      <c r="J135" s="199">
        <f>BK135</f>
        <v>0</v>
      </c>
      <c r="K135" s="148"/>
      <c r="L135" s="71"/>
      <c r="M135" s="76"/>
      <c r="N135" s="16"/>
      <c r="O135" s="16"/>
      <c r="P135" s="193">
        <f>SUM(P136:P190)</f>
        <v>1136.704493</v>
      </c>
      <c r="Q135" s="16"/>
      <c r="R135" s="193">
        <f>SUM(R136:R190)</f>
        <v>0</v>
      </c>
      <c r="S135" s="16"/>
      <c r="T135" s="194">
        <f>SUM(T136:T190)</f>
        <v>92.92</v>
      </c>
      <c r="U135" s="7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90" t="s">
        <v>94</v>
      </c>
      <c r="AS135" s="16"/>
      <c r="AT135" s="195" t="s">
        <v>85</v>
      </c>
      <c r="AU135" s="195" t="s">
        <v>94</v>
      </c>
      <c r="AV135" s="16"/>
      <c r="AW135" s="16"/>
      <c r="AX135" s="16"/>
      <c r="AY135" s="190" t="s">
        <v>151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96">
        <f>SUM(BK136:BK190)</f>
        <v>0</v>
      </c>
      <c r="BL135" s="16"/>
      <c r="BM135" s="16"/>
      <c r="BN135" s="19"/>
    </row>
    <row r="136" spans="1:66" ht="24.15" customHeight="1">
      <c r="A136" s="20"/>
      <c r="B136" s="71"/>
      <c r="C136" s="200" t="s">
        <v>94</v>
      </c>
      <c r="D136" s="200" t="s">
        <v>153</v>
      </c>
      <c r="E136" s="201" t="s">
        <v>154</v>
      </c>
      <c r="F136" s="201" t="s">
        <v>155</v>
      </c>
      <c r="G136" s="202" t="s">
        <v>156</v>
      </c>
      <c r="H136" s="203">
        <v>4512</v>
      </c>
      <c r="I136" s="204">
        <v>0</v>
      </c>
      <c r="J136" s="205">
        <f>ROUND(I136*H136,2)</f>
        <v>0</v>
      </c>
      <c r="K136" s="206"/>
      <c r="L136" s="71"/>
      <c r="M136" s="207"/>
      <c r="N136" s="208" t="s">
        <v>45</v>
      </c>
      <c r="O136" s="209">
        <v>0.209</v>
      </c>
      <c r="P136" s="209">
        <f>O136*H136</f>
        <v>943.008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U136" s="7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211" t="s">
        <v>157</v>
      </c>
      <c r="AS136" s="16"/>
      <c r="AT136" s="211" t="s">
        <v>153</v>
      </c>
      <c r="AU136" s="211" t="s">
        <v>96</v>
      </c>
      <c r="AV136" s="16"/>
      <c r="AW136" s="16"/>
      <c r="AX136" s="16"/>
      <c r="AY136" s="172" t="s">
        <v>151</v>
      </c>
      <c r="AZ136" s="16"/>
      <c r="BA136" s="16"/>
      <c r="BB136" s="16"/>
      <c r="BC136" s="16"/>
      <c r="BD136" s="16"/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2" t="s">
        <v>94</v>
      </c>
      <c r="BK136" s="212">
        <f>ROUND(I136*H136,2)</f>
        <v>0</v>
      </c>
      <c r="BL136" s="172" t="s">
        <v>157</v>
      </c>
      <c r="BM136" s="211" t="s">
        <v>158</v>
      </c>
      <c r="BN136" s="19"/>
    </row>
    <row r="137" spans="1:66" ht="13" customHeight="1">
      <c r="A137" s="20"/>
      <c r="B137" s="24"/>
      <c r="C137" s="74"/>
      <c r="D137" s="213" t="s">
        <v>159</v>
      </c>
      <c r="E137" s="74"/>
      <c r="F137" s="214" t="s">
        <v>160</v>
      </c>
      <c r="G137" s="74"/>
      <c r="H137" s="74"/>
      <c r="I137" s="74"/>
      <c r="J137" s="149"/>
      <c r="K137" s="149"/>
      <c r="L137" s="71"/>
      <c r="M137" s="76"/>
      <c r="N137" s="16"/>
      <c r="O137" s="16"/>
      <c r="P137" s="16"/>
      <c r="Q137" s="16"/>
      <c r="R137" s="16"/>
      <c r="S137" s="16"/>
      <c r="T137" s="79"/>
      <c r="U137" s="7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6"/>
      <c r="AS137" s="16"/>
      <c r="AT137" s="172" t="s">
        <v>159</v>
      </c>
      <c r="AU137" s="172" t="s">
        <v>96</v>
      </c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9"/>
    </row>
    <row r="138" spans="1:66" ht="13" customHeight="1">
      <c r="A138" s="20"/>
      <c r="B138" s="24"/>
      <c r="C138" s="16"/>
      <c r="D138" s="215" t="s">
        <v>161</v>
      </c>
      <c r="E138" s="216"/>
      <c r="F138" s="217" t="s">
        <v>162</v>
      </c>
      <c r="G138" s="16"/>
      <c r="H138" s="216"/>
      <c r="I138" s="16"/>
      <c r="J138" s="26"/>
      <c r="K138" s="26"/>
      <c r="L138" s="71"/>
      <c r="M138" s="76"/>
      <c r="N138" s="16"/>
      <c r="O138" s="16"/>
      <c r="P138" s="16"/>
      <c r="Q138" s="16"/>
      <c r="R138" s="16"/>
      <c r="S138" s="16"/>
      <c r="T138" s="79"/>
      <c r="U138" s="7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6"/>
      <c r="AS138" s="16"/>
      <c r="AT138" s="218" t="s">
        <v>161</v>
      </c>
      <c r="AU138" s="218" t="s">
        <v>96</v>
      </c>
      <c r="AV138" s="60" t="s">
        <v>94</v>
      </c>
      <c r="AW138" s="60" t="s">
        <v>35</v>
      </c>
      <c r="AX138" s="60" t="s">
        <v>86</v>
      </c>
      <c r="AY138" s="218" t="s">
        <v>151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9"/>
    </row>
    <row r="139" spans="1:66" ht="13" customHeight="1">
      <c r="A139" s="20"/>
      <c r="B139" s="24"/>
      <c r="C139" s="16"/>
      <c r="D139" s="215" t="s">
        <v>161</v>
      </c>
      <c r="E139" s="219"/>
      <c r="F139" s="220" t="s">
        <v>163</v>
      </c>
      <c r="G139" s="16"/>
      <c r="H139" s="221">
        <v>332.5</v>
      </c>
      <c r="I139" s="16"/>
      <c r="J139" s="26"/>
      <c r="K139" s="26"/>
      <c r="L139" s="71"/>
      <c r="M139" s="76"/>
      <c r="N139" s="16"/>
      <c r="O139" s="16"/>
      <c r="P139" s="16"/>
      <c r="Q139" s="16"/>
      <c r="R139" s="16"/>
      <c r="S139" s="16"/>
      <c r="T139" s="79"/>
      <c r="U139" s="7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6"/>
      <c r="AS139" s="16"/>
      <c r="AT139" s="222" t="s">
        <v>161</v>
      </c>
      <c r="AU139" s="222" t="s">
        <v>96</v>
      </c>
      <c r="AV139" s="60" t="s">
        <v>96</v>
      </c>
      <c r="AW139" s="60" t="s">
        <v>35</v>
      </c>
      <c r="AX139" s="60" t="s">
        <v>86</v>
      </c>
      <c r="AY139" s="222" t="s">
        <v>151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9"/>
    </row>
    <row r="140" spans="1:66" ht="13" customHeight="1">
      <c r="A140" s="20"/>
      <c r="B140" s="24"/>
      <c r="C140" s="16"/>
      <c r="D140" s="215" t="s">
        <v>161</v>
      </c>
      <c r="E140" s="216"/>
      <c r="F140" s="217" t="s">
        <v>164</v>
      </c>
      <c r="G140" s="16"/>
      <c r="H140" s="216"/>
      <c r="I140" s="16"/>
      <c r="J140" s="26"/>
      <c r="K140" s="26"/>
      <c r="L140" s="71"/>
      <c r="M140" s="76"/>
      <c r="N140" s="16"/>
      <c r="O140" s="16"/>
      <c r="P140" s="16"/>
      <c r="Q140" s="16"/>
      <c r="R140" s="16"/>
      <c r="S140" s="16"/>
      <c r="T140" s="79"/>
      <c r="U140" s="7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6"/>
      <c r="AS140" s="16"/>
      <c r="AT140" s="218" t="s">
        <v>161</v>
      </c>
      <c r="AU140" s="218" t="s">
        <v>96</v>
      </c>
      <c r="AV140" s="60" t="s">
        <v>94</v>
      </c>
      <c r="AW140" s="60" t="s">
        <v>35</v>
      </c>
      <c r="AX140" s="60" t="s">
        <v>86</v>
      </c>
      <c r="AY140" s="218" t="s">
        <v>151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9"/>
    </row>
    <row r="141" spans="1:66" ht="13" customHeight="1">
      <c r="A141" s="20"/>
      <c r="B141" s="24"/>
      <c r="C141" s="16"/>
      <c r="D141" s="215" t="s">
        <v>161</v>
      </c>
      <c r="E141" s="219"/>
      <c r="F141" s="220" t="s">
        <v>165</v>
      </c>
      <c r="G141" s="16"/>
      <c r="H141" s="221">
        <v>430</v>
      </c>
      <c r="I141" s="16"/>
      <c r="J141" s="26"/>
      <c r="K141" s="26"/>
      <c r="L141" s="71"/>
      <c r="M141" s="76"/>
      <c r="N141" s="16"/>
      <c r="O141" s="16"/>
      <c r="P141" s="16"/>
      <c r="Q141" s="16"/>
      <c r="R141" s="16"/>
      <c r="S141" s="16"/>
      <c r="T141" s="79"/>
      <c r="U141" s="7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6"/>
      <c r="AS141" s="16"/>
      <c r="AT141" s="222" t="s">
        <v>161</v>
      </c>
      <c r="AU141" s="222" t="s">
        <v>96</v>
      </c>
      <c r="AV141" s="60" t="s">
        <v>96</v>
      </c>
      <c r="AW141" s="60" t="s">
        <v>35</v>
      </c>
      <c r="AX141" s="60" t="s">
        <v>86</v>
      </c>
      <c r="AY141" s="222" t="s">
        <v>151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9"/>
    </row>
    <row r="142" spans="1:66" ht="13" customHeight="1">
      <c r="A142" s="20"/>
      <c r="B142" s="24"/>
      <c r="C142" s="16"/>
      <c r="D142" s="215" t="s">
        <v>161</v>
      </c>
      <c r="E142" s="216"/>
      <c r="F142" s="217" t="s">
        <v>166</v>
      </c>
      <c r="G142" s="16"/>
      <c r="H142" s="216"/>
      <c r="I142" s="16"/>
      <c r="J142" s="26"/>
      <c r="K142" s="26"/>
      <c r="L142" s="71"/>
      <c r="M142" s="76"/>
      <c r="N142" s="16"/>
      <c r="O142" s="16"/>
      <c r="P142" s="16"/>
      <c r="Q142" s="16"/>
      <c r="R142" s="16"/>
      <c r="S142" s="16"/>
      <c r="T142" s="79"/>
      <c r="U142" s="7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6"/>
      <c r="AS142" s="16"/>
      <c r="AT142" s="218" t="s">
        <v>161</v>
      </c>
      <c r="AU142" s="218" t="s">
        <v>96</v>
      </c>
      <c r="AV142" s="60" t="s">
        <v>94</v>
      </c>
      <c r="AW142" s="60" t="s">
        <v>35</v>
      </c>
      <c r="AX142" s="60" t="s">
        <v>86</v>
      </c>
      <c r="AY142" s="218" t="s">
        <v>151</v>
      </c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9"/>
    </row>
    <row r="143" spans="1:66" ht="13" customHeight="1">
      <c r="A143" s="20"/>
      <c r="B143" s="24"/>
      <c r="C143" s="16"/>
      <c r="D143" s="215" t="s">
        <v>161</v>
      </c>
      <c r="E143" s="219"/>
      <c r="F143" s="220" t="s">
        <v>167</v>
      </c>
      <c r="G143" s="16"/>
      <c r="H143" s="221">
        <v>484</v>
      </c>
      <c r="I143" s="16"/>
      <c r="J143" s="26"/>
      <c r="K143" s="26"/>
      <c r="L143" s="71"/>
      <c r="M143" s="76"/>
      <c r="N143" s="16"/>
      <c r="O143" s="16"/>
      <c r="P143" s="16"/>
      <c r="Q143" s="16"/>
      <c r="R143" s="16"/>
      <c r="S143" s="16"/>
      <c r="T143" s="79"/>
      <c r="U143" s="7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6"/>
      <c r="AS143" s="16"/>
      <c r="AT143" s="222" t="s">
        <v>161</v>
      </c>
      <c r="AU143" s="222" t="s">
        <v>96</v>
      </c>
      <c r="AV143" s="60" t="s">
        <v>96</v>
      </c>
      <c r="AW143" s="60" t="s">
        <v>35</v>
      </c>
      <c r="AX143" s="60" t="s">
        <v>86</v>
      </c>
      <c r="AY143" s="222" t="s">
        <v>151</v>
      </c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9"/>
    </row>
    <row r="144" spans="1:66" ht="13" customHeight="1">
      <c r="A144" s="20"/>
      <c r="B144" s="24"/>
      <c r="C144" s="16"/>
      <c r="D144" s="215" t="s">
        <v>161</v>
      </c>
      <c r="E144" s="216"/>
      <c r="F144" s="217" t="s">
        <v>168</v>
      </c>
      <c r="G144" s="16"/>
      <c r="H144" s="216"/>
      <c r="I144" s="16"/>
      <c r="J144" s="26"/>
      <c r="K144" s="26"/>
      <c r="L144" s="71"/>
      <c r="M144" s="76"/>
      <c r="N144" s="16"/>
      <c r="O144" s="16"/>
      <c r="P144" s="16"/>
      <c r="Q144" s="16"/>
      <c r="R144" s="16"/>
      <c r="S144" s="16"/>
      <c r="T144" s="79"/>
      <c r="U144" s="7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6"/>
      <c r="AS144" s="16"/>
      <c r="AT144" s="218" t="s">
        <v>161</v>
      </c>
      <c r="AU144" s="218" t="s">
        <v>96</v>
      </c>
      <c r="AV144" s="60" t="s">
        <v>94</v>
      </c>
      <c r="AW144" s="60" t="s">
        <v>35</v>
      </c>
      <c r="AX144" s="60" t="s">
        <v>86</v>
      </c>
      <c r="AY144" s="218" t="s">
        <v>151</v>
      </c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9"/>
    </row>
    <row r="145" spans="1:66" ht="13" customHeight="1">
      <c r="A145" s="20"/>
      <c r="B145" s="24"/>
      <c r="C145" s="16"/>
      <c r="D145" s="215" t="s">
        <v>161</v>
      </c>
      <c r="E145" s="219"/>
      <c r="F145" s="220" t="s">
        <v>169</v>
      </c>
      <c r="G145" s="16"/>
      <c r="H145" s="221">
        <v>256.9</v>
      </c>
      <c r="I145" s="16"/>
      <c r="J145" s="26"/>
      <c r="K145" s="26"/>
      <c r="L145" s="71"/>
      <c r="M145" s="76"/>
      <c r="N145" s="16"/>
      <c r="O145" s="16"/>
      <c r="P145" s="16"/>
      <c r="Q145" s="16"/>
      <c r="R145" s="16"/>
      <c r="S145" s="16"/>
      <c r="T145" s="79"/>
      <c r="U145" s="7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6"/>
      <c r="AS145" s="16"/>
      <c r="AT145" s="222" t="s">
        <v>161</v>
      </c>
      <c r="AU145" s="222" t="s">
        <v>96</v>
      </c>
      <c r="AV145" s="60" t="s">
        <v>96</v>
      </c>
      <c r="AW145" s="60" t="s">
        <v>35</v>
      </c>
      <c r="AX145" s="60" t="s">
        <v>86</v>
      </c>
      <c r="AY145" s="222" t="s">
        <v>151</v>
      </c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9"/>
    </row>
    <row r="146" spans="1:66" ht="13" customHeight="1">
      <c r="A146" s="20"/>
      <c r="B146" s="24"/>
      <c r="C146" s="16"/>
      <c r="D146" s="215" t="s">
        <v>161</v>
      </c>
      <c r="E146" s="216"/>
      <c r="F146" s="217" t="s">
        <v>170</v>
      </c>
      <c r="G146" s="16"/>
      <c r="H146" s="216"/>
      <c r="I146" s="16"/>
      <c r="J146" s="26"/>
      <c r="K146" s="26"/>
      <c r="L146" s="71"/>
      <c r="M146" s="76"/>
      <c r="N146" s="16"/>
      <c r="O146" s="16"/>
      <c r="P146" s="16"/>
      <c r="Q146" s="16"/>
      <c r="R146" s="16"/>
      <c r="S146" s="16"/>
      <c r="T146" s="79"/>
      <c r="U146" s="7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6"/>
      <c r="AS146" s="16"/>
      <c r="AT146" s="218" t="s">
        <v>161</v>
      </c>
      <c r="AU146" s="218" t="s">
        <v>96</v>
      </c>
      <c r="AV146" s="60" t="s">
        <v>94</v>
      </c>
      <c r="AW146" s="60" t="s">
        <v>35</v>
      </c>
      <c r="AX146" s="60" t="s">
        <v>86</v>
      </c>
      <c r="AY146" s="218" t="s">
        <v>151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9"/>
    </row>
    <row r="147" spans="1:66" ht="13" customHeight="1">
      <c r="A147" s="20"/>
      <c r="B147" s="24"/>
      <c r="C147" s="16"/>
      <c r="D147" s="215" t="s">
        <v>161</v>
      </c>
      <c r="E147" s="219"/>
      <c r="F147" s="220" t="s">
        <v>171</v>
      </c>
      <c r="G147" s="16"/>
      <c r="H147" s="221">
        <v>216.4</v>
      </c>
      <c r="I147" s="16"/>
      <c r="J147" s="26"/>
      <c r="K147" s="26"/>
      <c r="L147" s="71"/>
      <c r="M147" s="76"/>
      <c r="N147" s="16"/>
      <c r="O147" s="16"/>
      <c r="P147" s="16"/>
      <c r="Q147" s="16"/>
      <c r="R147" s="16"/>
      <c r="S147" s="16"/>
      <c r="T147" s="79"/>
      <c r="U147" s="7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6"/>
      <c r="AS147" s="16"/>
      <c r="AT147" s="222" t="s">
        <v>161</v>
      </c>
      <c r="AU147" s="222" t="s">
        <v>96</v>
      </c>
      <c r="AV147" s="60" t="s">
        <v>96</v>
      </c>
      <c r="AW147" s="60" t="s">
        <v>35</v>
      </c>
      <c r="AX147" s="60" t="s">
        <v>86</v>
      </c>
      <c r="AY147" s="222" t="s">
        <v>151</v>
      </c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9"/>
    </row>
    <row r="148" spans="1:66" ht="13" customHeight="1">
      <c r="A148" s="20"/>
      <c r="B148" s="24"/>
      <c r="C148" s="16"/>
      <c r="D148" s="215" t="s">
        <v>161</v>
      </c>
      <c r="E148" s="216"/>
      <c r="F148" s="217" t="s">
        <v>172</v>
      </c>
      <c r="G148" s="16"/>
      <c r="H148" s="216"/>
      <c r="I148" s="16"/>
      <c r="J148" s="26"/>
      <c r="K148" s="26"/>
      <c r="L148" s="71"/>
      <c r="M148" s="76"/>
      <c r="N148" s="16"/>
      <c r="O148" s="16"/>
      <c r="P148" s="16"/>
      <c r="Q148" s="16"/>
      <c r="R148" s="16"/>
      <c r="S148" s="16"/>
      <c r="T148" s="79"/>
      <c r="U148" s="7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6"/>
      <c r="AS148" s="16"/>
      <c r="AT148" s="218" t="s">
        <v>161</v>
      </c>
      <c r="AU148" s="218" t="s">
        <v>96</v>
      </c>
      <c r="AV148" s="60" t="s">
        <v>94</v>
      </c>
      <c r="AW148" s="60" t="s">
        <v>35</v>
      </c>
      <c r="AX148" s="60" t="s">
        <v>86</v>
      </c>
      <c r="AY148" s="218" t="s">
        <v>151</v>
      </c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9"/>
    </row>
    <row r="149" spans="1:66" ht="13" customHeight="1">
      <c r="A149" s="20"/>
      <c r="B149" s="24"/>
      <c r="C149" s="16"/>
      <c r="D149" s="215" t="s">
        <v>161</v>
      </c>
      <c r="E149" s="219"/>
      <c r="F149" s="220" t="s">
        <v>173</v>
      </c>
      <c r="G149" s="16"/>
      <c r="H149" s="221">
        <v>968</v>
      </c>
      <c r="I149" s="16"/>
      <c r="J149" s="26"/>
      <c r="K149" s="26"/>
      <c r="L149" s="71"/>
      <c r="M149" s="76"/>
      <c r="N149" s="16"/>
      <c r="O149" s="16"/>
      <c r="P149" s="16"/>
      <c r="Q149" s="16"/>
      <c r="R149" s="16"/>
      <c r="S149" s="16"/>
      <c r="T149" s="79"/>
      <c r="U149" s="7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6"/>
      <c r="AS149" s="16"/>
      <c r="AT149" s="222" t="s">
        <v>161</v>
      </c>
      <c r="AU149" s="222" t="s">
        <v>96</v>
      </c>
      <c r="AV149" s="60" t="s">
        <v>96</v>
      </c>
      <c r="AW149" s="60" t="s">
        <v>35</v>
      </c>
      <c r="AX149" s="60" t="s">
        <v>86</v>
      </c>
      <c r="AY149" s="222" t="s">
        <v>151</v>
      </c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9"/>
    </row>
    <row r="150" spans="1:66" ht="13" customHeight="1">
      <c r="A150" s="20"/>
      <c r="B150" s="24"/>
      <c r="C150" s="16"/>
      <c r="D150" s="215" t="s">
        <v>161</v>
      </c>
      <c r="E150" s="216"/>
      <c r="F150" s="217" t="s">
        <v>174</v>
      </c>
      <c r="G150" s="16"/>
      <c r="H150" s="216"/>
      <c r="I150" s="16"/>
      <c r="J150" s="26"/>
      <c r="K150" s="26"/>
      <c r="L150" s="71"/>
      <c r="M150" s="76"/>
      <c r="N150" s="16"/>
      <c r="O150" s="16"/>
      <c r="P150" s="16"/>
      <c r="Q150" s="16"/>
      <c r="R150" s="16"/>
      <c r="S150" s="16"/>
      <c r="T150" s="79"/>
      <c r="U150" s="7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6"/>
      <c r="AS150" s="16"/>
      <c r="AT150" s="218" t="s">
        <v>161</v>
      </c>
      <c r="AU150" s="218" t="s">
        <v>96</v>
      </c>
      <c r="AV150" s="60" t="s">
        <v>94</v>
      </c>
      <c r="AW150" s="60" t="s">
        <v>35</v>
      </c>
      <c r="AX150" s="60" t="s">
        <v>86</v>
      </c>
      <c r="AY150" s="218" t="s">
        <v>151</v>
      </c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9"/>
    </row>
    <row r="151" spans="1:66" ht="13" customHeight="1">
      <c r="A151" s="20"/>
      <c r="B151" s="24"/>
      <c r="C151" s="16"/>
      <c r="D151" s="215" t="s">
        <v>161</v>
      </c>
      <c r="E151" s="219"/>
      <c r="F151" s="220" t="s">
        <v>175</v>
      </c>
      <c r="G151" s="16"/>
      <c r="H151" s="221">
        <v>1048.6</v>
      </c>
      <c r="I151" s="16"/>
      <c r="J151" s="26"/>
      <c r="K151" s="26"/>
      <c r="L151" s="71"/>
      <c r="M151" s="76"/>
      <c r="N151" s="16"/>
      <c r="O151" s="16"/>
      <c r="P151" s="16"/>
      <c r="Q151" s="16"/>
      <c r="R151" s="16"/>
      <c r="S151" s="16"/>
      <c r="T151" s="79"/>
      <c r="U151" s="7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6"/>
      <c r="AS151" s="16"/>
      <c r="AT151" s="222" t="s">
        <v>161</v>
      </c>
      <c r="AU151" s="222" t="s">
        <v>96</v>
      </c>
      <c r="AV151" s="60" t="s">
        <v>96</v>
      </c>
      <c r="AW151" s="60" t="s">
        <v>35</v>
      </c>
      <c r="AX151" s="60" t="s">
        <v>86</v>
      </c>
      <c r="AY151" s="222" t="s">
        <v>151</v>
      </c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9"/>
    </row>
    <row r="152" spans="1:66" ht="13" customHeight="1">
      <c r="A152" s="20"/>
      <c r="B152" s="24"/>
      <c r="C152" s="16"/>
      <c r="D152" s="215" t="s">
        <v>161</v>
      </c>
      <c r="E152" s="216"/>
      <c r="F152" s="217" t="s">
        <v>176</v>
      </c>
      <c r="G152" s="16"/>
      <c r="H152" s="216"/>
      <c r="I152" s="16"/>
      <c r="J152" s="26"/>
      <c r="K152" s="26"/>
      <c r="L152" s="71"/>
      <c r="M152" s="76"/>
      <c r="N152" s="16"/>
      <c r="O152" s="16"/>
      <c r="P152" s="16"/>
      <c r="Q152" s="16"/>
      <c r="R152" s="16"/>
      <c r="S152" s="16"/>
      <c r="T152" s="79"/>
      <c r="U152" s="7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6"/>
      <c r="AS152" s="16"/>
      <c r="AT152" s="218" t="s">
        <v>161</v>
      </c>
      <c r="AU152" s="218" t="s">
        <v>96</v>
      </c>
      <c r="AV152" s="60" t="s">
        <v>94</v>
      </c>
      <c r="AW152" s="60" t="s">
        <v>35</v>
      </c>
      <c r="AX152" s="60" t="s">
        <v>86</v>
      </c>
      <c r="AY152" s="218" t="s">
        <v>151</v>
      </c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9"/>
    </row>
    <row r="153" spans="1:66" ht="13" customHeight="1">
      <c r="A153" s="20"/>
      <c r="B153" s="24"/>
      <c r="C153" s="16"/>
      <c r="D153" s="215" t="s">
        <v>161</v>
      </c>
      <c r="E153" s="219"/>
      <c r="F153" s="220" t="s">
        <v>177</v>
      </c>
      <c r="G153" s="16"/>
      <c r="H153" s="221">
        <v>775.6</v>
      </c>
      <c r="I153" s="16"/>
      <c r="J153" s="26"/>
      <c r="K153" s="26"/>
      <c r="L153" s="71"/>
      <c r="M153" s="76"/>
      <c r="N153" s="16"/>
      <c r="O153" s="16"/>
      <c r="P153" s="16"/>
      <c r="Q153" s="16"/>
      <c r="R153" s="16"/>
      <c r="S153" s="16"/>
      <c r="T153" s="79"/>
      <c r="U153" s="7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6"/>
      <c r="AS153" s="16"/>
      <c r="AT153" s="222" t="s">
        <v>161</v>
      </c>
      <c r="AU153" s="222" t="s">
        <v>96</v>
      </c>
      <c r="AV153" s="60" t="s">
        <v>96</v>
      </c>
      <c r="AW153" s="60" t="s">
        <v>35</v>
      </c>
      <c r="AX153" s="60" t="s">
        <v>86</v>
      </c>
      <c r="AY153" s="222" t="s">
        <v>151</v>
      </c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9"/>
    </row>
    <row r="154" spans="1:66" ht="13" customHeight="1">
      <c r="A154" s="20"/>
      <c r="B154" s="24"/>
      <c r="C154" s="66"/>
      <c r="D154" s="223" t="s">
        <v>161</v>
      </c>
      <c r="E154" s="224"/>
      <c r="F154" s="225" t="s">
        <v>178</v>
      </c>
      <c r="G154" s="66"/>
      <c r="H154" s="226">
        <v>4512</v>
      </c>
      <c r="I154" s="66"/>
      <c r="J154" s="148"/>
      <c r="K154" s="148"/>
      <c r="L154" s="71"/>
      <c r="M154" s="76"/>
      <c r="N154" s="16"/>
      <c r="O154" s="16"/>
      <c r="P154" s="16"/>
      <c r="Q154" s="16"/>
      <c r="R154" s="16"/>
      <c r="S154" s="16"/>
      <c r="T154" s="79"/>
      <c r="U154" s="7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6"/>
      <c r="AS154" s="16"/>
      <c r="AT154" s="227" t="s">
        <v>161</v>
      </c>
      <c r="AU154" s="227" t="s">
        <v>96</v>
      </c>
      <c r="AV154" s="60" t="s">
        <v>157</v>
      </c>
      <c r="AW154" s="60" t="s">
        <v>35</v>
      </c>
      <c r="AX154" s="60" t="s">
        <v>94</v>
      </c>
      <c r="AY154" s="227" t="s">
        <v>151</v>
      </c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9"/>
    </row>
    <row r="155" spans="1:66" ht="14.4" customHeight="1">
      <c r="A155" s="20"/>
      <c r="B155" s="71"/>
      <c r="C155" s="200" t="s">
        <v>96</v>
      </c>
      <c r="D155" s="200" t="s">
        <v>153</v>
      </c>
      <c r="E155" s="201" t="s">
        <v>179</v>
      </c>
      <c r="F155" s="201" t="s">
        <v>180</v>
      </c>
      <c r="G155" s="202" t="s">
        <v>181</v>
      </c>
      <c r="H155" s="203">
        <v>404</v>
      </c>
      <c r="I155" s="204">
        <v>0</v>
      </c>
      <c r="J155" s="205">
        <f>ROUND(I155*H155,2)</f>
        <v>0</v>
      </c>
      <c r="K155" s="206"/>
      <c r="L155" s="71"/>
      <c r="M155" s="207"/>
      <c r="N155" s="208" t="s">
        <v>45</v>
      </c>
      <c r="O155" s="209">
        <v>0.227</v>
      </c>
      <c r="P155" s="209">
        <f>O155*H155</f>
        <v>91.708</v>
      </c>
      <c r="Q155" s="209">
        <v>0</v>
      </c>
      <c r="R155" s="209">
        <f>Q155*H155</f>
        <v>0</v>
      </c>
      <c r="S155" s="209">
        <v>0.23</v>
      </c>
      <c r="T155" s="210">
        <f>S155*H155</f>
        <v>92.92</v>
      </c>
      <c r="U155" s="7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211" t="s">
        <v>157</v>
      </c>
      <c r="AS155" s="16"/>
      <c r="AT155" s="211" t="s">
        <v>153</v>
      </c>
      <c r="AU155" s="211" t="s">
        <v>96</v>
      </c>
      <c r="AV155" s="16"/>
      <c r="AW155" s="16"/>
      <c r="AX155" s="16"/>
      <c r="AY155" s="172" t="s">
        <v>151</v>
      </c>
      <c r="AZ155" s="16"/>
      <c r="BA155" s="16"/>
      <c r="BB155" s="16"/>
      <c r="BC155" s="16"/>
      <c r="BD155" s="16"/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2" t="s">
        <v>94</v>
      </c>
      <c r="BK155" s="212">
        <f>ROUND(I155*H155,2)</f>
        <v>0</v>
      </c>
      <c r="BL155" s="172" t="s">
        <v>157</v>
      </c>
      <c r="BM155" s="211" t="s">
        <v>182</v>
      </c>
      <c r="BN155" s="19"/>
    </row>
    <row r="156" spans="1:66" ht="27" customHeight="1">
      <c r="A156" s="20"/>
      <c r="B156" s="24"/>
      <c r="C156" s="74"/>
      <c r="D156" s="213" t="s">
        <v>159</v>
      </c>
      <c r="E156" s="74"/>
      <c r="F156" s="214" t="s">
        <v>183</v>
      </c>
      <c r="G156" s="74"/>
      <c r="H156" s="74"/>
      <c r="I156" s="74"/>
      <c r="J156" s="149"/>
      <c r="K156" s="149"/>
      <c r="L156" s="71"/>
      <c r="M156" s="76"/>
      <c r="N156" s="16"/>
      <c r="O156" s="16"/>
      <c r="P156" s="16"/>
      <c r="Q156" s="16"/>
      <c r="R156" s="16"/>
      <c r="S156" s="16"/>
      <c r="T156" s="79"/>
      <c r="U156" s="7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6"/>
      <c r="AS156" s="16"/>
      <c r="AT156" s="172" t="s">
        <v>159</v>
      </c>
      <c r="AU156" s="172" t="s">
        <v>96</v>
      </c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9"/>
    </row>
    <row r="157" spans="1:66" ht="13" customHeight="1">
      <c r="A157" s="20"/>
      <c r="B157" s="24"/>
      <c r="C157" s="16"/>
      <c r="D157" s="215" t="s">
        <v>161</v>
      </c>
      <c r="E157" s="216"/>
      <c r="F157" s="217" t="s">
        <v>184</v>
      </c>
      <c r="G157" s="16"/>
      <c r="H157" s="216"/>
      <c r="I157" s="16"/>
      <c r="J157" s="26"/>
      <c r="K157" s="26"/>
      <c r="L157" s="71"/>
      <c r="M157" s="76"/>
      <c r="N157" s="16"/>
      <c r="O157" s="16"/>
      <c r="P157" s="16"/>
      <c r="Q157" s="16"/>
      <c r="R157" s="16"/>
      <c r="S157" s="16"/>
      <c r="T157" s="79"/>
      <c r="U157" s="7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6"/>
      <c r="AS157" s="16"/>
      <c r="AT157" s="218" t="s">
        <v>161</v>
      </c>
      <c r="AU157" s="218" t="s">
        <v>96</v>
      </c>
      <c r="AV157" s="60" t="s">
        <v>94</v>
      </c>
      <c r="AW157" s="60" t="s">
        <v>35</v>
      </c>
      <c r="AX157" s="60" t="s">
        <v>86</v>
      </c>
      <c r="AY157" s="218" t="s">
        <v>151</v>
      </c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9"/>
    </row>
    <row r="158" spans="1:66" ht="13" customHeight="1">
      <c r="A158" s="20"/>
      <c r="B158" s="24"/>
      <c r="C158" s="16"/>
      <c r="D158" s="215" t="s">
        <v>161</v>
      </c>
      <c r="E158" s="219"/>
      <c r="F158" s="220" t="s">
        <v>185</v>
      </c>
      <c r="G158" s="16"/>
      <c r="H158" s="221">
        <v>226</v>
      </c>
      <c r="I158" s="16"/>
      <c r="J158" s="26"/>
      <c r="K158" s="26"/>
      <c r="L158" s="71"/>
      <c r="M158" s="76"/>
      <c r="N158" s="16"/>
      <c r="O158" s="16"/>
      <c r="P158" s="16"/>
      <c r="Q158" s="16"/>
      <c r="R158" s="16"/>
      <c r="S158" s="16"/>
      <c r="T158" s="79"/>
      <c r="U158" s="7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6"/>
      <c r="AS158" s="16"/>
      <c r="AT158" s="222" t="s">
        <v>161</v>
      </c>
      <c r="AU158" s="222" t="s">
        <v>96</v>
      </c>
      <c r="AV158" s="60" t="s">
        <v>96</v>
      </c>
      <c r="AW158" s="60" t="s">
        <v>35</v>
      </c>
      <c r="AX158" s="60" t="s">
        <v>86</v>
      </c>
      <c r="AY158" s="222" t="s">
        <v>151</v>
      </c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9"/>
    </row>
    <row r="159" spans="1:66" ht="13" customHeight="1">
      <c r="A159" s="20"/>
      <c r="B159" s="24"/>
      <c r="C159" s="16"/>
      <c r="D159" s="215" t="s">
        <v>161</v>
      </c>
      <c r="E159" s="216"/>
      <c r="F159" s="217" t="s">
        <v>186</v>
      </c>
      <c r="G159" s="16"/>
      <c r="H159" s="216"/>
      <c r="I159" s="16"/>
      <c r="J159" s="26"/>
      <c r="K159" s="26"/>
      <c r="L159" s="71"/>
      <c r="M159" s="76"/>
      <c r="N159" s="16"/>
      <c r="O159" s="16"/>
      <c r="P159" s="16"/>
      <c r="Q159" s="16"/>
      <c r="R159" s="16"/>
      <c r="S159" s="16"/>
      <c r="T159" s="79"/>
      <c r="U159" s="7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6"/>
      <c r="AS159" s="16"/>
      <c r="AT159" s="218" t="s">
        <v>161</v>
      </c>
      <c r="AU159" s="218" t="s">
        <v>96</v>
      </c>
      <c r="AV159" s="60" t="s">
        <v>94</v>
      </c>
      <c r="AW159" s="60" t="s">
        <v>35</v>
      </c>
      <c r="AX159" s="60" t="s">
        <v>86</v>
      </c>
      <c r="AY159" s="218" t="s">
        <v>151</v>
      </c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9"/>
    </row>
    <row r="160" spans="1:66" ht="13" customHeight="1">
      <c r="A160" s="20"/>
      <c r="B160" s="24"/>
      <c r="C160" s="16"/>
      <c r="D160" s="215" t="s">
        <v>161</v>
      </c>
      <c r="E160" s="219"/>
      <c r="F160" s="220" t="s">
        <v>187</v>
      </c>
      <c r="G160" s="16"/>
      <c r="H160" s="221">
        <v>82</v>
      </c>
      <c r="I160" s="16"/>
      <c r="J160" s="26"/>
      <c r="K160" s="26"/>
      <c r="L160" s="71"/>
      <c r="M160" s="76"/>
      <c r="N160" s="16"/>
      <c r="O160" s="16"/>
      <c r="P160" s="16"/>
      <c r="Q160" s="16"/>
      <c r="R160" s="16"/>
      <c r="S160" s="16"/>
      <c r="T160" s="79"/>
      <c r="U160" s="7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6"/>
      <c r="AS160" s="16"/>
      <c r="AT160" s="222" t="s">
        <v>161</v>
      </c>
      <c r="AU160" s="222" t="s">
        <v>96</v>
      </c>
      <c r="AV160" s="60" t="s">
        <v>96</v>
      </c>
      <c r="AW160" s="60" t="s">
        <v>35</v>
      </c>
      <c r="AX160" s="60" t="s">
        <v>86</v>
      </c>
      <c r="AY160" s="222" t="s">
        <v>151</v>
      </c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9"/>
    </row>
    <row r="161" spans="1:66" ht="13" customHeight="1">
      <c r="A161" s="20"/>
      <c r="B161" s="24"/>
      <c r="C161" s="16"/>
      <c r="D161" s="215" t="s">
        <v>161</v>
      </c>
      <c r="E161" s="216"/>
      <c r="F161" s="217" t="s">
        <v>188</v>
      </c>
      <c r="G161" s="16"/>
      <c r="H161" s="216"/>
      <c r="I161" s="16"/>
      <c r="J161" s="26"/>
      <c r="K161" s="26"/>
      <c r="L161" s="71"/>
      <c r="M161" s="76"/>
      <c r="N161" s="16"/>
      <c r="O161" s="16"/>
      <c r="P161" s="16"/>
      <c r="Q161" s="16"/>
      <c r="R161" s="16"/>
      <c r="S161" s="16"/>
      <c r="T161" s="79"/>
      <c r="U161" s="7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6"/>
      <c r="AS161" s="16"/>
      <c r="AT161" s="218" t="s">
        <v>161</v>
      </c>
      <c r="AU161" s="218" t="s">
        <v>96</v>
      </c>
      <c r="AV161" s="60" t="s">
        <v>94</v>
      </c>
      <c r="AW161" s="60" t="s">
        <v>35</v>
      </c>
      <c r="AX161" s="60" t="s">
        <v>86</v>
      </c>
      <c r="AY161" s="218" t="s">
        <v>151</v>
      </c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9"/>
    </row>
    <row r="162" spans="1:66" ht="13" customHeight="1">
      <c r="A162" s="20"/>
      <c r="B162" s="24"/>
      <c r="C162" s="16"/>
      <c r="D162" s="215" t="s">
        <v>161</v>
      </c>
      <c r="E162" s="219"/>
      <c r="F162" s="220" t="s">
        <v>189</v>
      </c>
      <c r="G162" s="16"/>
      <c r="H162" s="221">
        <v>96</v>
      </c>
      <c r="I162" s="16"/>
      <c r="J162" s="26"/>
      <c r="K162" s="26"/>
      <c r="L162" s="71"/>
      <c r="M162" s="76"/>
      <c r="N162" s="16"/>
      <c r="O162" s="16"/>
      <c r="P162" s="16"/>
      <c r="Q162" s="16"/>
      <c r="R162" s="16"/>
      <c r="S162" s="16"/>
      <c r="T162" s="79"/>
      <c r="U162" s="7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6"/>
      <c r="AS162" s="16"/>
      <c r="AT162" s="222" t="s">
        <v>161</v>
      </c>
      <c r="AU162" s="222" t="s">
        <v>96</v>
      </c>
      <c r="AV162" s="60" t="s">
        <v>96</v>
      </c>
      <c r="AW162" s="60" t="s">
        <v>35</v>
      </c>
      <c r="AX162" s="60" t="s">
        <v>86</v>
      </c>
      <c r="AY162" s="222" t="s">
        <v>151</v>
      </c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9"/>
    </row>
    <row r="163" spans="1:66" ht="13" customHeight="1">
      <c r="A163" s="20"/>
      <c r="B163" s="24"/>
      <c r="C163" s="66"/>
      <c r="D163" s="223" t="s">
        <v>161</v>
      </c>
      <c r="E163" s="224"/>
      <c r="F163" s="225" t="s">
        <v>178</v>
      </c>
      <c r="G163" s="66"/>
      <c r="H163" s="226">
        <v>404</v>
      </c>
      <c r="I163" s="66"/>
      <c r="J163" s="148"/>
      <c r="K163" s="148"/>
      <c r="L163" s="71"/>
      <c r="M163" s="76"/>
      <c r="N163" s="16"/>
      <c r="O163" s="16"/>
      <c r="P163" s="16"/>
      <c r="Q163" s="16"/>
      <c r="R163" s="16"/>
      <c r="S163" s="16"/>
      <c r="T163" s="79"/>
      <c r="U163" s="7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6"/>
      <c r="AS163" s="16"/>
      <c r="AT163" s="227" t="s">
        <v>161</v>
      </c>
      <c r="AU163" s="227" t="s">
        <v>96</v>
      </c>
      <c r="AV163" s="60" t="s">
        <v>157</v>
      </c>
      <c r="AW163" s="60" t="s">
        <v>35</v>
      </c>
      <c r="AX163" s="60" t="s">
        <v>94</v>
      </c>
      <c r="AY163" s="227" t="s">
        <v>151</v>
      </c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9"/>
    </row>
    <row r="164" spans="1:66" ht="24.15" customHeight="1">
      <c r="A164" s="20"/>
      <c r="B164" s="71"/>
      <c r="C164" s="200" t="s">
        <v>190</v>
      </c>
      <c r="D164" s="200" t="s">
        <v>153</v>
      </c>
      <c r="E164" s="201" t="s">
        <v>191</v>
      </c>
      <c r="F164" s="201" t="s">
        <v>192</v>
      </c>
      <c r="G164" s="202" t="s">
        <v>193</v>
      </c>
      <c r="H164" s="203">
        <v>412.187</v>
      </c>
      <c r="I164" s="204">
        <v>0</v>
      </c>
      <c r="J164" s="205">
        <f>ROUND(I164*H164,2)</f>
        <v>0</v>
      </c>
      <c r="K164" s="206"/>
      <c r="L164" s="71"/>
      <c r="M164" s="207"/>
      <c r="N164" s="208" t="s">
        <v>45</v>
      </c>
      <c r="O164" s="209">
        <v>0.082</v>
      </c>
      <c r="P164" s="209">
        <f>O164*H164</f>
        <v>33.799334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7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211" t="s">
        <v>157</v>
      </c>
      <c r="AS164" s="16"/>
      <c r="AT164" s="211" t="s">
        <v>153</v>
      </c>
      <c r="AU164" s="211" t="s">
        <v>96</v>
      </c>
      <c r="AV164" s="16"/>
      <c r="AW164" s="16"/>
      <c r="AX164" s="16"/>
      <c r="AY164" s="172" t="s">
        <v>151</v>
      </c>
      <c r="AZ164" s="16"/>
      <c r="BA164" s="16"/>
      <c r="BB164" s="16"/>
      <c r="BC164" s="16"/>
      <c r="BD164" s="16"/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2" t="s">
        <v>94</v>
      </c>
      <c r="BK164" s="212">
        <f>ROUND(I164*H164,2)</f>
        <v>0</v>
      </c>
      <c r="BL164" s="172" t="s">
        <v>157</v>
      </c>
      <c r="BM164" s="211" t="s">
        <v>194</v>
      </c>
      <c r="BN164" s="19"/>
    </row>
    <row r="165" spans="1:66" ht="27" customHeight="1">
      <c r="A165" s="20"/>
      <c r="B165" s="24"/>
      <c r="C165" s="74"/>
      <c r="D165" s="213" t="s">
        <v>159</v>
      </c>
      <c r="E165" s="74"/>
      <c r="F165" s="214" t="s">
        <v>195</v>
      </c>
      <c r="G165" s="74"/>
      <c r="H165" s="74"/>
      <c r="I165" s="74"/>
      <c r="J165" s="149"/>
      <c r="K165" s="149"/>
      <c r="L165" s="71"/>
      <c r="M165" s="76"/>
      <c r="N165" s="16"/>
      <c r="O165" s="16"/>
      <c r="P165" s="16"/>
      <c r="Q165" s="16"/>
      <c r="R165" s="16"/>
      <c r="S165" s="16"/>
      <c r="T165" s="79"/>
      <c r="U165" s="7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6"/>
      <c r="AS165" s="16"/>
      <c r="AT165" s="172" t="s">
        <v>159</v>
      </c>
      <c r="AU165" s="172" t="s">
        <v>96</v>
      </c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9"/>
    </row>
    <row r="166" spans="1:66" ht="13" customHeight="1">
      <c r="A166" s="20"/>
      <c r="B166" s="24"/>
      <c r="C166" s="16"/>
      <c r="D166" s="215" t="s">
        <v>161</v>
      </c>
      <c r="E166" s="216"/>
      <c r="F166" s="217" t="s">
        <v>168</v>
      </c>
      <c r="G166" s="16"/>
      <c r="H166" s="216"/>
      <c r="I166" s="16"/>
      <c r="J166" s="26"/>
      <c r="K166" s="26"/>
      <c r="L166" s="71"/>
      <c r="M166" s="76"/>
      <c r="N166" s="16"/>
      <c r="O166" s="16"/>
      <c r="P166" s="16"/>
      <c r="Q166" s="16"/>
      <c r="R166" s="16"/>
      <c r="S166" s="16"/>
      <c r="T166" s="79"/>
      <c r="U166" s="7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6"/>
      <c r="AS166" s="16"/>
      <c r="AT166" s="218" t="s">
        <v>161</v>
      </c>
      <c r="AU166" s="218" t="s">
        <v>96</v>
      </c>
      <c r="AV166" s="60" t="s">
        <v>94</v>
      </c>
      <c r="AW166" s="60" t="s">
        <v>35</v>
      </c>
      <c r="AX166" s="60" t="s">
        <v>86</v>
      </c>
      <c r="AY166" s="218" t="s">
        <v>151</v>
      </c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9"/>
    </row>
    <row r="167" spans="1:66" ht="13" customHeight="1">
      <c r="A167" s="20"/>
      <c r="B167" s="24"/>
      <c r="C167" s="16"/>
      <c r="D167" s="215" t="s">
        <v>161</v>
      </c>
      <c r="E167" s="219"/>
      <c r="F167" s="220" t="s">
        <v>196</v>
      </c>
      <c r="G167" s="16"/>
      <c r="H167" s="221">
        <v>59.087</v>
      </c>
      <c r="I167" s="16"/>
      <c r="J167" s="26"/>
      <c r="K167" s="26"/>
      <c r="L167" s="71"/>
      <c r="M167" s="76"/>
      <c r="N167" s="16"/>
      <c r="O167" s="16"/>
      <c r="P167" s="16"/>
      <c r="Q167" s="16"/>
      <c r="R167" s="16"/>
      <c r="S167" s="16"/>
      <c r="T167" s="79"/>
      <c r="U167" s="7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6"/>
      <c r="AS167" s="16"/>
      <c r="AT167" s="222" t="s">
        <v>161</v>
      </c>
      <c r="AU167" s="222" t="s">
        <v>96</v>
      </c>
      <c r="AV167" s="60" t="s">
        <v>96</v>
      </c>
      <c r="AW167" s="60" t="s">
        <v>35</v>
      </c>
      <c r="AX167" s="60" t="s">
        <v>86</v>
      </c>
      <c r="AY167" s="222" t="s">
        <v>151</v>
      </c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9"/>
    </row>
    <row r="168" spans="1:66" ht="13" customHeight="1">
      <c r="A168" s="20"/>
      <c r="B168" s="24"/>
      <c r="C168" s="16"/>
      <c r="D168" s="215" t="s">
        <v>161</v>
      </c>
      <c r="E168" s="216"/>
      <c r="F168" s="217" t="s">
        <v>170</v>
      </c>
      <c r="G168" s="16"/>
      <c r="H168" s="216"/>
      <c r="I168" s="16"/>
      <c r="J168" s="26"/>
      <c r="K168" s="26"/>
      <c r="L168" s="71"/>
      <c r="M168" s="76"/>
      <c r="N168" s="16"/>
      <c r="O168" s="16"/>
      <c r="P168" s="16"/>
      <c r="Q168" s="16"/>
      <c r="R168" s="16"/>
      <c r="S168" s="16"/>
      <c r="T168" s="79"/>
      <c r="U168" s="7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6"/>
      <c r="AS168" s="16"/>
      <c r="AT168" s="218" t="s">
        <v>161</v>
      </c>
      <c r="AU168" s="218" t="s">
        <v>96</v>
      </c>
      <c r="AV168" s="60" t="s">
        <v>94</v>
      </c>
      <c r="AW168" s="60" t="s">
        <v>35</v>
      </c>
      <c r="AX168" s="60" t="s">
        <v>86</v>
      </c>
      <c r="AY168" s="218" t="s">
        <v>151</v>
      </c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9"/>
    </row>
    <row r="169" spans="1:66" ht="13" customHeight="1">
      <c r="A169" s="20"/>
      <c r="B169" s="24"/>
      <c r="C169" s="16"/>
      <c r="D169" s="215" t="s">
        <v>161</v>
      </c>
      <c r="E169" s="219"/>
      <c r="F169" s="220" t="s">
        <v>197</v>
      </c>
      <c r="G169" s="16"/>
      <c r="H169" s="221">
        <v>54.1</v>
      </c>
      <c r="I169" s="16"/>
      <c r="J169" s="26"/>
      <c r="K169" s="26"/>
      <c r="L169" s="71"/>
      <c r="M169" s="76"/>
      <c r="N169" s="16"/>
      <c r="O169" s="16"/>
      <c r="P169" s="16"/>
      <c r="Q169" s="16"/>
      <c r="R169" s="16"/>
      <c r="S169" s="16"/>
      <c r="T169" s="79"/>
      <c r="U169" s="7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6"/>
      <c r="AS169" s="16"/>
      <c r="AT169" s="222" t="s">
        <v>161</v>
      </c>
      <c r="AU169" s="222" t="s">
        <v>96</v>
      </c>
      <c r="AV169" s="60" t="s">
        <v>96</v>
      </c>
      <c r="AW169" s="60" t="s">
        <v>35</v>
      </c>
      <c r="AX169" s="60" t="s">
        <v>86</v>
      </c>
      <c r="AY169" s="222" t="s">
        <v>151</v>
      </c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9"/>
    </row>
    <row r="170" spans="1:66" ht="13" customHeight="1">
      <c r="A170" s="20"/>
      <c r="B170" s="24"/>
      <c r="C170" s="16"/>
      <c r="D170" s="215" t="s">
        <v>161</v>
      </c>
      <c r="E170" s="216"/>
      <c r="F170" s="217" t="s">
        <v>172</v>
      </c>
      <c r="G170" s="16"/>
      <c r="H170" s="216"/>
      <c r="I170" s="16"/>
      <c r="J170" s="26"/>
      <c r="K170" s="26"/>
      <c r="L170" s="71"/>
      <c r="M170" s="76"/>
      <c r="N170" s="16"/>
      <c r="O170" s="16"/>
      <c r="P170" s="16"/>
      <c r="Q170" s="16"/>
      <c r="R170" s="16"/>
      <c r="S170" s="16"/>
      <c r="T170" s="79"/>
      <c r="U170" s="7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6"/>
      <c r="AS170" s="16"/>
      <c r="AT170" s="218" t="s">
        <v>161</v>
      </c>
      <c r="AU170" s="218" t="s">
        <v>96</v>
      </c>
      <c r="AV170" s="60" t="s">
        <v>94</v>
      </c>
      <c r="AW170" s="60" t="s">
        <v>35</v>
      </c>
      <c r="AX170" s="60" t="s">
        <v>86</v>
      </c>
      <c r="AY170" s="218" t="s">
        <v>151</v>
      </c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9"/>
    </row>
    <row r="171" spans="1:66" ht="13" customHeight="1">
      <c r="A171" s="20"/>
      <c r="B171" s="24"/>
      <c r="C171" s="16"/>
      <c r="D171" s="215" t="s">
        <v>161</v>
      </c>
      <c r="E171" s="219"/>
      <c r="F171" s="220" t="s">
        <v>198</v>
      </c>
      <c r="G171" s="16"/>
      <c r="H171" s="221">
        <v>242</v>
      </c>
      <c r="I171" s="16"/>
      <c r="J171" s="26"/>
      <c r="K171" s="26"/>
      <c r="L171" s="71"/>
      <c r="M171" s="76"/>
      <c r="N171" s="16"/>
      <c r="O171" s="16"/>
      <c r="P171" s="16"/>
      <c r="Q171" s="16"/>
      <c r="R171" s="16"/>
      <c r="S171" s="16"/>
      <c r="T171" s="79"/>
      <c r="U171" s="7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6"/>
      <c r="AS171" s="16"/>
      <c r="AT171" s="222" t="s">
        <v>161</v>
      </c>
      <c r="AU171" s="222" t="s">
        <v>96</v>
      </c>
      <c r="AV171" s="60" t="s">
        <v>96</v>
      </c>
      <c r="AW171" s="60" t="s">
        <v>35</v>
      </c>
      <c r="AX171" s="60" t="s">
        <v>86</v>
      </c>
      <c r="AY171" s="222" t="s">
        <v>151</v>
      </c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9"/>
    </row>
    <row r="172" spans="1:66" ht="13" customHeight="1">
      <c r="A172" s="20"/>
      <c r="B172" s="24"/>
      <c r="C172" s="16"/>
      <c r="D172" s="215" t="s">
        <v>161</v>
      </c>
      <c r="E172" s="216"/>
      <c r="F172" s="217" t="s">
        <v>199</v>
      </c>
      <c r="G172" s="16"/>
      <c r="H172" s="216"/>
      <c r="I172" s="16"/>
      <c r="J172" s="26"/>
      <c r="K172" s="26"/>
      <c r="L172" s="71"/>
      <c r="M172" s="76"/>
      <c r="N172" s="16"/>
      <c r="O172" s="16"/>
      <c r="P172" s="16"/>
      <c r="Q172" s="16"/>
      <c r="R172" s="16"/>
      <c r="S172" s="16"/>
      <c r="T172" s="79"/>
      <c r="U172" s="7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6"/>
      <c r="AS172" s="16"/>
      <c r="AT172" s="218" t="s">
        <v>161</v>
      </c>
      <c r="AU172" s="218" t="s">
        <v>96</v>
      </c>
      <c r="AV172" s="60" t="s">
        <v>94</v>
      </c>
      <c r="AW172" s="60" t="s">
        <v>35</v>
      </c>
      <c r="AX172" s="60" t="s">
        <v>86</v>
      </c>
      <c r="AY172" s="218" t="s">
        <v>151</v>
      </c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9"/>
    </row>
    <row r="173" spans="1:66" ht="13" customHeight="1">
      <c r="A173" s="20"/>
      <c r="B173" s="24"/>
      <c r="C173" s="16"/>
      <c r="D173" s="215" t="s">
        <v>161</v>
      </c>
      <c r="E173" s="219"/>
      <c r="F173" s="220" t="s">
        <v>200</v>
      </c>
      <c r="G173" s="16"/>
      <c r="H173" s="221">
        <v>57</v>
      </c>
      <c r="I173" s="16"/>
      <c r="J173" s="26"/>
      <c r="K173" s="26"/>
      <c r="L173" s="71"/>
      <c r="M173" s="76"/>
      <c r="N173" s="16"/>
      <c r="O173" s="16"/>
      <c r="P173" s="16"/>
      <c r="Q173" s="16"/>
      <c r="R173" s="16"/>
      <c r="S173" s="16"/>
      <c r="T173" s="79"/>
      <c r="U173" s="7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6"/>
      <c r="AS173" s="16"/>
      <c r="AT173" s="222" t="s">
        <v>161</v>
      </c>
      <c r="AU173" s="222" t="s">
        <v>96</v>
      </c>
      <c r="AV173" s="60" t="s">
        <v>96</v>
      </c>
      <c r="AW173" s="60" t="s">
        <v>35</v>
      </c>
      <c r="AX173" s="60" t="s">
        <v>86</v>
      </c>
      <c r="AY173" s="222" t="s">
        <v>151</v>
      </c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9"/>
    </row>
    <row r="174" spans="1:66" ht="13" customHeight="1">
      <c r="A174" s="20"/>
      <c r="B174" s="24"/>
      <c r="C174" s="66"/>
      <c r="D174" s="223" t="s">
        <v>161</v>
      </c>
      <c r="E174" s="224"/>
      <c r="F174" s="225" t="s">
        <v>178</v>
      </c>
      <c r="G174" s="66"/>
      <c r="H174" s="226">
        <v>412.187</v>
      </c>
      <c r="I174" s="66"/>
      <c r="J174" s="148"/>
      <c r="K174" s="148"/>
      <c r="L174" s="71"/>
      <c r="M174" s="76"/>
      <c r="N174" s="16"/>
      <c r="O174" s="16"/>
      <c r="P174" s="16"/>
      <c r="Q174" s="16"/>
      <c r="R174" s="16"/>
      <c r="S174" s="16"/>
      <c r="T174" s="79"/>
      <c r="U174" s="7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6"/>
      <c r="AS174" s="16"/>
      <c r="AT174" s="227" t="s">
        <v>161</v>
      </c>
      <c r="AU174" s="227" t="s">
        <v>96</v>
      </c>
      <c r="AV174" s="60" t="s">
        <v>157</v>
      </c>
      <c r="AW174" s="60" t="s">
        <v>35</v>
      </c>
      <c r="AX174" s="60" t="s">
        <v>94</v>
      </c>
      <c r="AY174" s="227" t="s">
        <v>151</v>
      </c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9"/>
    </row>
    <row r="175" spans="1:66" ht="24.15" customHeight="1">
      <c r="A175" s="20"/>
      <c r="B175" s="71"/>
      <c r="C175" s="200" t="s">
        <v>157</v>
      </c>
      <c r="D175" s="200" t="s">
        <v>153</v>
      </c>
      <c r="E175" s="201" t="s">
        <v>201</v>
      </c>
      <c r="F175" s="201" t="s">
        <v>202</v>
      </c>
      <c r="G175" s="202" t="s">
        <v>193</v>
      </c>
      <c r="H175" s="203">
        <v>412.187</v>
      </c>
      <c r="I175" s="204">
        <v>0</v>
      </c>
      <c r="J175" s="205">
        <f>ROUND(I175*H175,2)</f>
        <v>0</v>
      </c>
      <c r="K175" s="206"/>
      <c r="L175" s="71"/>
      <c r="M175" s="207"/>
      <c r="N175" s="208" t="s">
        <v>45</v>
      </c>
      <c r="O175" s="209">
        <v>0.025</v>
      </c>
      <c r="P175" s="209">
        <f>O175*H175</f>
        <v>10.304675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7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211" t="s">
        <v>157</v>
      </c>
      <c r="AS175" s="16"/>
      <c r="AT175" s="211" t="s">
        <v>153</v>
      </c>
      <c r="AU175" s="211" t="s">
        <v>96</v>
      </c>
      <c r="AV175" s="16"/>
      <c r="AW175" s="16"/>
      <c r="AX175" s="16"/>
      <c r="AY175" s="172" t="s">
        <v>151</v>
      </c>
      <c r="AZ175" s="16"/>
      <c r="BA175" s="16"/>
      <c r="BB175" s="16"/>
      <c r="BC175" s="16"/>
      <c r="BD175" s="16"/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2" t="s">
        <v>94</v>
      </c>
      <c r="BK175" s="212">
        <f>ROUND(I175*H175,2)</f>
        <v>0</v>
      </c>
      <c r="BL175" s="172" t="s">
        <v>157</v>
      </c>
      <c r="BM175" s="211" t="s">
        <v>203</v>
      </c>
      <c r="BN175" s="19"/>
    </row>
    <row r="176" spans="1:66" ht="27" customHeight="1">
      <c r="A176" s="20"/>
      <c r="B176" s="24"/>
      <c r="C176" s="128"/>
      <c r="D176" s="228" t="s">
        <v>159</v>
      </c>
      <c r="E176" s="128"/>
      <c r="F176" s="229" t="s">
        <v>204</v>
      </c>
      <c r="G176" s="128"/>
      <c r="H176" s="128"/>
      <c r="I176" s="128"/>
      <c r="J176" s="230"/>
      <c r="K176" s="230"/>
      <c r="L176" s="71"/>
      <c r="M176" s="76"/>
      <c r="N176" s="16"/>
      <c r="O176" s="16"/>
      <c r="P176" s="16"/>
      <c r="Q176" s="16"/>
      <c r="R176" s="16"/>
      <c r="S176" s="16"/>
      <c r="T176" s="79"/>
      <c r="U176" s="7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6"/>
      <c r="AS176" s="16"/>
      <c r="AT176" s="172" t="s">
        <v>159</v>
      </c>
      <c r="AU176" s="172" t="s">
        <v>96</v>
      </c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9"/>
    </row>
    <row r="177" spans="1:66" ht="24.15" customHeight="1">
      <c r="A177" s="20"/>
      <c r="B177" s="71"/>
      <c r="C177" s="200" t="s">
        <v>205</v>
      </c>
      <c r="D177" s="200" t="s">
        <v>153</v>
      </c>
      <c r="E177" s="201" t="s">
        <v>206</v>
      </c>
      <c r="F177" s="201" t="s">
        <v>207</v>
      </c>
      <c r="G177" s="202" t="s">
        <v>193</v>
      </c>
      <c r="H177" s="203">
        <v>412.187</v>
      </c>
      <c r="I177" s="204">
        <v>0</v>
      </c>
      <c r="J177" s="205">
        <f>ROUND(I177*H177,2)</f>
        <v>0</v>
      </c>
      <c r="K177" s="206"/>
      <c r="L177" s="71"/>
      <c r="M177" s="207"/>
      <c r="N177" s="208" t="s">
        <v>45</v>
      </c>
      <c r="O177" s="209">
        <v>0.083</v>
      </c>
      <c r="P177" s="209">
        <f>O177*H177</f>
        <v>34.211521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U177" s="7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211" t="s">
        <v>157</v>
      </c>
      <c r="AS177" s="16"/>
      <c r="AT177" s="211" t="s">
        <v>153</v>
      </c>
      <c r="AU177" s="211" t="s">
        <v>96</v>
      </c>
      <c r="AV177" s="16"/>
      <c r="AW177" s="16"/>
      <c r="AX177" s="16"/>
      <c r="AY177" s="172" t="s">
        <v>151</v>
      </c>
      <c r="AZ177" s="16"/>
      <c r="BA177" s="16"/>
      <c r="BB177" s="16"/>
      <c r="BC177" s="16"/>
      <c r="BD177" s="16"/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72" t="s">
        <v>94</v>
      </c>
      <c r="BK177" s="212">
        <f>ROUND(I177*H177,2)</f>
        <v>0</v>
      </c>
      <c r="BL177" s="172" t="s">
        <v>157</v>
      </c>
      <c r="BM177" s="211" t="s">
        <v>208</v>
      </c>
      <c r="BN177" s="19"/>
    </row>
    <row r="178" spans="1:66" ht="35" customHeight="1">
      <c r="A178" s="20"/>
      <c r="B178" s="24"/>
      <c r="C178" s="128"/>
      <c r="D178" s="228" t="s">
        <v>159</v>
      </c>
      <c r="E178" s="128"/>
      <c r="F178" s="229" t="s">
        <v>209</v>
      </c>
      <c r="G178" s="128"/>
      <c r="H178" s="128"/>
      <c r="I178" s="128"/>
      <c r="J178" s="230"/>
      <c r="K178" s="230"/>
      <c r="L178" s="71"/>
      <c r="M178" s="76"/>
      <c r="N178" s="16"/>
      <c r="O178" s="16"/>
      <c r="P178" s="16"/>
      <c r="Q178" s="16"/>
      <c r="R178" s="16"/>
      <c r="S178" s="16"/>
      <c r="T178" s="79"/>
      <c r="U178" s="7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6"/>
      <c r="AS178" s="16"/>
      <c r="AT178" s="172" t="s">
        <v>159</v>
      </c>
      <c r="AU178" s="172" t="s">
        <v>96</v>
      </c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9"/>
    </row>
    <row r="179" spans="1:66" ht="24.15" customHeight="1">
      <c r="A179" s="20"/>
      <c r="B179" s="71"/>
      <c r="C179" s="200" t="s">
        <v>210</v>
      </c>
      <c r="D179" s="200" t="s">
        <v>153</v>
      </c>
      <c r="E179" s="201" t="s">
        <v>211</v>
      </c>
      <c r="F179" s="201" t="s">
        <v>212</v>
      </c>
      <c r="G179" s="202" t="s">
        <v>193</v>
      </c>
      <c r="H179" s="203">
        <v>4121.87</v>
      </c>
      <c r="I179" s="204">
        <v>0</v>
      </c>
      <c r="J179" s="205">
        <f>ROUND(I179*H179,2)</f>
        <v>0</v>
      </c>
      <c r="K179" s="206"/>
      <c r="L179" s="71"/>
      <c r="M179" s="207"/>
      <c r="N179" s="208" t="s">
        <v>45</v>
      </c>
      <c r="O179" s="209">
        <v>0.004</v>
      </c>
      <c r="P179" s="209">
        <f>O179*H179</f>
        <v>16.48748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7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211" t="s">
        <v>157</v>
      </c>
      <c r="AS179" s="16"/>
      <c r="AT179" s="211" t="s">
        <v>153</v>
      </c>
      <c r="AU179" s="211" t="s">
        <v>96</v>
      </c>
      <c r="AV179" s="16"/>
      <c r="AW179" s="16"/>
      <c r="AX179" s="16"/>
      <c r="AY179" s="172" t="s">
        <v>151</v>
      </c>
      <c r="AZ179" s="16"/>
      <c r="BA179" s="16"/>
      <c r="BB179" s="16"/>
      <c r="BC179" s="16"/>
      <c r="BD179" s="16"/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2" t="s">
        <v>94</v>
      </c>
      <c r="BK179" s="212">
        <f>ROUND(I179*H179,2)</f>
        <v>0</v>
      </c>
      <c r="BL179" s="172" t="s">
        <v>157</v>
      </c>
      <c r="BM179" s="211" t="s">
        <v>213</v>
      </c>
      <c r="BN179" s="19"/>
    </row>
    <row r="180" spans="1:66" ht="35" customHeight="1">
      <c r="A180" s="20"/>
      <c r="B180" s="24"/>
      <c r="C180" s="74"/>
      <c r="D180" s="213" t="s">
        <v>159</v>
      </c>
      <c r="E180" s="74"/>
      <c r="F180" s="214" t="s">
        <v>214</v>
      </c>
      <c r="G180" s="74"/>
      <c r="H180" s="74"/>
      <c r="I180" s="74"/>
      <c r="J180" s="149"/>
      <c r="K180" s="149"/>
      <c r="L180" s="71"/>
      <c r="M180" s="76"/>
      <c r="N180" s="16"/>
      <c r="O180" s="16"/>
      <c r="P180" s="16"/>
      <c r="Q180" s="16"/>
      <c r="R180" s="16"/>
      <c r="S180" s="16"/>
      <c r="T180" s="79"/>
      <c r="U180" s="7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6"/>
      <c r="AS180" s="16"/>
      <c r="AT180" s="172" t="s">
        <v>159</v>
      </c>
      <c r="AU180" s="172" t="s">
        <v>96</v>
      </c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9"/>
    </row>
    <row r="181" spans="1:66" ht="13" customHeight="1">
      <c r="A181" s="20"/>
      <c r="B181" s="24"/>
      <c r="C181" s="16"/>
      <c r="D181" s="215" t="s">
        <v>161</v>
      </c>
      <c r="E181" s="219"/>
      <c r="F181" s="220" t="s">
        <v>215</v>
      </c>
      <c r="G181" s="16"/>
      <c r="H181" s="221">
        <v>412.187</v>
      </c>
      <c r="I181" s="16"/>
      <c r="J181" s="26"/>
      <c r="K181" s="26"/>
      <c r="L181" s="71"/>
      <c r="M181" s="76"/>
      <c r="N181" s="16"/>
      <c r="O181" s="16"/>
      <c r="P181" s="16"/>
      <c r="Q181" s="16"/>
      <c r="R181" s="16"/>
      <c r="S181" s="16"/>
      <c r="T181" s="79"/>
      <c r="U181" s="7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6"/>
      <c r="AS181" s="16"/>
      <c r="AT181" s="222" t="s">
        <v>161</v>
      </c>
      <c r="AU181" s="222" t="s">
        <v>96</v>
      </c>
      <c r="AV181" s="60" t="s">
        <v>96</v>
      </c>
      <c r="AW181" s="60" t="s">
        <v>35</v>
      </c>
      <c r="AX181" s="60" t="s">
        <v>94</v>
      </c>
      <c r="AY181" s="222" t="s">
        <v>151</v>
      </c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9"/>
    </row>
    <row r="182" spans="1:66" ht="13" customHeight="1">
      <c r="A182" s="20"/>
      <c r="B182" s="24"/>
      <c r="C182" s="66"/>
      <c r="D182" s="223" t="s">
        <v>161</v>
      </c>
      <c r="E182" s="66"/>
      <c r="F182" s="231" t="s">
        <v>216</v>
      </c>
      <c r="G182" s="66"/>
      <c r="H182" s="226">
        <v>4121.87</v>
      </c>
      <c r="I182" s="66"/>
      <c r="J182" s="148"/>
      <c r="K182" s="148"/>
      <c r="L182" s="71"/>
      <c r="M182" s="76"/>
      <c r="N182" s="16"/>
      <c r="O182" s="16"/>
      <c r="P182" s="16"/>
      <c r="Q182" s="16"/>
      <c r="R182" s="16"/>
      <c r="S182" s="16"/>
      <c r="T182" s="79"/>
      <c r="U182" s="7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6"/>
      <c r="AS182" s="16"/>
      <c r="AT182" s="222" t="s">
        <v>161</v>
      </c>
      <c r="AU182" s="222" t="s">
        <v>96</v>
      </c>
      <c r="AV182" s="60" t="s">
        <v>96</v>
      </c>
      <c r="AW182" s="60" t="s">
        <v>8</v>
      </c>
      <c r="AX182" s="60" t="s">
        <v>94</v>
      </c>
      <c r="AY182" s="222" t="s">
        <v>151</v>
      </c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9"/>
    </row>
    <row r="183" spans="1:66" ht="14.4" customHeight="1">
      <c r="A183" s="20"/>
      <c r="B183" s="71"/>
      <c r="C183" s="200" t="s">
        <v>217</v>
      </c>
      <c r="D183" s="200" t="s">
        <v>153</v>
      </c>
      <c r="E183" s="201" t="s">
        <v>218</v>
      </c>
      <c r="F183" s="201" t="s">
        <v>219</v>
      </c>
      <c r="G183" s="202" t="s">
        <v>193</v>
      </c>
      <c r="H183" s="203">
        <v>798.387</v>
      </c>
      <c r="I183" s="204">
        <v>0</v>
      </c>
      <c r="J183" s="205">
        <f>ROUND(I183*H183,2)</f>
        <v>0</v>
      </c>
      <c r="K183" s="206"/>
      <c r="L183" s="71"/>
      <c r="M183" s="207"/>
      <c r="N183" s="208" t="s">
        <v>45</v>
      </c>
      <c r="O183" s="209">
        <v>0.009</v>
      </c>
      <c r="P183" s="209">
        <f>O183*H183</f>
        <v>7.185483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U183" s="7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211" t="s">
        <v>157</v>
      </c>
      <c r="AS183" s="16"/>
      <c r="AT183" s="211" t="s">
        <v>153</v>
      </c>
      <c r="AU183" s="211" t="s">
        <v>96</v>
      </c>
      <c r="AV183" s="16"/>
      <c r="AW183" s="16"/>
      <c r="AX183" s="16"/>
      <c r="AY183" s="172" t="s">
        <v>151</v>
      </c>
      <c r="AZ183" s="16"/>
      <c r="BA183" s="16"/>
      <c r="BB183" s="16"/>
      <c r="BC183" s="16"/>
      <c r="BD183" s="16"/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2" t="s">
        <v>94</v>
      </c>
      <c r="BK183" s="212">
        <f>ROUND(I183*H183,2)</f>
        <v>0</v>
      </c>
      <c r="BL183" s="172" t="s">
        <v>157</v>
      </c>
      <c r="BM183" s="211" t="s">
        <v>220</v>
      </c>
      <c r="BN183" s="19"/>
    </row>
    <row r="184" spans="1:66" ht="13" customHeight="1">
      <c r="A184" s="20"/>
      <c r="B184" s="24"/>
      <c r="C184" s="74"/>
      <c r="D184" s="213" t="s">
        <v>159</v>
      </c>
      <c r="E184" s="74"/>
      <c r="F184" s="214" t="s">
        <v>221</v>
      </c>
      <c r="G184" s="74"/>
      <c r="H184" s="74"/>
      <c r="I184" s="74"/>
      <c r="J184" s="149"/>
      <c r="K184" s="149"/>
      <c r="L184" s="71"/>
      <c r="M184" s="76"/>
      <c r="N184" s="16"/>
      <c r="O184" s="16"/>
      <c r="P184" s="16"/>
      <c r="Q184" s="16"/>
      <c r="R184" s="16"/>
      <c r="S184" s="16"/>
      <c r="T184" s="79"/>
      <c r="U184" s="7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6"/>
      <c r="AS184" s="16"/>
      <c r="AT184" s="172" t="s">
        <v>159</v>
      </c>
      <c r="AU184" s="172" t="s">
        <v>96</v>
      </c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9"/>
    </row>
    <row r="185" spans="1:66" ht="13" customHeight="1">
      <c r="A185" s="20"/>
      <c r="B185" s="24"/>
      <c r="C185" s="16"/>
      <c r="D185" s="215" t="s">
        <v>161</v>
      </c>
      <c r="E185" s="219"/>
      <c r="F185" s="220" t="s">
        <v>222</v>
      </c>
      <c r="G185" s="16"/>
      <c r="H185" s="221">
        <v>863.387</v>
      </c>
      <c r="I185" s="16"/>
      <c r="J185" s="26"/>
      <c r="K185" s="26"/>
      <c r="L185" s="71"/>
      <c r="M185" s="76"/>
      <c r="N185" s="16"/>
      <c r="O185" s="16"/>
      <c r="P185" s="16"/>
      <c r="Q185" s="16"/>
      <c r="R185" s="16"/>
      <c r="S185" s="16"/>
      <c r="T185" s="79"/>
      <c r="U185" s="7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6"/>
      <c r="AS185" s="16"/>
      <c r="AT185" s="222" t="s">
        <v>161</v>
      </c>
      <c r="AU185" s="222" t="s">
        <v>96</v>
      </c>
      <c r="AV185" s="60" t="s">
        <v>96</v>
      </c>
      <c r="AW185" s="60" t="s">
        <v>35</v>
      </c>
      <c r="AX185" s="60" t="s">
        <v>86</v>
      </c>
      <c r="AY185" s="222" t="s">
        <v>151</v>
      </c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9"/>
    </row>
    <row r="186" spans="1:66" ht="13" customHeight="1">
      <c r="A186" s="20"/>
      <c r="B186" s="24"/>
      <c r="C186" s="16"/>
      <c r="D186" s="215" t="s">
        <v>161</v>
      </c>
      <c r="E186" s="219"/>
      <c r="F186" s="220" t="s">
        <v>223</v>
      </c>
      <c r="G186" s="16"/>
      <c r="H186" s="221">
        <v>-65</v>
      </c>
      <c r="I186" s="16"/>
      <c r="J186" s="26"/>
      <c r="K186" s="26"/>
      <c r="L186" s="71"/>
      <c r="M186" s="76"/>
      <c r="N186" s="16"/>
      <c r="O186" s="16"/>
      <c r="P186" s="16"/>
      <c r="Q186" s="16"/>
      <c r="R186" s="16"/>
      <c r="S186" s="16"/>
      <c r="T186" s="79"/>
      <c r="U186" s="7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6"/>
      <c r="AS186" s="16"/>
      <c r="AT186" s="222" t="s">
        <v>161</v>
      </c>
      <c r="AU186" s="222" t="s">
        <v>96</v>
      </c>
      <c r="AV186" s="60" t="s">
        <v>96</v>
      </c>
      <c r="AW186" s="60" t="s">
        <v>35</v>
      </c>
      <c r="AX186" s="60" t="s">
        <v>86</v>
      </c>
      <c r="AY186" s="222" t="s">
        <v>151</v>
      </c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9"/>
    </row>
    <row r="187" spans="1:66" ht="13" customHeight="1">
      <c r="A187" s="20"/>
      <c r="B187" s="24"/>
      <c r="C187" s="66"/>
      <c r="D187" s="223" t="s">
        <v>161</v>
      </c>
      <c r="E187" s="224"/>
      <c r="F187" s="225" t="s">
        <v>178</v>
      </c>
      <c r="G187" s="66"/>
      <c r="H187" s="226">
        <v>798.387</v>
      </c>
      <c r="I187" s="66"/>
      <c r="J187" s="148"/>
      <c r="K187" s="148"/>
      <c r="L187" s="71"/>
      <c r="M187" s="76"/>
      <c r="N187" s="16"/>
      <c r="O187" s="16"/>
      <c r="P187" s="16"/>
      <c r="Q187" s="16"/>
      <c r="R187" s="16"/>
      <c r="S187" s="16"/>
      <c r="T187" s="79"/>
      <c r="U187" s="7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6"/>
      <c r="AS187" s="16"/>
      <c r="AT187" s="227" t="s">
        <v>161</v>
      </c>
      <c r="AU187" s="227" t="s">
        <v>96</v>
      </c>
      <c r="AV187" s="60" t="s">
        <v>157</v>
      </c>
      <c r="AW187" s="60" t="s">
        <v>35</v>
      </c>
      <c r="AX187" s="60" t="s">
        <v>94</v>
      </c>
      <c r="AY187" s="227" t="s">
        <v>151</v>
      </c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9"/>
    </row>
    <row r="188" spans="1:66" ht="24.15" customHeight="1">
      <c r="A188" s="20"/>
      <c r="B188" s="71"/>
      <c r="C188" s="200" t="s">
        <v>224</v>
      </c>
      <c r="D188" s="200" t="s">
        <v>153</v>
      </c>
      <c r="E188" s="201" t="s">
        <v>225</v>
      </c>
      <c r="F188" s="201" t="s">
        <v>226</v>
      </c>
      <c r="G188" s="202" t="s">
        <v>227</v>
      </c>
      <c r="H188" s="203">
        <v>1117.534</v>
      </c>
      <c r="I188" s="204">
        <v>0</v>
      </c>
      <c r="J188" s="205">
        <f>ROUND(I188*H188,2)</f>
        <v>0</v>
      </c>
      <c r="K188" s="206"/>
      <c r="L188" s="71"/>
      <c r="M188" s="207"/>
      <c r="N188" s="208" t="s">
        <v>45</v>
      </c>
      <c r="O188" s="209">
        <v>0</v>
      </c>
      <c r="P188" s="209">
        <f>O188*H188</f>
        <v>0</v>
      </c>
      <c r="Q188" s="209">
        <v>0</v>
      </c>
      <c r="R188" s="209">
        <f>Q188*H188</f>
        <v>0</v>
      </c>
      <c r="S188" s="209">
        <v>0</v>
      </c>
      <c r="T188" s="210">
        <f>S188*H188</f>
        <v>0</v>
      </c>
      <c r="U188" s="7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211" t="s">
        <v>157</v>
      </c>
      <c r="AS188" s="16"/>
      <c r="AT188" s="211" t="s">
        <v>153</v>
      </c>
      <c r="AU188" s="211" t="s">
        <v>96</v>
      </c>
      <c r="AV188" s="16"/>
      <c r="AW188" s="16"/>
      <c r="AX188" s="16"/>
      <c r="AY188" s="172" t="s">
        <v>151</v>
      </c>
      <c r="AZ188" s="16"/>
      <c r="BA188" s="16"/>
      <c r="BB188" s="16"/>
      <c r="BC188" s="16"/>
      <c r="BD188" s="16"/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2" t="s">
        <v>94</v>
      </c>
      <c r="BK188" s="212">
        <f>ROUND(I188*H188,2)</f>
        <v>0</v>
      </c>
      <c r="BL188" s="172" t="s">
        <v>157</v>
      </c>
      <c r="BM188" s="211" t="s">
        <v>228</v>
      </c>
      <c r="BN188" s="19"/>
    </row>
    <row r="189" spans="1:66" ht="27" customHeight="1">
      <c r="A189" s="20"/>
      <c r="B189" s="24"/>
      <c r="C189" s="74"/>
      <c r="D189" s="213" t="s">
        <v>159</v>
      </c>
      <c r="E189" s="74"/>
      <c r="F189" s="214" t="s">
        <v>229</v>
      </c>
      <c r="G189" s="74"/>
      <c r="H189" s="74"/>
      <c r="I189" s="74"/>
      <c r="J189" s="149"/>
      <c r="K189" s="149"/>
      <c r="L189" s="71"/>
      <c r="M189" s="76"/>
      <c r="N189" s="16"/>
      <c r="O189" s="16"/>
      <c r="P189" s="16"/>
      <c r="Q189" s="16"/>
      <c r="R189" s="16"/>
      <c r="S189" s="16"/>
      <c r="T189" s="79"/>
      <c r="U189" s="7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6"/>
      <c r="AS189" s="16"/>
      <c r="AT189" s="172" t="s">
        <v>159</v>
      </c>
      <c r="AU189" s="172" t="s">
        <v>96</v>
      </c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9"/>
    </row>
    <row r="190" spans="1:66" ht="13" customHeight="1">
      <c r="A190" s="20"/>
      <c r="B190" s="24"/>
      <c r="C190" s="16"/>
      <c r="D190" s="215" t="s">
        <v>161</v>
      </c>
      <c r="E190" s="219"/>
      <c r="F190" s="220" t="s">
        <v>230</v>
      </c>
      <c r="G190" s="16"/>
      <c r="H190" s="221">
        <v>1117.534</v>
      </c>
      <c r="I190" s="16"/>
      <c r="J190" s="26"/>
      <c r="K190" s="26"/>
      <c r="L190" s="71"/>
      <c r="M190" s="76"/>
      <c r="N190" s="16"/>
      <c r="O190" s="16"/>
      <c r="P190" s="16"/>
      <c r="Q190" s="16"/>
      <c r="R190" s="16"/>
      <c r="S190" s="16"/>
      <c r="T190" s="79"/>
      <c r="U190" s="7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6"/>
      <c r="AS190" s="16"/>
      <c r="AT190" s="222" t="s">
        <v>161</v>
      </c>
      <c r="AU190" s="222" t="s">
        <v>96</v>
      </c>
      <c r="AV190" s="60" t="s">
        <v>96</v>
      </c>
      <c r="AW190" s="60" t="s">
        <v>35</v>
      </c>
      <c r="AX190" s="60" t="s">
        <v>94</v>
      </c>
      <c r="AY190" s="222" t="s">
        <v>151</v>
      </c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9"/>
    </row>
    <row r="191" spans="1:66" ht="22.8" customHeight="1">
      <c r="A191" s="20"/>
      <c r="B191" s="24"/>
      <c r="C191" s="66"/>
      <c r="D191" s="197" t="s">
        <v>85</v>
      </c>
      <c r="E191" s="198" t="s">
        <v>96</v>
      </c>
      <c r="F191" s="198" t="s">
        <v>231</v>
      </c>
      <c r="G191" s="66"/>
      <c r="H191" s="66"/>
      <c r="I191" s="66"/>
      <c r="J191" s="199">
        <f>BK191</f>
        <v>0</v>
      </c>
      <c r="K191" s="148"/>
      <c r="L191" s="71"/>
      <c r="M191" s="76"/>
      <c r="N191" s="16"/>
      <c r="O191" s="16"/>
      <c r="P191" s="193">
        <f>SUM(P192:P207)</f>
        <v>23.99208</v>
      </c>
      <c r="Q191" s="16"/>
      <c r="R191" s="193">
        <f>SUM(R192:R207)</f>
        <v>53.5135104</v>
      </c>
      <c r="S191" s="16"/>
      <c r="T191" s="194">
        <f>SUM(T192:T207)</f>
        <v>0</v>
      </c>
      <c r="U191" s="7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90" t="s">
        <v>94</v>
      </c>
      <c r="AS191" s="16"/>
      <c r="AT191" s="195" t="s">
        <v>85</v>
      </c>
      <c r="AU191" s="195" t="s">
        <v>94</v>
      </c>
      <c r="AV191" s="16"/>
      <c r="AW191" s="16"/>
      <c r="AX191" s="16"/>
      <c r="AY191" s="190" t="s">
        <v>151</v>
      </c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96">
        <f>SUM(BK192:BK207)</f>
        <v>0</v>
      </c>
      <c r="BL191" s="16"/>
      <c r="BM191" s="16"/>
      <c r="BN191" s="19"/>
    </row>
    <row r="192" spans="1:66" ht="14.4" customHeight="1">
      <c r="A192" s="20"/>
      <c r="B192" s="71"/>
      <c r="C192" s="232" t="s">
        <v>232</v>
      </c>
      <c r="D192" s="232" t="s">
        <v>233</v>
      </c>
      <c r="E192" s="233" t="s">
        <v>234</v>
      </c>
      <c r="F192" s="233" t="s">
        <v>235</v>
      </c>
      <c r="G192" s="234" t="s">
        <v>156</v>
      </c>
      <c r="H192" s="235">
        <v>256.9</v>
      </c>
      <c r="I192" s="236">
        <v>0</v>
      </c>
      <c r="J192" s="237">
        <f>ROUND(I192*H192,2)</f>
        <v>0</v>
      </c>
      <c r="K192" s="238"/>
      <c r="L192" s="239"/>
      <c r="M192" s="240"/>
      <c r="N192" s="241" t="s">
        <v>45</v>
      </c>
      <c r="O192" s="209">
        <v>0</v>
      </c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7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211" t="s">
        <v>224</v>
      </c>
      <c r="AS192" s="16"/>
      <c r="AT192" s="211" t="s">
        <v>233</v>
      </c>
      <c r="AU192" s="211" t="s">
        <v>96</v>
      </c>
      <c r="AV192" s="16"/>
      <c r="AW192" s="16"/>
      <c r="AX192" s="16"/>
      <c r="AY192" s="172" t="s">
        <v>151</v>
      </c>
      <c r="AZ192" s="16"/>
      <c r="BA192" s="16"/>
      <c r="BB192" s="16"/>
      <c r="BC192" s="16"/>
      <c r="BD192" s="16"/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2" t="s">
        <v>94</v>
      </c>
      <c r="BK192" s="212">
        <f>ROUND(I192*H192,2)</f>
        <v>0</v>
      </c>
      <c r="BL192" s="172" t="s">
        <v>157</v>
      </c>
      <c r="BM192" s="211" t="s">
        <v>236</v>
      </c>
      <c r="BN192" s="19"/>
    </row>
    <row r="193" spans="1:66" ht="13" customHeight="1">
      <c r="A193" s="20"/>
      <c r="B193" s="24"/>
      <c r="C193" s="74"/>
      <c r="D193" s="213" t="s">
        <v>159</v>
      </c>
      <c r="E193" s="74"/>
      <c r="F193" s="214" t="s">
        <v>237</v>
      </c>
      <c r="G193" s="74"/>
      <c r="H193" s="74"/>
      <c r="I193" s="74"/>
      <c r="J193" s="149"/>
      <c r="K193" s="149"/>
      <c r="L193" s="71"/>
      <c r="M193" s="76"/>
      <c r="N193" s="16"/>
      <c r="O193" s="16"/>
      <c r="P193" s="16"/>
      <c r="Q193" s="16"/>
      <c r="R193" s="16"/>
      <c r="S193" s="16"/>
      <c r="T193" s="79"/>
      <c r="U193" s="7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6"/>
      <c r="AS193" s="16"/>
      <c r="AT193" s="172" t="s">
        <v>159</v>
      </c>
      <c r="AU193" s="172" t="s">
        <v>96</v>
      </c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9"/>
    </row>
    <row r="194" spans="1:66" ht="13" customHeight="1">
      <c r="A194" s="20"/>
      <c r="B194" s="24"/>
      <c r="C194" s="16"/>
      <c r="D194" s="215" t="s">
        <v>161</v>
      </c>
      <c r="E194" s="216"/>
      <c r="F194" s="217" t="s">
        <v>168</v>
      </c>
      <c r="G194" s="16"/>
      <c r="H194" s="216"/>
      <c r="I194" s="16"/>
      <c r="J194" s="26"/>
      <c r="K194" s="26"/>
      <c r="L194" s="71"/>
      <c r="M194" s="76"/>
      <c r="N194" s="16"/>
      <c r="O194" s="16"/>
      <c r="P194" s="16"/>
      <c r="Q194" s="16"/>
      <c r="R194" s="16"/>
      <c r="S194" s="16"/>
      <c r="T194" s="79"/>
      <c r="U194" s="7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6"/>
      <c r="AS194" s="16"/>
      <c r="AT194" s="218" t="s">
        <v>161</v>
      </c>
      <c r="AU194" s="218" t="s">
        <v>96</v>
      </c>
      <c r="AV194" s="60" t="s">
        <v>94</v>
      </c>
      <c r="AW194" s="60" t="s">
        <v>35</v>
      </c>
      <c r="AX194" s="60" t="s">
        <v>86</v>
      </c>
      <c r="AY194" s="218" t="s">
        <v>151</v>
      </c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9"/>
    </row>
    <row r="195" spans="1:66" ht="13" customHeight="1">
      <c r="A195" s="20"/>
      <c r="B195" s="24"/>
      <c r="C195" s="66"/>
      <c r="D195" s="223" t="s">
        <v>161</v>
      </c>
      <c r="E195" s="242"/>
      <c r="F195" s="231" t="s">
        <v>169</v>
      </c>
      <c r="G195" s="66"/>
      <c r="H195" s="226">
        <v>256.9</v>
      </c>
      <c r="I195" s="66"/>
      <c r="J195" s="148"/>
      <c r="K195" s="148"/>
      <c r="L195" s="71"/>
      <c r="M195" s="76"/>
      <c r="N195" s="16"/>
      <c r="O195" s="16"/>
      <c r="P195" s="16"/>
      <c r="Q195" s="16"/>
      <c r="R195" s="16"/>
      <c r="S195" s="16"/>
      <c r="T195" s="79"/>
      <c r="U195" s="7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6"/>
      <c r="AS195" s="16"/>
      <c r="AT195" s="222" t="s">
        <v>161</v>
      </c>
      <c r="AU195" s="222" t="s">
        <v>96</v>
      </c>
      <c r="AV195" s="60" t="s">
        <v>96</v>
      </c>
      <c r="AW195" s="60" t="s">
        <v>35</v>
      </c>
      <c r="AX195" s="60" t="s">
        <v>94</v>
      </c>
      <c r="AY195" s="222" t="s">
        <v>151</v>
      </c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9"/>
    </row>
    <row r="196" spans="1:66" ht="14.4" customHeight="1">
      <c r="A196" s="20"/>
      <c r="B196" s="71"/>
      <c r="C196" s="200" t="s">
        <v>238</v>
      </c>
      <c r="D196" s="200" t="s">
        <v>153</v>
      </c>
      <c r="E196" s="201" t="s">
        <v>239</v>
      </c>
      <c r="F196" s="201" t="s">
        <v>240</v>
      </c>
      <c r="G196" s="202" t="s">
        <v>193</v>
      </c>
      <c r="H196" s="203">
        <v>21.64</v>
      </c>
      <c r="I196" s="204">
        <v>0</v>
      </c>
      <c r="J196" s="205">
        <f>ROUND(I196*H196,2)</f>
        <v>0</v>
      </c>
      <c r="K196" s="206"/>
      <c r="L196" s="71"/>
      <c r="M196" s="207"/>
      <c r="N196" s="208" t="s">
        <v>45</v>
      </c>
      <c r="O196" s="209">
        <v>0.97</v>
      </c>
      <c r="P196" s="209">
        <f>O196*H196</f>
        <v>20.9908</v>
      </c>
      <c r="Q196" s="209">
        <v>2.47214</v>
      </c>
      <c r="R196" s="209">
        <f>Q196*H196</f>
        <v>53.4971096</v>
      </c>
      <c r="S196" s="209">
        <v>0</v>
      </c>
      <c r="T196" s="210">
        <f>S196*H196</f>
        <v>0</v>
      </c>
      <c r="U196" s="7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211" t="s">
        <v>157</v>
      </c>
      <c r="AS196" s="16"/>
      <c r="AT196" s="211" t="s">
        <v>153</v>
      </c>
      <c r="AU196" s="211" t="s">
        <v>96</v>
      </c>
      <c r="AV196" s="16"/>
      <c r="AW196" s="16"/>
      <c r="AX196" s="16"/>
      <c r="AY196" s="172" t="s">
        <v>151</v>
      </c>
      <c r="AZ196" s="16"/>
      <c r="BA196" s="16"/>
      <c r="BB196" s="16"/>
      <c r="BC196" s="16"/>
      <c r="BD196" s="16"/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2" t="s">
        <v>94</v>
      </c>
      <c r="BK196" s="212">
        <f>ROUND(I196*H196,2)</f>
        <v>0</v>
      </c>
      <c r="BL196" s="172" t="s">
        <v>157</v>
      </c>
      <c r="BM196" s="211" t="s">
        <v>241</v>
      </c>
      <c r="BN196" s="19"/>
    </row>
    <row r="197" spans="1:66" ht="19" customHeight="1">
      <c r="A197" s="20"/>
      <c r="B197" s="24"/>
      <c r="C197" s="74"/>
      <c r="D197" s="213" t="s">
        <v>159</v>
      </c>
      <c r="E197" s="74"/>
      <c r="F197" s="214" t="s">
        <v>242</v>
      </c>
      <c r="G197" s="74"/>
      <c r="H197" s="74"/>
      <c r="I197" s="74"/>
      <c r="J197" s="149"/>
      <c r="K197" s="149"/>
      <c r="L197" s="71"/>
      <c r="M197" s="76"/>
      <c r="N197" s="16"/>
      <c r="O197" s="16"/>
      <c r="P197" s="16"/>
      <c r="Q197" s="16"/>
      <c r="R197" s="16"/>
      <c r="S197" s="16"/>
      <c r="T197" s="79"/>
      <c r="U197" s="7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6"/>
      <c r="AS197" s="16"/>
      <c r="AT197" s="172" t="s">
        <v>159</v>
      </c>
      <c r="AU197" s="172" t="s">
        <v>96</v>
      </c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9"/>
    </row>
    <row r="198" spans="1:66" ht="13" customHeight="1">
      <c r="A198" s="20"/>
      <c r="B198" s="24"/>
      <c r="C198" s="16"/>
      <c r="D198" s="215" t="s">
        <v>161</v>
      </c>
      <c r="E198" s="216"/>
      <c r="F198" s="217" t="s">
        <v>243</v>
      </c>
      <c r="G198" s="16"/>
      <c r="H198" s="216"/>
      <c r="I198" s="16"/>
      <c r="J198" s="26"/>
      <c r="K198" s="26"/>
      <c r="L198" s="71"/>
      <c r="M198" s="76"/>
      <c r="N198" s="16"/>
      <c r="O198" s="16"/>
      <c r="P198" s="16"/>
      <c r="Q198" s="16"/>
      <c r="R198" s="16"/>
      <c r="S198" s="16"/>
      <c r="T198" s="79"/>
      <c r="U198" s="7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6"/>
      <c r="AS198" s="16"/>
      <c r="AT198" s="218" t="s">
        <v>161</v>
      </c>
      <c r="AU198" s="218" t="s">
        <v>96</v>
      </c>
      <c r="AV198" s="60" t="s">
        <v>94</v>
      </c>
      <c r="AW198" s="60" t="s">
        <v>35</v>
      </c>
      <c r="AX198" s="60" t="s">
        <v>86</v>
      </c>
      <c r="AY198" s="218" t="s">
        <v>151</v>
      </c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9"/>
    </row>
    <row r="199" spans="1:66" ht="13" customHeight="1">
      <c r="A199" s="20"/>
      <c r="B199" s="24"/>
      <c r="C199" s="66"/>
      <c r="D199" s="223" t="s">
        <v>161</v>
      </c>
      <c r="E199" s="242"/>
      <c r="F199" s="231" t="s">
        <v>244</v>
      </c>
      <c r="G199" s="66"/>
      <c r="H199" s="226">
        <v>21.64</v>
      </c>
      <c r="I199" s="66"/>
      <c r="J199" s="148"/>
      <c r="K199" s="148"/>
      <c r="L199" s="71"/>
      <c r="M199" s="76"/>
      <c r="N199" s="16"/>
      <c r="O199" s="16"/>
      <c r="P199" s="16"/>
      <c r="Q199" s="16"/>
      <c r="R199" s="16"/>
      <c r="S199" s="16"/>
      <c r="T199" s="79"/>
      <c r="U199" s="7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6"/>
      <c r="AS199" s="16"/>
      <c r="AT199" s="222" t="s">
        <v>161</v>
      </c>
      <c r="AU199" s="222" t="s">
        <v>96</v>
      </c>
      <c r="AV199" s="60" t="s">
        <v>96</v>
      </c>
      <c r="AW199" s="60" t="s">
        <v>35</v>
      </c>
      <c r="AX199" s="60" t="s">
        <v>94</v>
      </c>
      <c r="AY199" s="222" t="s">
        <v>151</v>
      </c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9"/>
    </row>
    <row r="200" spans="1:66" ht="14.4" customHeight="1">
      <c r="A200" s="20"/>
      <c r="B200" s="71"/>
      <c r="C200" s="200" t="s">
        <v>245</v>
      </c>
      <c r="D200" s="200" t="s">
        <v>153</v>
      </c>
      <c r="E200" s="201" t="s">
        <v>246</v>
      </c>
      <c r="F200" s="201" t="s">
        <v>247</v>
      </c>
      <c r="G200" s="202" t="s">
        <v>156</v>
      </c>
      <c r="H200" s="203">
        <v>6.64</v>
      </c>
      <c r="I200" s="204">
        <v>0</v>
      </c>
      <c r="J200" s="205">
        <f>ROUND(I200*H200,2)</f>
        <v>0</v>
      </c>
      <c r="K200" s="206"/>
      <c r="L200" s="71"/>
      <c r="M200" s="207"/>
      <c r="N200" s="208" t="s">
        <v>45</v>
      </c>
      <c r="O200" s="209">
        <v>0.3</v>
      </c>
      <c r="P200" s="209">
        <f>O200*H200</f>
        <v>1.992</v>
      </c>
      <c r="Q200" s="209">
        <v>0.00247</v>
      </c>
      <c r="R200" s="209">
        <f>Q200*H200</f>
        <v>0.0164008</v>
      </c>
      <c r="S200" s="209">
        <v>0</v>
      </c>
      <c r="T200" s="210">
        <f>S200*H200</f>
        <v>0</v>
      </c>
      <c r="U200" s="7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211" t="s">
        <v>157</v>
      </c>
      <c r="AS200" s="16"/>
      <c r="AT200" s="211" t="s">
        <v>153</v>
      </c>
      <c r="AU200" s="211" t="s">
        <v>96</v>
      </c>
      <c r="AV200" s="16"/>
      <c r="AW200" s="16"/>
      <c r="AX200" s="16"/>
      <c r="AY200" s="172" t="s">
        <v>151</v>
      </c>
      <c r="AZ200" s="16"/>
      <c r="BA200" s="16"/>
      <c r="BB200" s="16"/>
      <c r="BC200" s="16"/>
      <c r="BD200" s="16"/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2" t="s">
        <v>94</v>
      </c>
      <c r="BK200" s="212">
        <f>ROUND(I200*H200,2)</f>
        <v>0</v>
      </c>
      <c r="BL200" s="172" t="s">
        <v>157</v>
      </c>
      <c r="BM200" s="211" t="s">
        <v>248</v>
      </c>
      <c r="BN200" s="19"/>
    </row>
    <row r="201" spans="1:66" ht="13" customHeight="1">
      <c r="A201" s="20"/>
      <c r="B201" s="24"/>
      <c r="C201" s="74"/>
      <c r="D201" s="213" t="s">
        <v>159</v>
      </c>
      <c r="E201" s="74"/>
      <c r="F201" s="214" t="s">
        <v>249</v>
      </c>
      <c r="G201" s="74"/>
      <c r="H201" s="74"/>
      <c r="I201" s="74"/>
      <c r="J201" s="149"/>
      <c r="K201" s="149"/>
      <c r="L201" s="71"/>
      <c r="M201" s="76"/>
      <c r="N201" s="16"/>
      <c r="O201" s="16"/>
      <c r="P201" s="16"/>
      <c r="Q201" s="16"/>
      <c r="R201" s="16"/>
      <c r="S201" s="16"/>
      <c r="T201" s="79"/>
      <c r="U201" s="7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6"/>
      <c r="AS201" s="16"/>
      <c r="AT201" s="172" t="s">
        <v>159</v>
      </c>
      <c r="AU201" s="172" t="s">
        <v>96</v>
      </c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9"/>
    </row>
    <row r="202" spans="1:66" ht="13" customHeight="1">
      <c r="A202" s="20"/>
      <c r="B202" s="24"/>
      <c r="C202" s="16"/>
      <c r="D202" s="215" t="s">
        <v>161</v>
      </c>
      <c r="E202" s="216"/>
      <c r="F202" s="217" t="s">
        <v>170</v>
      </c>
      <c r="G202" s="16"/>
      <c r="H202" s="216"/>
      <c r="I202" s="16"/>
      <c r="J202" s="26"/>
      <c r="K202" s="26"/>
      <c r="L202" s="71"/>
      <c r="M202" s="76"/>
      <c r="N202" s="16"/>
      <c r="O202" s="16"/>
      <c r="P202" s="16"/>
      <c r="Q202" s="16"/>
      <c r="R202" s="16"/>
      <c r="S202" s="16"/>
      <c r="T202" s="79"/>
      <c r="U202" s="7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6"/>
      <c r="AS202" s="16"/>
      <c r="AT202" s="218" t="s">
        <v>161</v>
      </c>
      <c r="AU202" s="218" t="s">
        <v>96</v>
      </c>
      <c r="AV202" s="60" t="s">
        <v>94</v>
      </c>
      <c r="AW202" s="60" t="s">
        <v>35</v>
      </c>
      <c r="AX202" s="60" t="s">
        <v>86</v>
      </c>
      <c r="AY202" s="218" t="s">
        <v>151</v>
      </c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9"/>
    </row>
    <row r="203" spans="1:66" ht="13" customHeight="1">
      <c r="A203" s="20"/>
      <c r="B203" s="24"/>
      <c r="C203" s="16"/>
      <c r="D203" s="215" t="s">
        <v>161</v>
      </c>
      <c r="E203" s="219"/>
      <c r="F203" s="220" t="s">
        <v>250</v>
      </c>
      <c r="G203" s="16"/>
      <c r="H203" s="221">
        <v>4.84</v>
      </c>
      <c r="I203" s="16"/>
      <c r="J203" s="26"/>
      <c r="K203" s="26"/>
      <c r="L203" s="71"/>
      <c r="M203" s="76"/>
      <c r="N203" s="16"/>
      <c r="O203" s="16"/>
      <c r="P203" s="16"/>
      <c r="Q203" s="16"/>
      <c r="R203" s="16"/>
      <c r="S203" s="16"/>
      <c r="T203" s="79"/>
      <c r="U203" s="7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6"/>
      <c r="AS203" s="16"/>
      <c r="AT203" s="222" t="s">
        <v>161</v>
      </c>
      <c r="AU203" s="222" t="s">
        <v>96</v>
      </c>
      <c r="AV203" s="60" t="s">
        <v>96</v>
      </c>
      <c r="AW203" s="60" t="s">
        <v>35</v>
      </c>
      <c r="AX203" s="60" t="s">
        <v>86</v>
      </c>
      <c r="AY203" s="222" t="s">
        <v>151</v>
      </c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9"/>
    </row>
    <row r="204" spans="1:66" ht="13" customHeight="1">
      <c r="A204" s="20"/>
      <c r="B204" s="24"/>
      <c r="C204" s="16"/>
      <c r="D204" s="215" t="s">
        <v>161</v>
      </c>
      <c r="E204" s="219"/>
      <c r="F204" s="220" t="s">
        <v>251</v>
      </c>
      <c r="G204" s="16"/>
      <c r="H204" s="221">
        <v>1.8</v>
      </c>
      <c r="I204" s="16"/>
      <c r="J204" s="26"/>
      <c r="K204" s="26"/>
      <c r="L204" s="71"/>
      <c r="M204" s="76"/>
      <c r="N204" s="16"/>
      <c r="O204" s="16"/>
      <c r="P204" s="16"/>
      <c r="Q204" s="16"/>
      <c r="R204" s="16"/>
      <c r="S204" s="16"/>
      <c r="T204" s="79"/>
      <c r="U204" s="7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6"/>
      <c r="AS204" s="16"/>
      <c r="AT204" s="222" t="s">
        <v>161</v>
      </c>
      <c r="AU204" s="222" t="s">
        <v>96</v>
      </c>
      <c r="AV204" s="60" t="s">
        <v>96</v>
      </c>
      <c r="AW204" s="60" t="s">
        <v>35</v>
      </c>
      <c r="AX204" s="60" t="s">
        <v>86</v>
      </c>
      <c r="AY204" s="222" t="s">
        <v>151</v>
      </c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9"/>
    </row>
    <row r="205" spans="1:66" ht="13" customHeight="1">
      <c r="A205" s="20"/>
      <c r="B205" s="24"/>
      <c r="C205" s="66"/>
      <c r="D205" s="223" t="s">
        <v>161</v>
      </c>
      <c r="E205" s="224"/>
      <c r="F205" s="225" t="s">
        <v>178</v>
      </c>
      <c r="G205" s="66"/>
      <c r="H205" s="226">
        <v>6.64</v>
      </c>
      <c r="I205" s="66"/>
      <c r="J205" s="148"/>
      <c r="K205" s="148"/>
      <c r="L205" s="71"/>
      <c r="M205" s="76"/>
      <c r="N205" s="16"/>
      <c r="O205" s="16"/>
      <c r="P205" s="16"/>
      <c r="Q205" s="16"/>
      <c r="R205" s="16"/>
      <c r="S205" s="16"/>
      <c r="T205" s="79"/>
      <c r="U205" s="7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6"/>
      <c r="AS205" s="16"/>
      <c r="AT205" s="227" t="s">
        <v>161</v>
      </c>
      <c r="AU205" s="227" t="s">
        <v>96</v>
      </c>
      <c r="AV205" s="60" t="s">
        <v>157</v>
      </c>
      <c r="AW205" s="60" t="s">
        <v>35</v>
      </c>
      <c r="AX205" s="60" t="s">
        <v>94</v>
      </c>
      <c r="AY205" s="227" t="s">
        <v>151</v>
      </c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9"/>
    </row>
    <row r="206" spans="1:66" ht="14.4" customHeight="1">
      <c r="A206" s="20"/>
      <c r="B206" s="71"/>
      <c r="C206" s="200" t="s">
        <v>252</v>
      </c>
      <c r="D206" s="200" t="s">
        <v>153</v>
      </c>
      <c r="E206" s="201" t="s">
        <v>253</v>
      </c>
      <c r="F206" s="201" t="s">
        <v>254</v>
      </c>
      <c r="G206" s="202" t="s">
        <v>156</v>
      </c>
      <c r="H206" s="203">
        <v>6.64</v>
      </c>
      <c r="I206" s="204">
        <v>0</v>
      </c>
      <c r="J206" s="205">
        <f>ROUND(I206*H206,2)</f>
        <v>0</v>
      </c>
      <c r="K206" s="206"/>
      <c r="L206" s="71"/>
      <c r="M206" s="207"/>
      <c r="N206" s="208" t="s">
        <v>45</v>
      </c>
      <c r="O206" s="209">
        <v>0.152</v>
      </c>
      <c r="P206" s="209">
        <f>O206*H206</f>
        <v>1.00928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U206" s="7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211" t="s">
        <v>157</v>
      </c>
      <c r="AS206" s="16"/>
      <c r="AT206" s="211" t="s">
        <v>153</v>
      </c>
      <c r="AU206" s="211" t="s">
        <v>96</v>
      </c>
      <c r="AV206" s="16"/>
      <c r="AW206" s="16"/>
      <c r="AX206" s="16"/>
      <c r="AY206" s="172" t="s">
        <v>151</v>
      </c>
      <c r="AZ206" s="16"/>
      <c r="BA206" s="16"/>
      <c r="BB206" s="16"/>
      <c r="BC206" s="16"/>
      <c r="BD206" s="16"/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2" t="s">
        <v>94</v>
      </c>
      <c r="BK206" s="212">
        <f>ROUND(I206*H206,2)</f>
        <v>0</v>
      </c>
      <c r="BL206" s="172" t="s">
        <v>157</v>
      </c>
      <c r="BM206" s="211" t="s">
        <v>255</v>
      </c>
      <c r="BN206" s="19"/>
    </row>
    <row r="207" spans="1:66" ht="13" customHeight="1">
      <c r="A207" s="20"/>
      <c r="B207" s="24"/>
      <c r="C207" s="74"/>
      <c r="D207" s="213" t="s">
        <v>159</v>
      </c>
      <c r="E207" s="74"/>
      <c r="F207" s="214" t="s">
        <v>256</v>
      </c>
      <c r="G207" s="74"/>
      <c r="H207" s="74"/>
      <c r="I207" s="74"/>
      <c r="J207" s="149"/>
      <c r="K207" s="149"/>
      <c r="L207" s="71"/>
      <c r="M207" s="76"/>
      <c r="N207" s="16"/>
      <c r="O207" s="16"/>
      <c r="P207" s="16"/>
      <c r="Q207" s="16"/>
      <c r="R207" s="16"/>
      <c r="S207" s="16"/>
      <c r="T207" s="79"/>
      <c r="U207" s="7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6"/>
      <c r="AS207" s="16"/>
      <c r="AT207" s="172" t="s">
        <v>159</v>
      </c>
      <c r="AU207" s="172" t="s">
        <v>96</v>
      </c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9"/>
    </row>
    <row r="208" spans="1:66" ht="22.8" customHeight="1">
      <c r="A208" s="20"/>
      <c r="B208" s="24"/>
      <c r="C208" s="66"/>
      <c r="D208" s="197" t="s">
        <v>85</v>
      </c>
      <c r="E208" s="198" t="s">
        <v>190</v>
      </c>
      <c r="F208" s="198" t="s">
        <v>257</v>
      </c>
      <c r="G208" s="66"/>
      <c r="H208" s="66"/>
      <c r="I208" s="66"/>
      <c r="J208" s="199">
        <f>BK208</f>
        <v>0</v>
      </c>
      <c r="K208" s="148"/>
      <c r="L208" s="71"/>
      <c r="M208" s="76"/>
      <c r="N208" s="16"/>
      <c r="O208" s="16"/>
      <c r="P208" s="193">
        <f>SUM(P209:P217)</f>
        <v>363.6</v>
      </c>
      <c r="Q208" s="16"/>
      <c r="R208" s="193">
        <f>SUM(R209:R217)</f>
        <v>0</v>
      </c>
      <c r="S208" s="16"/>
      <c r="T208" s="194">
        <f>SUM(T209:T217)</f>
        <v>0</v>
      </c>
      <c r="U208" s="7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90" t="s">
        <v>94</v>
      </c>
      <c r="AS208" s="16"/>
      <c r="AT208" s="195" t="s">
        <v>85</v>
      </c>
      <c r="AU208" s="195" t="s">
        <v>94</v>
      </c>
      <c r="AV208" s="16"/>
      <c r="AW208" s="16"/>
      <c r="AX208" s="16"/>
      <c r="AY208" s="190" t="s">
        <v>151</v>
      </c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96">
        <f>SUM(BK209:BK217)</f>
        <v>0</v>
      </c>
      <c r="BL208" s="16"/>
      <c r="BM208" s="16"/>
      <c r="BN208" s="19"/>
    </row>
    <row r="209" spans="1:66" ht="14.4" customHeight="1">
      <c r="A209" s="20"/>
      <c r="B209" s="71"/>
      <c r="C209" s="200" t="s">
        <v>258</v>
      </c>
      <c r="D209" s="200" t="s">
        <v>153</v>
      </c>
      <c r="E209" s="201" t="s">
        <v>259</v>
      </c>
      <c r="F209" s="201" t="s">
        <v>260</v>
      </c>
      <c r="G209" s="202" t="s">
        <v>261</v>
      </c>
      <c r="H209" s="203">
        <v>8</v>
      </c>
      <c r="I209" s="204">
        <v>0</v>
      </c>
      <c r="J209" s="205">
        <f>ROUND(I209*H209,2)</f>
        <v>0</v>
      </c>
      <c r="K209" s="206"/>
      <c r="L209" s="71"/>
      <c r="M209" s="207"/>
      <c r="N209" s="208" t="s">
        <v>45</v>
      </c>
      <c r="O209" s="209">
        <v>3.3</v>
      </c>
      <c r="P209" s="209">
        <f>O209*H209</f>
        <v>26.4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7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211" t="s">
        <v>157</v>
      </c>
      <c r="AS209" s="16"/>
      <c r="AT209" s="211" t="s">
        <v>153</v>
      </c>
      <c r="AU209" s="211" t="s">
        <v>96</v>
      </c>
      <c r="AV209" s="16"/>
      <c r="AW209" s="16"/>
      <c r="AX209" s="16"/>
      <c r="AY209" s="172" t="s">
        <v>151</v>
      </c>
      <c r="AZ209" s="16"/>
      <c r="BA209" s="16"/>
      <c r="BB209" s="16"/>
      <c r="BC209" s="16"/>
      <c r="BD209" s="16"/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2" t="s">
        <v>94</v>
      </c>
      <c r="BK209" s="212">
        <f>ROUND(I209*H209,2)</f>
        <v>0</v>
      </c>
      <c r="BL209" s="172" t="s">
        <v>157</v>
      </c>
      <c r="BM209" s="211" t="s">
        <v>262</v>
      </c>
      <c r="BN209" s="19"/>
    </row>
    <row r="210" spans="1:66" ht="19" customHeight="1">
      <c r="A210" s="20"/>
      <c r="B210" s="24"/>
      <c r="C210" s="128"/>
      <c r="D210" s="228" t="s">
        <v>159</v>
      </c>
      <c r="E210" s="128"/>
      <c r="F210" s="229" t="s">
        <v>263</v>
      </c>
      <c r="G210" s="128"/>
      <c r="H210" s="128"/>
      <c r="I210" s="128"/>
      <c r="J210" s="230"/>
      <c r="K210" s="230"/>
      <c r="L210" s="71"/>
      <c r="M210" s="76"/>
      <c r="N210" s="16"/>
      <c r="O210" s="16"/>
      <c r="P210" s="16"/>
      <c r="Q210" s="16"/>
      <c r="R210" s="16"/>
      <c r="S210" s="16"/>
      <c r="T210" s="79"/>
      <c r="U210" s="7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6"/>
      <c r="AS210" s="16"/>
      <c r="AT210" s="172" t="s">
        <v>159</v>
      </c>
      <c r="AU210" s="172" t="s">
        <v>96</v>
      </c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9"/>
    </row>
    <row r="211" spans="1:66" ht="14.4" customHeight="1">
      <c r="A211" s="20"/>
      <c r="B211" s="71"/>
      <c r="C211" s="232" t="s">
        <v>264</v>
      </c>
      <c r="D211" s="232" t="s">
        <v>233</v>
      </c>
      <c r="E211" s="233" t="s">
        <v>265</v>
      </c>
      <c r="F211" s="233" t="s">
        <v>266</v>
      </c>
      <c r="G211" s="234" t="s">
        <v>267</v>
      </c>
      <c r="H211" s="235">
        <v>5</v>
      </c>
      <c r="I211" s="236">
        <v>0</v>
      </c>
      <c r="J211" s="237">
        <f>ROUND(I211*H211,2)</f>
        <v>0</v>
      </c>
      <c r="K211" s="238"/>
      <c r="L211" s="239"/>
      <c r="M211" s="240"/>
      <c r="N211" s="241" t="s">
        <v>45</v>
      </c>
      <c r="O211" s="209">
        <v>0</v>
      </c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U211" s="7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211" t="s">
        <v>224</v>
      </c>
      <c r="AS211" s="16"/>
      <c r="AT211" s="211" t="s">
        <v>233</v>
      </c>
      <c r="AU211" s="211" t="s">
        <v>96</v>
      </c>
      <c r="AV211" s="16"/>
      <c r="AW211" s="16"/>
      <c r="AX211" s="16"/>
      <c r="AY211" s="172" t="s">
        <v>151</v>
      </c>
      <c r="AZ211" s="16"/>
      <c r="BA211" s="16"/>
      <c r="BB211" s="16"/>
      <c r="BC211" s="16"/>
      <c r="BD211" s="16"/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2" t="s">
        <v>94</v>
      </c>
      <c r="BK211" s="212">
        <f>ROUND(I211*H211,2)</f>
        <v>0</v>
      </c>
      <c r="BL211" s="172" t="s">
        <v>157</v>
      </c>
      <c r="BM211" s="211" t="s">
        <v>268</v>
      </c>
      <c r="BN211" s="19"/>
    </row>
    <row r="212" spans="1:66" ht="13" customHeight="1">
      <c r="A212" s="20"/>
      <c r="B212" s="24"/>
      <c r="C212" s="128"/>
      <c r="D212" s="228" t="s">
        <v>159</v>
      </c>
      <c r="E212" s="128"/>
      <c r="F212" s="229" t="s">
        <v>269</v>
      </c>
      <c r="G212" s="128"/>
      <c r="H212" s="128"/>
      <c r="I212" s="128"/>
      <c r="J212" s="230"/>
      <c r="K212" s="230"/>
      <c r="L212" s="71"/>
      <c r="M212" s="76"/>
      <c r="N212" s="16"/>
      <c r="O212" s="16"/>
      <c r="P212" s="16"/>
      <c r="Q212" s="16"/>
      <c r="R212" s="16"/>
      <c r="S212" s="16"/>
      <c r="T212" s="79"/>
      <c r="U212" s="7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6"/>
      <c r="AS212" s="16"/>
      <c r="AT212" s="172" t="s">
        <v>159</v>
      </c>
      <c r="AU212" s="172" t="s">
        <v>96</v>
      </c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9"/>
    </row>
    <row r="213" spans="1:66" ht="14.4" customHeight="1">
      <c r="A213" s="20"/>
      <c r="B213" s="71"/>
      <c r="C213" s="232" t="s">
        <v>13</v>
      </c>
      <c r="D213" s="232" t="s">
        <v>233</v>
      </c>
      <c r="E213" s="233" t="s">
        <v>270</v>
      </c>
      <c r="F213" s="233" t="s">
        <v>271</v>
      </c>
      <c r="G213" s="234" t="s">
        <v>267</v>
      </c>
      <c r="H213" s="235">
        <v>3</v>
      </c>
      <c r="I213" s="236">
        <v>0</v>
      </c>
      <c r="J213" s="237">
        <f>ROUND(I213*H213,2)</f>
        <v>0</v>
      </c>
      <c r="K213" s="238"/>
      <c r="L213" s="239"/>
      <c r="M213" s="240"/>
      <c r="N213" s="241" t="s">
        <v>45</v>
      </c>
      <c r="O213" s="209">
        <v>0</v>
      </c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7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211" t="s">
        <v>224</v>
      </c>
      <c r="AS213" s="16"/>
      <c r="AT213" s="211" t="s">
        <v>233</v>
      </c>
      <c r="AU213" s="211" t="s">
        <v>96</v>
      </c>
      <c r="AV213" s="16"/>
      <c r="AW213" s="16"/>
      <c r="AX213" s="16"/>
      <c r="AY213" s="172" t="s">
        <v>151</v>
      </c>
      <c r="AZ213" s="16"/>
      <c r="BA213" s="16"/>
      <c r="BB213" s="16"/>
      <c r="BC213" s="16"/>
      <c r="BD213" s="16"/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2" t="s">
        <v>94</v>
      </c>
      <c r="BK213" s="212">
        <f>ROUND(I213*H213,2)</f>
        <v>0</v>
      </c>
      <c r="BL213" s="172" t="s">
        <v>157</v>
      </c>
      <c r="BM213" s="211" t="s">
        <v>272</v>
      </c>
      <c r="BN213" s="19"/>
    </row>
    <row r="214" spans="1:66" ht="13" customHeight="1">
      <c r="A214" s="20"/>
      <c r="B214" s="24"/>
      <c r="C214" s="128"/>
      <c r="D214" s="228" t="s">
        <v>159</v>
      </c>
      <c r="E214" s="128"/>
      <c r="F214" s="229" t="s">
        <v>271</v>
      </c>
      <c r="G214" s="128"/>
      <c r="H214" s="128"/>
      <c r="I214" s="128"/>
      <c r="J214" s="230"/>
      <c r="K214" s="230"/>
      <c r="L214" s="71"/>
      <c r="M214" s="76"/>
      <c r="N214" s="16"/>
      <c r="O214" s="16"/>
      <c r="P214" s="16"/>
      <c r="Q214" s="16"/>
      <c r="R214" s="16"/>
      <c r="S214" s="16"/>
      <c r="T214" s="79"/>
      <c r="U214" s="7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6"/>
      <c r="AS214" s="16"/>
      <c r="AT214" s="172" t="s">
        <v>159</v>
      </c>
      <c r="AU214" s="172" t="s">
        <v>96</v>
      </c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9"/>
    </row>
    <row r="215" spans="1:66" ht="14.4" customHeight="1">
      <c r="A215" s="20"/>
      <c r="B215" s="71"/>
      <c r="C215" s="200" t="s">
        <v>273</v>
      </c>
      <c r="D215" s="200" t="s">
        <v>153</v>
      </c>
      <c r="E215" s="201" t="s">
        <v>274</v>
      </c>
      <c r="F215" s="201" t="s">
        <v>275</v>
      </c>
      <c r="G215" s="202" t="s">
        <v>181</v>
      </c>
      <c r="H215" s="203">
        <v>281</v>
      </c>
      <c r="I215" s="204">
        <v>0</v>
      </c>
      <c r="J215" s="205">
        <f>ROUND(I215*H215,2)</f>
        <v>0</v>
      </c>
      <c r="K215" s="206"/>
      <c r="L215" s="71"/>
      <c r="M215" s="207"/>
      <c r="N215" s="208" t="s">
        <v>45</v>
      </c>
      <c r="O215" s="209">
        <v>1.2</v>
      </c>
      <c r="P215" s="209">
        <f>O215*H215</f>
        <v>337.2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7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211" t="s">
        <v>157</v>
      </c>
      <c r="AS215" s="16"/>
      <c r="AT215" s="211" t="s">
        <v>153</v>
      </c>
      <c r="AU215" s="211" t="s">
        <v>96</v>
      </c>
      <c r="AV215" s="16"/>
      <c r="AW215" s="16"/>
      <c r="AX215" s="16"/>
      <c r="AY215" s="172" t="s">
        <v>151</v>
      </c>
      <c r="AZ215" s="16"/>
      <c r="BA215" s="16"/>
      <c r="BB215" s="16"/>
      <c r="BC215" s="16"/>
      <c r="BD215" s="16"/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2" t="s">
        <v>94</v>
      </c>
      <c r="BK215" s="212">
        <f>ROUND(I215*H215,2)</f>
        <v>0</v>
      </c>
      <c r="BL215" s="172" t="s">
        <v>157</v>
      </c>
      <c r="BM215" s="211" t="s">
        <v>276</v>
      </c>
      <c r="BN215" s="19"/>
    </row>
    <row r="216" spans="1:66" ht="19" customHeight="1">
      <c r="A216" s="20"/>
      <c r="B216" s="24"/>
      <c r="C216" s="74"/>
      <c r="D216" s="213" t="s">
        <v>159</v>
      </c>
      <c r="E216" s="74"/>
      <c r="F216" s="214" t="s">
        <v>277</v>
      </c>
      <c r="G216" s="74"/>
      <c r="H216" s="74"/>
      <c r="I216" s="74"/>
      <c r="J216" s="149"/>
      <c r="K216" s="149"/>
      <c r="L216" s="71"/>
      <c r="M216" s="76"/>
      <c r="N216" s="16"/>
      <c r="O216" s="16"/>
      <c r="P216" s="16"/>
      <c r="Q216" s="16"/>
      <c r="R216" s="16"/>
      <c r="S216" s="16"/>
      <c r="T216" s="79"/>
      <c r="U216" s="7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6"/>
      <c r="AS216" s="16"/>
      <c r="AT216" s="172" t="s">
        <v>159</v>
      </c>
      <c r="AU216" s="172" t="s">
        <v>96</v>
      </c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9"/>
    </row>
    <row r="217" spans="1:66" ht="13" customHeight="1">
      <c r="A217" s="20"/>
      <c r="B217" s="24"/>
      <c r="C217" s="16"/>
      <c r="D217" s="215" t="s">
        <v>161</v>
      </c>
      <c r="E217" s="219"/>
      <c r="F217" s="220" t="s">
        <v>278</v>
      </c>
      <c r="G217" s="16"/>
      <c r="H217" s="221">
        <v>281</v>
      </c>
      <c r="I217" s="16"/>
      <c r="J217" s="26"/>
      <c r="K217" s="26"/>
      <c r="L217" s="71"/>
      <c r="M217" s="76"/>
      <c r="N217" s="16"/>
      <c r="O217" s="16"/>
      <c r="P217" s="16"/>
      <c r="Q217" s="16"/>
      <c r="R217" s="16"/>
      <c r="S217" s="16"/>
      <c r="T217" s="79"/>
      <c r="U217" s="7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6"/>
      <c r="AS217" s="16"/>
      <c r="AT217" s="222" t="s">
        <v>161</v>
      </c>
      <c r="AU217" s="222" t="s">
        <v>96</v>
      </c>
      <c r="AV217" s="60" t="s">
        <v>96</v>
      </c>
      <c r="AW217" s="60" t="s">
        <v>35</v>
      </c>
      <c r="AX217" s="60" t="s">
        <v>94</v>
      </c>
      <c r="AY217" s="222" t="s">
        <v>151</v>
      </c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9"/>
    </row>
    <row r="218" spans="1:66" ht="22.8" customHeight="1">
      <c r="A218" s="20"/>
      <c r="B218" s="24"/>
      <c r="C218" s="66"/>
      <c r="D218" s="197" t="s">
        <v>85</v>
      </c>
      <c r="E218" s="198" t="s">
        <v>205</v>
      </c>
      <c r="F218" s="198" t="s">
        <v>279</v>
      </c>
      <c r="G218" s="66"/>
      <c r="H218" s="66"/>
      <c r="I218" s="66"/>
      <c r="J218" s="199">
        <f>BK218</f>
        <v>0</v>
      </c>
      <c r="K218" s="148"/>
      <c r="L218" s="71"/>
      <c r="M218" s="76"/>
      <c r="N218" s="16"/>
      <c r="O218" s="16"/>
      <c r="P218" s="193">
        <f>SUM(P219:P257)</f>
        <v>651.4695</v>
      </c>
      <c r="Q218" s="16"/>
      <c r="R218" s="193">
        <f>SUM(R219:R257)</f>
        <v>352.9531</v>
      </c>
      <c r="S218" s="16"/>
      <c r="T218" s="194">
        <f>SUM(T219:T257)</f>
        <v>0</v>
      </c>
      <c r="U218" s="7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90" t="s">
        <v>94</v>
      </c>
      <c r="AS218" s="16"/>
      <c r="AT218" s="195" t="s">
        <v>85</v>
      </c>
      <c r="AU218" s="195" t="s">
        <v>94</v>
      </c>
      <c r="AV218" s="16"/>
      <c r="AW218" s="16"/>
      <c r="AX218" s="16"/>
      <c r="AY218" s="190" t="s">
        <v>151</v>
      </c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96">
        <f>SUM(BK219:BK257)</f>
        <v>0</v>
      </c>
      <c r="BL218" s="16"/>
      <c r="BM218" s="16"/>
      <c r="BN218" s="19"/>
    </row>
    <row r="219" spans="1:66" ht="14.4" customHeight="1">
      <c r="A219" s="20"/>
      <c r="B219" s="71"/>
      <c r="C219" s="200" t="s">
        <v>280</v>
      </c>
      <c r="D219" s="200" t="s">
        <v>153</v>
      </c>
      <c r="E219" s="201" t="s">
        <v>281</v>
      </c>
      <c r="F219" s="201" t="s">
        <v>282</v>
      </c>
      <c r="G219" s="202" t="s">
        <v>156</v>
      </c>
      <c r="H219" s="203">
        <v>625</v>
      </c>
      <c r="I219" s="204">
        <v>0</v>
      </c>
      <c r="J219" s="205">
        <f>ROUND(I219*H219,2)</f>
        <v>0</v>
      </c>
      <c r="K219" s="206"/>
      <c r="L219" s="71"/>
      <c r="M219" s="207"/>
      <c r="N219" s="208" t="s">
        <v>45</v>
      </c>
      <c r="O219" s="209">
        <v>0.067</v>
      </c>
      <c r="P219" s="209">
        <f>O219*H219</f>
        <v>41.875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U219" s="7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211" t="s">
        <v>157</v>
      </c>
      <c r="AS219" s="16"/>
      <c r="AT219" s="211" t="s">
        <v>153</v>
      </c>
      <c r="AU219" s="211" t="s">
        <v>96</v>
      </c>
      <c r="AV219" s="16"/>
      <c r="AW219" s="16"/>
      <c r="AX219" s="16"/>
      <c r="AY219" s="172" t="s">
        <v>151</v>
      </c>
      <c r="AZ219" s="16"/>
      <c r="BA219" s="16"/>
      <c r="BB219" s="16"/>
      <c r="BC219" s="16"/>
      <c r="BD219" s="16"/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72" t="s">
        <v>94</v>
      </c>
      <c r="BK219" s="212">
        <f>ROUND(I219*H219,2)</f>
        <v>0</v>
      </c>
      <c r="BL219" s="172" t="s">
        <v>157</v>
      </c>
      <c r="BM219" s="211" t="s">
        <v>283</v>
      </c>
      <c r="BN219" s="19"/>
    </row>
    <row r="220" spans="1:66" ht="43" customHeight="1">
      <c r="A220" s="20"/>
      <c r="B220" s="24"/>
      <c r="C220" s="128"/>
      <c r="D220" s="228" t="s">
        <v>159</v>
      </c>
      <c r="E220" s="128"/>
      <c r="F220" s="229" t="s">
        <v>284</v>
      </c>
      <c r="G220" s="128"/>
      <c r="H220" s="128"/>
      <c r="I220" s="128"/>
      <c r="J220" s="230"/>
      <c r="K220" s="230"/>
      <c r="L220" s="71"/>
      <c r="M220" s="76"/>
      <c r="N220" s="16"/>
      <c r="O220" s="16"/>
      <c r="P220" s="16"/>
      <c r="Q220" s="16"/>
      <c r="R220" s="16"/>
      <c r="S220" s="16"/>
      <c r="T220" s="79"/>
      <c r="U220" s="7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6"/>
      <c r="AS220" s="16"/>
      <c r="AT220" s="172" t="s">
        <v>159</v>
      </c>
      <c r="AU220" s="172" t="s">
        <v>96</v>
      </c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9"/>
    </row>
    <row r="221" spans="1:66" ht="14.4" customHeight="1">
      <c r="A221" s="20"/>
      <c r="B221" s="71"/>
      <c r="C221" s="200" t="s">
        <v>285</v>
      </c>
      <c r="D221" s="200" t="s">
        <v>153</v>
      </c>
      <c r="E221" s="201" t="s">
        <v>286</v>
      </c>
      <c r="F221" s="201" t="s">
        <v>287</v>
      </c>
      <c r="G221" s="202" t="s">
        <v>156</v>
      </c>
      <c r="H221" s="203">
        <v>968</v>
      </c>
      <c r="I221" s="204">
        <v>0</v>
      </c>
      <c r="J221" s="205">
        <f>ROUND(I221*H221,2)</f>
        <v>0</v>
      </c>
      <c r="K221" s="206"/>
      <c r="L221" s="71"/>
      <c r="M221" s="207"/>
      <c r="N221" s="208" t="s">
        <v>45</v>
      </c>
      <c r="O221" s="209">
        <v>0.03</v>
      </c>
      <c r="P221" s="209">
        <f>O221*H221</f>
        <v>29.04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U221" s="7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211" t="s">
        <v>157</v>
      </c>
      <c r="AS221" s="16"/>
      <c r="AT221" s="211" t="s">
        <v>153</v>
      </c>
      <c r="AU221" s="211" t="s">
        <v>96</v>
      </c>
      <c r="AV221" s="16"/>
      <c r="AW221" s="16"/>
      <c r="AX221" s="16"/>
      <c r="AY221" s="172" t="s">
        <v>151</v>
      </c>
      <c r="AZ221" s="16"/>
      <c r="BA221" s="16"/>
      <c r="BB221" s="16"/>
      <c r="BC221" s="16"/>
      <c r="BD221" s="16"/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2" t="s">
        <v>94</v>
      </c>
      <c r="BK221" s="212">
        <f>ROUND(I221*H221,2)</f>
        <v>0</v>
      </c>
      <c r="BL221" s="172" t="s">
        <v>157</v>
      </c>
      <c r="BM221" s="211" t="s">
        <v>288</v>
      </c>
      <c r="BN221" s="19"/>
    </row>
    <row r="222" spans="1:66" ht="19" customHeight="1">
      <c r="A222" s="20"/>
      <c r="B222" s="24"/>
      <c r="C222" s="74"/>
      <c r="D222" s="213" t="s">
        <v>159</v>
      </c>
      <c r="E222" s="74"/>
      <c r="F222" s="214" t="s">
        <v>289</v>
      </c>
      <c r="G222" s="74"/>
      <c r="H222" s="74"/>
      <c r="I222" s="74"/>
      <c r="J222" s="149"/>
      <c r="K222" s="149"/>
      <c r="L222" s="71"/>
      <c r="M222" s="76"/>
      <c r="N222" s="16"/>
      <c r="O222" s="16"/>
      <c r="P222" s="16"/>
      <c r="Q222" s="16"/>
      <c r="R222" s="16"/>
      <c r="S222" s="16"/>
      <c r="T222" s="79"/>
      <c r="U222" s="7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6"/>
      <c r="AS222" s="16"/>
      <c r="AT222" s="172" t="s">
        <v>159</v>
      </c>
      <c r="AU222" s="172" t="s">
        <v>96</v>
      </c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9"/>
    </row>
    <row r="223" spans="1:66" ht="13" customHeight="1">
      <c r="A223" s="20"/>
      <c r="B223" s="24"/>
      <c r="C223" s="16"/>
      <c r="D223" s="215" t="s">
        <v>161</v>
      </c>
      <c r="E223" s="216"/>
      <c r="F223" s="217" t="s">
        <v>290</v>
      </c>
      <c r="G223" s="16"/>
      <c r="H223" s="216"/>
      <c r="I223" s="16"/>
      <c r="J223" s="26"/>
      <c r="K223" s="26"/>
      <c r="L223" s="71"/>
      <c r="M223" s="76"/>
      <c r="N223" s="16"/>
      <c r="O223" s="16"/>
      <c r="P223" s="16"/>
      <c r="Q223" s="16"/>
      <c r="R223" s="16"/>
      <c r="S223" s="16"/>
      <c r="T223" s="79"/>
      <c r="U223" s="7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6"/>
      <c r="AS223" s="16"/>
      <c r="AT223" s="218" t="s">
        <v>161</v>
      </c>
      <c r="AU223" s="218" t="s">
        <v>96</v>
      </c>
      <c r="AV223" s="60" t="s">
        <v>94</v>
      </c>
      <c r="AW223" s="60" t="s">
        <v>35</v>
      </c>
      <c r="AX223" s="60" t="s">
        <v>86</v>
      </c>
      <c r="AY223" s="218" t="s">
        <v>151</v>
      </c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9"/>
    </row>
    <row r="224" spans="1:66" ht="13" customHeight="1">
      <c r="A224" s="20"/>
      <c r="B224" s="24"/>
      <c r="C224" s="66"/>
      <c r="D224" s="223" t="s">
        <v>161</v>
      </c>
      <c r="E224" s="242"/>
      <c r="F224" s="231" t="s">
        <v>291</v>
      </c>
      <c r="G224" s="66"/>
      <c r="H224" s="226">
        <v>968</v>
      </c>
      <c r="I224" s="66"/>
      <c r="J224" s="148"/>
      <c r="K224" s="148"/>
      <c r="L224" s="71"/>
      <c r="M224" s="76"/>
      <c r="N224" s="16"/>
      <c r="O224" s="16"/>
      <c r="P224" s="16"/>
      <c r="Q224" s="16"/>
      <c r="R224" s="16"/>
      <c r="S224" s="16"/>
      <c r="T224" s="79"/>
      <c r="U224" s="7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6"/>
      <c r="AS224" s="16"/>
      <c r="AT224" s="222" t="s">
        <v>161</v>
      </c>
      <c r="AU224" s="222" t="s">
        <v>96</v>
      </c>
      <c r="AV224" s="60" t="s">
        <v>96</v>
      </c>
      <c r="AW224" s="60" t="s">
        <v>35</v>
      </c>
      <c r="AX224" s="60" t="s">
        <v>94</v>
      </c>
      <c r="AY224" s="222" t="s">
        <v>151</v>
      </c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9"/>
    </row>
    <row r="225" spans="1:66" ht="14.4" customHeight="1">
      <c r="A225" s="20"/>
      <c r="B225" s="71"/>
      <c r="C225" s="200" t="s">
        <v>292</v>
      </c>
      <c r="D225" s="200" t="s">
        <v>153</v>
      </c>
      <c r="E225" s="201" t="s">
        <v>293</v>
      </c>
      <c r="F225" s="201" t="s">
        <v>294</v>
      </c>
      <c r="G225" s="202" t="s">
        <v>156</v>
      </c>
      <c r="H225" s="203">
        <v>1224.9</v>
      </c>
      <c r="I225" s="204">
        <v>0</v>
      </c>
      <c r="J225" s="205">
        <f>ROUND(I225*H225,2)</f>
        <v>0</v>
      </c>
      <c r="K225" s="206"/>
      <c r="L225" s="71"/>
      <c r="M225" s="207"/>
      <c r="N225" s="208" t="s">
        <v>45</v>
      </c>
      <c r="O225" s="209">
        <v>0.031</v>
      </c>
      <c r="P225" s="209">
        <f>O225*H225</f>
        <v>37.9719</v>
      </c>
      <c r="Q225" s="209">
        <v>0.2024</v>
      </c>
      <c r="R225" s="209">
        <f>Q225*H225</f>
        <v>247.91976</v>
      </c>
      <c r="S225" s="209">
        <v>0</v>
      </c>
      <c r="T225" s="210">
        <f>S225*H225</f>
        <v>0</v>
      </c>
      <c r="U225" s="7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211" t="s">
        <v>157</v>
      </c>
      <c r="AS225" s="16"/>
      <c r="AT225" s="211" t="s">
        <v>153</v>
      </c>
      <c r="AU225" s="211" t="s">
        <v>96</v>
      </c>
      <c r="AV225" s="16"/>
      <c r="AW225" s="16"/>
      <c r="AX225" s="16"/>
      <c r="AY225" s="172" t="s">
        <v>151</v>
      </c>
      <c r="AZ225" s="16"/>
      <c r="BA225" s="16"/>
      <c r="BB225" s="16"/>
      <c r="BC225" s="16"/>
      <c r="BD225" s="16"/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72" t="s">
        <v>94</v>
      </c>
      <c r="BK225" s="212">
        <f>ROUND(I225*H225,2)</f>
        <v>0</v>
      </c>
      <c r="BL225" s="172" t="s">
        <v>157</v>
      </c>
      <c r="BM225" s="211" t="s">
        <v>295</v>
      </c>
      <c r="BN225" s="19"/>
    </row>
    <row r="226" spans="1:66" ht="13" customHeight="1">
      <c r="A226" s="20"/>
      <c r="B226" s="24"/>
      <c r="C226" s="74"/>
      <c r="D226" s="213" t="s">
        <v>159</v>
      </c>
      <c r="E226" s="74"/>
      <c r="F226" s="214" t="s">
        <v>296</v>
      </c>
      <c r="G226" s="74"/>
      <c r="H226" s="74"/>
      <c r="I226" s="74"/>
      <c r="J226" s="149"/>
      <c r="K226" s="149"/>
      <c r="L226" s="71"/>
      <c r="M226" s="76"/>
      <c r="N226" s="16"/>
      <c r="O226" s="16"/>
      <c r="P226" s="16"/>
      <c r="Q226" s="16"/>
      <c r="R226" s="16"/>
      <c r="S226" s="16"/>
      <c r="T226" s="79"/>
      <c r="U226" s="7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6"/>
      <c r="AS226" s="16"/>
      <c r="AT226" s="172" t="s">
        <v>159</v>
      </c>
      <c r="AU226" s="172" t="s">
        <v>96</v>
      </c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9"/>
    </row>
    <row r="227" spans="1:66" ht="13" customHeight="1">
      <c r="A227" s="20"/>
      <c r="B227" s="24"/>
      <c r="C227" s="16"/>
      <c r="D227" s="215" t="s">
        <v>161</v>
      </c>
      <c r="E227" s="216"/>
      <c r="F227" s="217" t="s">
        <v>168</v>
      </c>
      <c r="G227" s="16"/>
      <c r="H227" s="216"/>
      <c r="I227" s="16"/>
      <c r="J227" s="26"/>
      <c r="K227" s="26"/>
      <c r="L227" s="71"/>
      <c r="M227" s="76"/>
      <c r="N227" s="16"/>
      <c r="O227" s="16"/>
      <c r="P227" s="16"/>
      <c r="Q227" s="16"/>
      <c r="R227" s="16"/>
      <c r="S227" s="16"/>
      <c r="T227" s="79"/>
      <c r="U227" s="7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6"/>
      <c r="AS227" s="16"/>
      <c r="AT227" s="218" t="s">
        <v>161</v>
      </c>
      <c r="AU227" s="218" t="s">
        <v>96</v>
      </c>
      <c r="AV227" s="60" t="s">
        <v>94</v>
      </c>
      <c r="AW227" s="60" t="s">
        <v>35</v>
      </c>
      <c r="AX227" s="60" t="s">
        <v>86</v>
      </c>
      <c r="AY227" s="218" t="s">
        <v>151</v>
      </c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9"/>
    </row>
    <row r="228" spans="1:66" ht="13" customHeight="1">
      <c r="A228" s="20"/>
      <c r="B228" s="24"/>
      <c r="C228" s="16"/>
      <c r="D228" s="215" t="s">
        <v>161</v>
      </c>
      <c r="E228" s="219"/>
      <c r="F228" s="220" t="s">
        <v>169</v>
      </c>
      <c r="G228" s="16"/>
      <c r="H228" s="221">
        <v>256.9</v>
      </c>
      <c r="I228" s="16"/>
      <c r="J228" s="26"/>
      <c r="K228" s="26"/>
      <c r="L228" s="71"/>
      <c r="M228" s="76"/>
      <c r="N228" s="16"/>
      <c r="O228" s="16"/>
      <c r="P228" s="16"/>
      <c r="Q228" s="16"/>
      <c r="R228" s="16"/>
      <c r="S228" s="16"/>
      <c r="T228" s="79"/>
      <c r="U228" s="7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6"/>
      <c r="AS228" s="16"/>
      <c r="AT228" s="222" t="s">
        <v>161</v>
      </c>
      <c r="AU228" s="222" t="s">
        <v>96</v>
      </c>
      <c r="AV228" s="60" t="s">
        <v>96</v>
      </c>
      <c r="AW228" s="60" t="s">
        <v>35</v>
      </c>
      <c r="AX228" s="60" t="s">
        <v>86</v>
      </c>
      <c r="AY228" s="222" t="s">
        <v>151</v>
      </c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9"/>
    </row>
    <row r="229" spans="1:66" ht="13" customHeight="1">
      <c r="A229" s="20"/>
      <c r="B229" s="24"/>
      <c r="C229" s="16"/>
      <c r="D229" s="215" t="s">
        <v>161</v>
      </c>
      <c r="E229" s="216"/>
      <c r="F229" s="217" t="s">
        <v>297</v>
      </c>
      <c r="G229" s="16"/>
      <c r="H229" s="216"/>
      <c r="I229" s="16"/>
      <c r="J229" s="26"/>
      <c r="K229" s="26"/>
      <c r="L229" s="71"/>
      <c r="M229" s="76"/>
      <c r="N229" s="16"/>
      <c r="O229" s="16"/>
      <c r="P229" s="16"/>
      <c r="Q229" s="16"/>
      <c r="R229" s="16"/>
      <c r="S229" s="16"/>
      <c r="T229" s="79"/>
      <c r="U229" s="7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6"/>
      <c r="AS229" s="16"/>
      <c r="AT229" s="218" t="s">
        <v>161</v>
      </c>
      <c r="AU229" s="218" t="s">
        <v>96</v>
      </c>
      <c r="AV229" s="60" t="s">
        <v>94</v>
      </c>
      <c r="AW229" s="60" t="s">
        <v>35</v>
      </c>
      <c r="AX229" s="60" t="s">
        <v>86</v>
      </c>
      <c r="AY229" s="218" t="s">
        <v>151</v>
      </c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9"/>
    </row>
    <row r="230" spans="1:66" ht="13" customHeight="1">
      <c r="A230" s="20"/>
      <c r="B230" s="24"/>
      <c r="C230" s="16"/>
      <c r="D230" s="215" t="s">
        <v>161</v>
      </c>
      <c r="E230" s="219"/>
      <c r="F230" s="220" t="s">
        <v>291</v>
      </c>
      <c r="G230" s="16"/>
      <c r="H230" s="221">
        <v>968</v>
      </c>
      <c r="I230" s="16"/>
      <c r="J230" s="26"/>
      <c r="K230" s="26"/>
      <c r="L230" s="71"/>
      <c r="M230" s="76"/>
      <c r="N230" s="16"/>
      <c r="O230" s="16"/>
      <c r="P230" s="16"/>
      <c r="Q230" s="16"/>
      <c r="R230" s="16"/>
      <c r="S230" s="16"/>
      <c r="T230" s="79"/>
      <c r="U230" s="7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6"/>
      <c r="AS230" s="16"/>
      <c r="AT230" s="222" t="s">
        <v>161</v>
      </c>
      <c r="AU230" s="222" t="s">
        <v>96</v>
      </c>
      <c r="AV230" s="60" t="s">
        <v>96</v>
      </c>
      <c r="AW230" s="60" t="s">
        <v>35</v>
      </c>
      <c r="AX230" s="60" t="s">
        <v>86</v>
      </c>
      <c r="AY230" s="222" t="s">
        <v>151</v>
      </c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9"/>
    </row>
    <row r="231" spans="1:66" ht="13" customHeight="1">
      <c r="A231" s="20"/>
      <c r="B231" s="24"/>
      <c r="C231" s="66"/>
      <c r="D231" s="223" t="s">
        <v>161</v>
      </c>
      <c r="E231" s="224"/>
      <c r="F231" s="225" t="s">
        <v>178</v>
      </c>
      <c r="G231" s="66"/>
      <c r="H231" s="226">
        <v>1224.9</v>
      </c>
      <c r="I231" s="66"/>
      <c r="J231" s="148"/>
      <c r="K231" s="148"/>
      <c r="L231" s="71"/>
      <c r="M231" s="76"/>
      <c r="N231" s="16"/>
      <c r="O231" s="16"/>
      <c r="P231" s="16"/>
      <c r="Q231" s="16"/>
      <c r="R231" s="16"/>
      <c r="S231" s="16"/>
      <c r="T231" s="79"/>
      <c r="U231" s="7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6"/>
      <c r="AS231" s="16"/>
      <c r="AT231" s="227" t="s">
        <v>161</v>
      </c>
      <c r="AU231" s="227" t="s">
        <v>96</v>
      </c>
      <c r="AV231" s="60" t="s">
        <v>157</v>
      </c>
      <c r="AW231" s="60" t="s">
        <v>35</v>
      </c>
      <c r="AX231" s="60" t="s">
        <v>94</v>
      </c>
      <c r="AY231" s="227" t="s">
        <v>151</v>
      </c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9"/>
    </row>
    <row r="232" spans="1:66" ht="24.15" customHeight="1">
      <c r="A232" s="20"/>
      <c r="B232" s="71"/>
      <c r="C232" s="200" t="s">
        <v>298</v>
      </c>
      <c r="D232" s="200" t="s">
        <v>153</v>
      </c>
      <c r="E232" s="201" t="s">
        <v>299</v>
      </c>
      <c r="F232" s="201" t="s">
        <v>300</v>
      </c>
      <c r="G232" s="202" t="s">
        <v>156</v>
      </c>
      <c r="H232" s="203">
        <v>968</v>
      </c>
      <c r="I232" s="204">
        <v>0</v>
      </c>
      <c r="J232" s="205">
        <f>ROUND(I232*H232,2)</f>
        <v>0</v>
      </c>
      <c r="K232" s="206"/>
      <c r="L232" s="71"/>
      <c r="M232" s="207"/>
      <c r="N232" s="208" t="s">
        <v>45</v>
      </c>
      <c r="O232" s="209">
        <v>0.024</v>
      </c>
      <c r="P232" s="209">
        <f>O232*H232</f>
        <v>23.232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7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211" t="s">
        <v>157</v>
      </c>
      <c r="AS232" s="16"/>
      <c r="AT232" s="211" t="s">
        <v>153</v>
      </c>
      <c r="AU232" s="211" t="s">
        <v>96</v>
      </c>
      <c r="AV232" s="16"/>
      <c r="AW232" s="16"/>
      <c r="AX232" s="16"/>
      <c r="AY232" s="172" t="s">
        <v>151</v>
      </c>
      <c r="AZ232" s="16"/>
      <c r="BA232" s="16"/>
      <c r="BB232" s="16"/>
      <c r="BC232" s="16"/>
      <c r="BD232" s="16"/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2" t="s">
        <v>94</v>
      </c>
      <c r="BK232" s="212">
        <f>ROUND(I232*H232,2)</f>
        <v>0</v>
      </c>
      <c r="BL232" s="172" t="s">
        <v>157</v>
      </c>
      <c r="BM232" s="211" t="s">
        <v>301</v>
      </c>
      <c r="BN232" s="19"/>
    </row>
    <row r="233" spans="1:66" ht="19" customHeight="1">
      <c r="A233" s="20"/>
      <c r="B233" s="24"/>
      <c r="C233" s="74"/>
      <c r="D233" s="213" t="s">
        <v>159</v>
      </c>
      <c r="E233" s="74"/>
      <c r="F233" s="214" t="s">
        <v>302</v>
      </c>
      <c r="G233" s="74"/>
      <c r="H233" s="74"/>
      <c r="I233" s="74"/>
      <c r="J233" s="149"/>
      <c r="K233" s="149"/>
      <c r="L233" s="71"/>
      <c r="M233" s="76"/>
      <c r="N233" s="16"/>
      <c r="O233" s="16"/>
      <c r="P233" s="16"/>
      <c r="Q233" s="16"/>
      <c r="R233" s="16"/>
      <c r="S233" s="16"/>
      <c r="T233" s="79"/>
      <c r="U233" s="7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6"/>
      <c r="AS233" s="16"/>
      <c r="AT233" s="172" t="s">
        <v>159</v>
      </c>
      <c r="AU233" s="172" t="s">
        <v>96</v>
      </c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9"/>
    </row>
    <row r="234" spans="1:66" ht="13" customHeight="1">
      <c r="A234" s="20"/>
      <c r="B234" s="24"/>
      <c r="C234" s="16"/>
      <c r="D234" s="215" t="s">
        <v>161</v>
      </c>
      <c r="E234" s="216"/>
      <c r="F234" s="217" t="s">
        <v>290</v>
      </c>
      <c r="G234" s="16"/>
      <c r="H234" s="216"/>
      <c r="I234" s="16"/>
      <c r="J234" s="26"/>
      <c r="K234" s="26"/>
      <c r="L234" s="71"/>
      <c r="M234" s="76"/>
      <c r="N234" s="16"/>
      <c r="O234" s="16"/>
      <c r="P234" s="16"/>
      <c r="Q234" s="16"/>
      <c r="R234" s="16"/>
      <c r="S234" s="16"/>
      <c r="T234" s="79"/>
      <c r="U234" s="7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6"/>
      <c r="AS234" s="16"/>
      <c r="AT234" s="218" t="s">
        <v>161</v>
      </c>
      <c r="AU234" s="218" t="s">
        <v>96</v>
      </c>
      <c r="AV234" s="60" t="s">
        <v>94</v>
      </c>
      <c r="AW234" s="60" t="s">
        <v>35</v>
      </c>
      <c r="AX234" s="60" t="s">
        <v>86</v>
      </c>
      <c r="AY234" s="218" t="s">
        <v>151</v>
      </c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9"/>
    </row>
    <row r="235" spans="1:66" ht="13" customHeight="1">
      <c r="A235" s="20"/>
      <c r="B235" s="24"/>
      <c r="C235" s="66"/>
      <c r="D235" s="223" t="s">
        <v>161</v>
      </c>
      <c r="E235" s="242"/>
      <c r="F235" s="231" t="s">
        <v>291</v>
      </c>
      <c r="G235" s="66"/>
      <c r="H235" s="226">
        <v>968</v>
      </c>
      <c r="I235" s="66"/>
      <c r="J235" s="148"/>
      <c r="K235" s="148"/>
      <c r="L235" s="71"/>
      <c r="M235" s="76"/>
      <c r="N235" s="16"/>
      <c r="O235" s="16"/>
      <c r="P235" s="16"/>
      <c r="Q235" s="16"/>
      <c r="R235" s="16"/>
      <c r="S235" s="16"/>
      <c r="T235" s="79"/>
      <c r="U235" s="7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6"/>
      <c r="AS235" s="16"/>
      <c r="AT235" s="222" t="s">
        <v>161</v>
      </c>
      <c r="AU235" s="222" t="s">
        <v>96</v>
      </c>
      <c r="AV235" s="60" t="s">
        <v>96</v>
      </c>
      <c r="AW235" s="60" t="s">
        <v>35</v>
      </c>
      <c r="AX235" s="60" t="s">
        <v>94</v>
      </c>
      <c r="AY235" s="222" t="s">
        <v>151</v>
      </c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9"/>
    </row>
    <row r="236" spans="1:66" ht="24.15" customHeight="1">
      <c r="A236" s="20"/>
      <c r="B236" s="71"/>
      <c r="C236" s="200" t="s">
        <v>12</v>
      </c>
      <c r="D236" s="200" t="s">
        <v>153</v>
      </c>
      <c r="E236" s="201" t="s">
        <v>303</v>
      </c>
      <c r="F236" s="201" t="s">
        <v>304</v>
      </c>
      <c r="G236" s="202" t="s">
        <v>156</v>
      </c>
      <c r="H236" s="203">
        <v>216.4</v>
      </c>
      <c r="I236" s="204">
        <v>0</v>
      </c>
      <c r="J236" s="205">
        <f>ROUND(I236*H236,2)</f>
        <v>0</v>
      </c>
      <c r="K236" s="206"/>
      <c r="L236" s="71"/>
      <c r="M236" s="207"/>
      <c r="N236" s="208" t="s">
        <v>45</v>
      </c>
      <c r="O236" s="209">
        <v>0.025</v>
      </c>
      <c r="P236" s="209">
        <f>O236*H236</f>
        <v>5.41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U236" s="7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211" t="s">
        <v>157</v>
      </c>
      <c r="AS236" s="16"/>
      <c r="AT236" s="211" t="s">
        <v>153</v>
      </c>
      <c r="AU236" s="211" t="s">
        <v>96</v>
      </c>
      <c r="AV236" s="16"/>
      <c r="AW236" s="16"/>
      <c r="AX236" s="16"/>
      <c r="AY236" s="172" t="s">
        <v>151</v>
      </c>
      <c r="AZ236" s="16"/>
      <c r="BA236" s="16"/>
      <c r="BB236" s="16"/>
      <c r="BC236" s="16"/>
      <c r="BD236" s="16"/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72" t="s">
        <v>94</v>
      </c>
      <c r="BK236" s="212">
        <f>ROUND(I236*H236,2)</f>
        <v>0</v>
      </c>
      <c r="BL236" s="172" t="s">
        <v>157</v>
      </c>
      <c r="BM236" s="211" t="s">
        <v>305</v>
      </c>
      <c r="BN236" s="19"/>
    </row>
    <row r="237" spans="1:66" ht="19" customHeight="1">
      <c r="A237" s="20"/>
      <c r="B237" s="24"/>
      <c r="C237" s="74"/>
      <c r="D237" s="213" t="s">
        <v>159</v>
      </c>
      <c r="E237" s="74"/>
      <c r="F237" s="214" t="s">
        <v>306</v>
      </c>
      <c r="G237" s="74"/>
      <c r="H237" s="74"/>
      <c r="I237" s="74"/>
      <c r="J237" s="149"/>
      <c r="K237" s="149"/>
      <c r="L237" s="71"/>
      <c r="M237" s="76"/>
      <c r="N237" s="16"/>
      <c r="O237" s="16"/>
      <c r="P237" s="16"/>
      <c r="Q237" s="16"/>
      <c r="R237" s="16"/>
      <c r="S237" s="16"/>
      <c r="T237" s="79"/>
      <c r="U237" s="7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6"/>
      <c r="AS237" s="16"/>
      <c r="AT237" s="172" t="s">
        <v>159</v>
      </c>
      <c r="AU237" s="172" t="s">
        <v>96</v>
      </c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9"/>
    </row>
    <row r="238" spans="1:66" ht="13" customHeight="1">
      <c r="A238" s="20"/>
      <c r="B238" s="24"/>
      <c r="C238" s="16"/>
      <c r="D238" s="215" t="s">
        <v>161</v>
      </c>
      <c r="E238" s="216"/>
      <c r="F238" s="217" t="s">
        <v>170</v>
      </c>
      <c r="G238" s="16"/>
      <c r="H238" s="216"/>
      <c r="I238" s="16"/>
      <c r="J238" s="26"/>
      <c r="K238" s="26"/>
      <c r="L238" s="71"/>
      <c r="M238" s="76"/>
      <c r="N238" s="16"/>
      <c r="O238" s="16"/>
      <c r="P238" s="16"/>
      <c r="Q238" s="16"/>
      <c r="R238" s="16"/>
      <c r="S238" s="16"/>
      <c r="T238" s="79"/>
      <c r="U238" s="7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6"/>
      <c r="AS238" s="16"/>
      <c r="AT238" s="218" t="s">
        <v>161</v>
      </c>
      <c r="AU238" s="218" t="s">
        <v>96</v>
      </c>
      <c r="AV238" s="60" t="s">
        <v>94</v>
      </c>
      <c r="AW238" s="60" t="s">
        <v>35</v>
      </c>
      <c r="AX238" s="60" t="s">
        <v>86</v>
      </c>
      <c r="AY238" s="218" t="s">
        <v>151</v>
      </c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9"/>
    </row>
    <row r="239" spans="1:66" ht="13" customHeight="1">
      <c r="A239" s="20"/>
      <c r="B239" s="24"/>
      <c r="C239" s="66"/>
      <c r="D239" s="223" t="s">
        <v>161</v>
      </c>
      <c r="E239" s="242"/>
      <c r="F239" s="231" t="s">
        <v>171</v>
      </c>
      <c r="G239" s="66"/>
      <c r="H239" s="226">
        <v>216.4</v>
      </c>
      <c r="I239" s="66"/>
      <c r="J239" s="148"/>
      <c r="K239" s="148"/>
      <c r="L239" s="71"/>
      <c r="M239" s="76"/>
      <c r="N239" s="16"/>
      <c r="O239" s="16"/>
      <c r="P239" s="16"/>
      <c r="Q239" s="16"/>
      <c r="R239" s="16"/>
      <c r="S239" s="16"/>
      <c r="T239" s="79"/>
      <c r="U239" s="7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6"/>
      <c r="AS239" s="16"/>
      <c r="AT239" s="222" t="s">
        <v>161</v>
      </c>
      <c r="AU239" s="222" t="s">
        <v>96</v>
      </c>
      <c r="AV239" s="60" t="s">
        <v>96</v>
      </c>
      <c r="AW239" s="60" t="s">
        <v>35</v>
      </c>
      <c r="AX239" s="60" t="s">
        <v>94</v>
      </c>
      <c r="AY239" s="222" t="s">
        <v>151</v>
      </c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9"/>
    </row>
    <row r="240" spans="1:66" ht="14.4" customHeight="1">
      <c r="A240" s="20"/>
      <c r="B240" s="71"/>
      <c r="C240" s="200" t="s">
        <v>307</v>
      </c>
      <c r="D240" s="200" t="s">
        <v>153</v>
      </c>
      <c r="E240" s="201" t="s">
        <v>308</v>
      </c>
      <c r="F240" s="201" t="s">
        <v>309</v>
      </c>
      <c r="G240" s="202" t="s">
        <v>156</v>
      </c>
      <c r="H240" s="203">
        <v>256.9</v>
      </c>
      <c r="I240" s="204">
        <v>0</v>
      </c>
      <c r="J240" s="205">
        <f>ROUND(I240*H240,2)</f>
        <v>0</v>
      </c>
      <c r="K240" s="206"/>
      <c r="L240" s="71"/>
      <c r="M240" s="207"/>
      <c r="N240" s="208" t="s">
        <v>45</v>
      </c>
      <c r="O240" s="209">
        <v>0.026</v>
      </c>
      <c r="P240" s="209">
        <f>O240*H240</f>
        <v>6.6794</v>
      </c>
      <c r="Q240" s="209">
        <v>0.2916</v>
      </c>
      <c r="R240" s="209">
        <f>Q240*H240</f>
        <v>74.91204</v>
      </c>
      <c r="S240" s="209">
        <v>0</v>
      </c>
      <c r="T240" s="210">
        <f>S240*H240</f>
        <v>0</v>
      </c>
      <c r="U240" s="7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211" t="s">
        <v>157</v>
      </c>
      <c r="AS240" s="16"/>
      <c r="AT240" s="211" t="s">
        <v>153</v>
      </c>
      <c r="AU240" s="211" t="s">
        <v>96</v>
      </c>
      <c r="AV240" s="16"/>
      <c r="AW240" s="16"/>
      <c r="AX240" s="16"/>
      <c r="AY240" s="172" t="s">
        <v>151</v>
      </c>
      <c r="AZ240" s="16"/>
      <c r="BA240" s="16"/>
      <c r="BB240" s="16"/>
      <c r="BC240" s="16"/>
      <c r="BD240" s="16"/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2" t="s">
        <v>94</v>
      </c>
      <c r="BK240" s="212">
        <f>ROUND(I240*H240,2)</f>
        <v>0</v>
      </c>
      <c r="BL240" s="172" t="s">
        <v>157</v>
      </c>
      <c r="BM240" s="211" t="s">
        <v>310</v>
      </c>
      <c r="BN240" s="19"/>
    </row>
    <row r="241" spans="1:66" ht="19" customHeight="1">
      <c r="A241" s="20"/>
      <c r="B241" s="24"/>
      <c r="C241" s="74"/>
      <c r="D241" s="213" t="s">
        <v>159</v>
      </c>
      <c r="E241" s="74"/>
      <c r="F241" s="214" t="s">
        <v>311</v>
      </c>
      <c r="G241" s="74"/>
      <c r="H241" s="74"/>
      <c r="I241" s="74"/>
      <c r="J241" s="149"/>
      <c r="K241" s="149"/>
      <c r="L241" s="71"/>
      <c r="M241" s="76"/>
      <c r="N241" s="16"/>
      <c r="O241" s="16"/>
      <c r="P241" s="16"/>
      <c r="Q241" s="16"/>
      <c r="R241" s="16"/>
      <c r="S241" s="16"/>
      <c r="T241" s="79"/>
      <c r="U241" s="7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6"/>
      <c r="AS241" s="16"/>
      <c r="AT241" s="172" t="s">
        <v>159</v>
      </c>
      <c r="AU241" s="172" t="s">
        <v>96</v>
      </c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9"/>
    </row>
    <row r="242" spans="1:66" ht="13" customHeight="1">
      <c r="A242" s="20"/>
      <c r="B242" s="24"/>
      <c r="C242" s="16"/>
      <c r="D242" s="215" t="s">
        <v>161</v>
      </c>
      <c r="E242" s="216"/>
      <c r="F242" s="217" t="s">
        <v>168</v>
      </c>
      <c r="G242" s="16"/>
      <c r="H242" s="216"/>
      <c r="I242" s="16"/>
      <c r="J242" s="26"/>
      <c r="K242" s="26"/>
      <c r="L242" s="71"/>
      <c r="M242" s="76"/>
      <c r="N242" s="16"/>
      <c r="O242" s="16"/>
      <c r="P242" s="16"/>
      <c r="Q242" s="16"/>
      <c r="R242" s="16"/>
      <c r="S242" s="16"/>
      <c r="T242" s="79"/>
      <c r="U242" s="7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6"/>
      <c r="AS242" s="16"/>
      <c r="AT242" s="218" t="s">
        <v>161</v>
      </c>
      <c r="AU242" s="218" t="s">
        <v>96</v>
      </c>
      <c r="AV242" s="60" t="s">
        <v>94</v>
      </c>
      <c r="AW242" s="60" t="s">
        <v>35</v>
      </c>
      <c r="AX242" s="60" t="s">
        <v>86</v>
      </c>
      <c r="AY242" s="218" t="s">
        <v>151</v>
      </c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9"/>
    </row>
    <row r="243" spans="1:66" ht="13" customHeight="1">
      <c r="A243" s="20"/>
      <c r="B243" s="24"/>
      <c r="C243" s="66"/>
      <c r="D243" s="223" t="s">
        <v>161</v>
      </c>
      <c r="E243" s="242"/>
      <c r="F243" s="231" t="s">
        <v>169</v>
      </c>
      <c r="G243" s="66"/>
      <c r="H243" s="226">
        <v>256.9</v>
      </c>
      <c r="I243" s="66"/>
      <c r="J243" s="148"/>
      <c r="K243" s="148"/>
      <c r="L243" s="71"/>
      <c r="M243" s="76"/>
      <c r="N243" s="16"/>
      <c r="O243" s="16"/>
      <c r="P243" s="16"/>
      <c r="Q243" s="16"/>
      <c r="R243" s="16"/>
      <c r="S243" s="16"/>
      <c r="T243" s="79"/>
      <c r="U243" s="7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6"/>
      <c r="AS243" s="16"/>
      <c r="AT243" s="222" t="s">
        <v>161</v>
      </c>
      <c r="AU243" s="222" t="s">
        <v>96</v>
      </c>
      <c r="AV243" s="60" t="s">
        <v>96</v>
      </c>
      <c r="AW243" s="60" t="s">
        <v>35</v>
      </c>
      <c r="AX243" s="60" t="s">
        <v>86</v>
      </c>
      <c r="AY243" s="222" t="s">
        <v>151</v>
      </c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9"/>
    </row>
    <row r="244" spans="1:66" ht="24.15" customHeight="1">
      <c r="A244" s="20"/>
      <c r="B244" s="71"/>
      <c r="C244" s="200" t="s">
        <v>312</v>
      </c>
      <c r="D244" s="200" t="s">
        <v>153</v>
      </c>
      <c r="E244" s="201" t="s">
        <v>313</v>
      </c>
      <c r="F244" s="201" t="s">
        <v>314</v>
      </c>
      <c r="G244" s="202" t="s">
        <v>156</v>
      </c>
      <c r="H244" s="203">
        <v>968</v>
      </c>
      <c r="I244" s="204">
        <v>0</v>
      </c>
      <c r="J244" s="205">
        <f>ROUND(I244*H244,2)</f>
        <v>0</v>
      </c>
      <c r="K244" s="206"/>
      <c r="L244" s="71"/>
      <c r="M244" s="207"/>
      <c r="N244" s="208" t="s">
        <v>45</v>
      </c>
      <c r="O244" s="209">
        <v>0.026</v>
      </c>
      <c r="P244" s="209">
        <f>O244*H244</f>
        <v>25.168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U244" s="7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211" t="s">
        <v>157</v>
      </c>
      <c r="AS244" s="16"/>
      <c r="AT244" s="211" t="s">
        <v>153</v>
      </c>
      <c r="AU244" s="211" t="s">
        <v>96</v>
      </c>
      <c r="AV244" s="16"/>
      <c r="AW244" s="16"/>
      <c r="AX244" s="16"/>
      <c r="AY244" s="172" t="s">
        <v>151</v>
      </c>
      <c r="AZ244" s="16"/>
      <c r="BA244" s="16"/>
      <c r="BB244" s="16"/>
      <c r="BC244" s="16"/>
      <c r="BD244" s="16"/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2" t="s">
        <v>94</v>
      </c>
      <c r="BK244" s="212">
        <f>ROUND(I244*H244,2)</f>
        <v>0</v>
      </c>
      <c r="BL244" s="172" t="s">
        <v>157</v>
      </c>
      <c r="BM244" s="211" t="s">
        <v>315</v>
      </c>
      <c r="BN244" s="19"/>
    </row>
    <row r="245" spans="1:66" ht="19" customHeight="1">
      <c r="A245" s="20"/>
      <c r="B245" s="24"/>
      <c r="C245" s="74"/>
      <c r="D245" s="213" t="s">
        <v>159</v>
      </c>
      <c r="E245" s="74"/>
      <c r="F245" s="214" t="s">
        <v>316</v>
      </c>
      <c r="G245" s="74"/>
      <c r="H245" s="74"/>
      <c r="I245" s="74"/>
      <c r="J245" s="149"/>
      <c r="K245" s="149"/>
      <c r="L245" s="71"/>
      <c r="M245" s="76"/>
      <c r="N245" s="16"/>
      <c r="O245" s="16"/>
      <c r="P245" s="16"/>
      <c r="Q245" s="16"/>
      <c r="R245" s="16"/>
      <c r="S245" s="16"/>
      <c r="T245" s="79"/>
      <c r="U245" s="7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6"/>
      <c r="AS245" s="16"/>
      <c r="AT245" s="172" t="s">
        <v>159</v>
      </c>
      <c r="AU245" s="172" t="s">
        <v>96</v>
      </c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9"/>
    </row>
    <row r="246" spans="1:66" ht="13" customHeight="1">
      <c r="A246" s="20"/>
      <c r="B246" s="24"/>
      <c r="C246" s="16"/>
      <c r="D246" s="215" t="s">
        <v>161</v>
      </c>
      <c r="E246" s="216"/>
      <c r="F246" s="217" t="s">
        <v>297</v>
      </c>
      <c r="G246" s="16"/>
      <c r="H246" s="216"/>
      <c r="I246" s="16"/>
      <c r="J246" s="26"/>
      <c r="K246" s="26"/>
      <c r="L246" s="71"/>
      <c r="M246" s="76"/>
      <c r="N246" s="16"/>
      <c r="O246" s="16"/>
      <c r="P246" s="16"/>
      <c r="Q246" s="16"/>
      <c r="R246" s="16"/>
      <c r="S246" s="16"/>
      <c r="T246" s="79"/>
      <c r="U246" s="7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6"/>
      <c r="AS246" s="16"/>
      <c r="AT246" s="218" t="s">
        <v>161</v>
      </c>
      <c r="AU246" s="218" t="s">
        <v>96</v>
      </c>
      <c r="AV246" s="60" t="s">
        <v>94</v>
      </c>
      <c r="AW246" s="60" t="s">
        <v>35</v>
      </c>
      <c r="AX246" s="60" t="s">
        <v>86</v>
      </c>
      <c r="AY246" s="218" t="s">
        <v>151</v>
      </c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9"/>
    </row>
    <row r="247" spans="1:66" ht="13" customHeight="1">
      <c r="A247" s="20"/>
      <c r="B247" s="24"/>
      <c r="C247" s="66"/>
      <c r="D247" s="223" t="s">
        <v>161</v>
      </c>
      <c r="E247" s="242"/>
      <c r="F247" s="231" t="s">
        <v>291</v>
      </c>
      <c r="G247" s="66"/>
      <c r="H247" s="226">
        <v>968</v>
      </c>
      <c r="I247" s="66"/>
      <c r="J247" s="148"/>
      <c r="K247" s="148"/>
      <c r="L247" s="71"/>
      <c r="M247" s="76"/>
      <c r="N247" s="16"/>
      <c r="O247" s="16"/>
      <c r="P247" s="16"/>
      <c r="Q247" s="16"/>
      <c r="R247" s="16"/>
      <c r="S247" s="16"/>
      <c r="T247" s="79"/>
      <c r="U247" s="7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6"/>
      <c r="AS247" s="16"/>
      <c r="AT247" s="222" t="s">
        <v>161</v>
      </c>
      <c r="AU247" s="222" t="s">
        <v>96</v>
      </c>
      <c r="AV247" s="60" t="s">
        <v>96</v>
      </c>
      <c r="AW247" s="60" t="s">
        <v>35</v>
      </c>
      <c r="AX247" s="60" t="s">
        <v>94</v>
      </c>
      <c r="AY247" s="222" t="s">
        <v>151</v>
      </c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9"/>
    </row>
    <row r="248" spans="1:66" ht="24.15" customHeight="1">
      <c r="A248" s="20"/>
      <c r="B248" s="71"/>
      <c r="C248" s="200" t="s">
        <v>317</v>
      </c>
      <c r="D248" s="200" t="s">
        <v>153</v>
      </c>
      <c r="E248" s="201" t="s">
        <v>318</v>
      </c>
      <c r="F248" s="201" t="s">
        <v>319</v>
      </c>
      <c r="G248" s="202" t="s">
        <v>156</v>
      </c>
      <c r="H248" s="203">
        <v>216.4</v>
      </c>
      <c r="I248" s="204">
        <v>0</v>
      </c>
      <c r="J248" s="205">
        <f>ROUND(I248*H248,2)</f>
        <v>0</v>
      </c>
      <c r="K248" s="206"/>
      <c r="L248" s="71"/>
      <c r="M248" s="207"/>
      <c r="N248" s="208" t="s">
        <v>45</v>
      </c>
      <c r="O248" s="209">
        <v>0.028</v>
      </c>
      <c r="P248" s="209">
        <f>O248*H248</f>
        <v>6.0592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U248" s="7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211" t="s">
        <v>157</v>
      </c>
      <c r="AS248" s="16"/>
      <c r="AT248" s="211" t="s">
        <v>153</v>
      </c>
      <c r="AU248" s="211" t="s">
        <v>96</v>
      </c>
      <c r="AV248" s="16"/>
      <c r="AW248" s="16"/>
      <c r="AX248" s="16"/>
      <c r="AY248" s="172" t="s">
        <v>151</v>
      </c>
      <c r="AZ248" s="16"/>
      <c r="BA248" s="16"/>
      <c r="BB248" s="16"/>
      <c r="BC248" s="16"/>
      <c r="BD248" s="16"/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2" t="s">
        <v>94</v>
      </c>
      <c r="BK248" s="212">
        <f>ROUND(I248*H248,2)</f>
        <v>0</v>
      </c>
      <c r="BL248" s="172" t="s">
        <v>157</v>
      </c>
      <c r="BM248" s="211" t="s">
        <v>320</v>
      </c>
      <c r="BN248" s="19"/>
    </row>
    <row r="249" spans="1:66" ht="19" customHeight="1">
      <c r="A249" s="20"/>
      <c r="B249" s="24"/>
      <c r="C249" s="74"/>
      <c r="D249" s="213" t="s">
        <v>159</v>
      </c>
      <c r="E249" s="74"/>
      <c r="F249" s="214" t="s">
        <v>321</v>
      </c>
      <c r="G249" s="74"/>
      <c r="H249" s="74"/>
      <c r="I249" s="74"/>
      <c r="J249" s="149"/>
      <c r="K249" s="149"/>
      <c r="L249" s="71"/>
      <c r="M249" s="76"/>
      <c r="N249" s="16"/>
      <c r="O249" s="16"/>
      <c r="P249" s="16"/>
      <c r="Q249" s="16"/>
      <c r="R249" s="16"/>
      <c r="S249" s="16"/>
      <c r="T249" s="79"/>
      <c r="U249" s="7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6"/>
      <c r="AS249" s="16"/>
      <c r="AT249" s="172" t="s">
        <v>159</v>
      </c>
      <c r="AU249" s="172" t="s">
        <v>96</v>
      </c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9"/>
    </row>
    <row r="250" spans="1:66" ht="13" customHeight="1">
      <c r="A250" s="20"/>
      <c r="B250" s="24"/>
      <c r="C250" s="16"/>
      <c r="D250" s="215" t="s">
        <v>161</v>
      </c>
      <c r="E250" s="216"/>
      <c r="F250" s="217" t="s">
        <v>243</v>
      </c>
      <c r="G250" s="16"/>
      <c r="H250" s="216"/>
      <c r="I250" s="16"/>
      <c r="J250" s="26"/>
      <c r="K250" s="26"/>
      <c r="L250" s="71"/>
      <c r="M250" s="76"/>
      <c r="N250" s="16"/>
      <c r="O250" s="16"/>
      <c r="P250" s="16"/>
      <c r="Q250" s="16"/>
      <c r="R250" s="16"/>
      <c r="S250" s="16"/>
      <c r="T250" s="79"/>
      <c r="U250" s="7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6"/>
      <c r="AS250" s="16"/>
      <c r="AT250" s="218" t="s">
        <v>161</v>
      </c>
      <c r="AU250" s="218" t="s">
        <v>96</v>
      </c>
      <c r="AV250" s="60" t="s">
        <v>94</v>
      </c>
      <c r="AW250" s="60" t="s">
        <v>35</v>
      </c>
      <c r="AX250" s="60" t="s">
        <v>86</v>
      </c>
      <c r="AY250" s="218" t="s">
        <v>151</v>
      </c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9"/>
    </row>
    <row r="251" spans="1:66" ht="13" customHeight="1">
      <c r="A251" s="20"/>
      <c r="B251" s="24"/>
      <c r="C251" s="66"/>
      <c r="D251" s="223" t="s">
        <v>161</v>
      </c>
      <c r="E251" s="242"/>
      <c r="F251" s="231" t="s">
        <v>171</v>
      </c>
      <c r="G251" s="66"/>
      <c r="H251" s="226">
        <v>216.4</v>
      </c>
      <c r="I251" s="66"/>
      <c r="J251" s="148"/>
      <c r="K251" s="148"/>
      <c r="L251" s="71"/>
      <c r="M251" s="76"/>
      <c r="N251" s="16"/>
      <c r="O251" s="16"/>
      <c r="P251" s="16"/>
      <c r="Q251" s="16"/>
      <c r="R251" s="16"/>
      <c r="S251" s="16"/>
      <c r="T251" s="79"/>
      <c r="U251" s="7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6"/>
      <c r="AS251" s="16"/>
      <c r="AT251" s="222" t="s">
        <v>161</v>
      </c>
      <c r="AU251" s="222" t="s">
        <v>96</v>
      </c>
      <c r="AV251" s="60" t="s">
        <v>96</v>
      </c>
      <c r="AW251" s="60" t="s">
        <v>35</v>
      </c>
      <c r="AX251" s="60" t="s">
        <v>94</v>
      </c>
      <c r="AY251" s="222" t="s">
        <v>151</v>
      </c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9"/>
    </row>
    <row r="252" spans="1:66" ht="14.4" customHeight="1">
      <c r="A252" s="20"/>
      <c r="B252" s="71"/>
      <c r="C252" s="200" t="s">
        <v>322</v>
      </c>
      <c r="D252" s="200" t="s">
        <v>153</v>
      </c>
      <c r="E252" s="201" t="s">
        <v>323</v>
      </c>
      <c r="F252" s="201" t="s">
        <v>324</v>
      </c>
      <c r="G252" s="202" t="s">
        <v>156</v>
      </c>
      <c r="H252" s="203">
        <v>256.9</v>
      </c>
      <c r="I252" s="204">
        <v>0</v>
      </c>
      <c r="J252" s="205">
        <f>ROUND(I252*H252,2)</f>
        <v>0</v>
      </c>
      <c r="K252" s="206"/>
      <c r="L252" s="71"/>
      <c r="M252" s="207"/>
      <c r="N252" s="208" t="s">
        <v>45</v>
      </c>
      <c r="O252" s="209">
        <v>0.18</v>
      </c>
      <c r="P252" s="209">
        <f>O252*H252</f>
        <v>46.242</v>
      </c>
      <c r="Q252" s="209">
        <v>0.0154</v>
      </c>
      <c r="R252" s="209">
        <f>Q252*H252</f>
        <v>3.95626</v>
      </c>
      <c r="S252" s="209">
        <v>0</v>
      </c>
      <c r="T252" s="210">
        <f>S252*H252</f>
        <v>0</v>
      </c>
      <c r="U252" s="7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211" t="s">
        <v>157</v>
      </c>
      <c r="AS252" s="16"/>
      <c r="AT252" s="211" t="s">
        <v>153</v>
      </c>
      <c r="AU252" s="211" t="s">
        <v>96</v>
      </c>
      <c r="AV252" s="16"/>
      <c r="AW252" s="16"/>
      <c r="AX252" s="16"/>
      <c r="AY252" s="172" t="s">
        <v>151</v>
      </c>
      <c r="AZ252" s="16"/>
      <c r="BA252" s="16"/>
      <c r="BB252" s="16"/>
      <c r="BC252" s="16"/>
      <c r="BD252" s="16"/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72" t="s">
        <v>94</v>
      </c>
      <c r="BK252" s="212">
        <f>ROUND(I252*H252,2)</f>
        <v>0</v>
      </c>
      <c r="BL252" s="172" t="s">
        <v>157</v>
      </c>
      <c r="BM252" s="211" t="s">
        <v>325</v>
      </c>
      <c r="BN252" s="19"/>
    </row>
    <row r="253" spans="1:66" ht="13" customHeight="1">
      <c r="A253" s="20"/>
      <c r="B253" s="24"/>
      <c r="C253" s="74"/>
      <c r="D253" s="213" t="s">
        <v>159</v>
      </c>
      <c r="E253" s="74"/>
      <c r="F253" s="214" t="s">
        <v>326</v>
      </c>
      <c r="G253" s="74"/>
      <c r="H253" s="74"/>
      <c r="I253" s="74"/>
      <c r="J253" s="149"/>
      <c r="K253" s="149"/>
      <c r="L253" s="71"/>
      <c r="M253" s="76"/>
      <c r="N253" s="16"/>
      <c r="O253" s="16"/>
      <c r="P253" s="16"/>
      <c r="Q253" s="16"/>
      <c r="R253" s="16"/>
      <c r="S253" s="16"/>
      <c r="T253" s="79"/>
      <c r="U253" s="7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6"/>
      <c r="AS253" s="16"/>
      <c r="AT253" s="172" t="s">
        <v>159</v>
      </c>
      <c r="AU253" s="172" t="s">
        <v>96</v>
      </c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9"/>
    </row>
    <row r="254" spans="1:66" ht="13" customHeight="1">
      <c r="A254" s="20"/>
      <c r="B254" s="24"/>
      <c r="C254" s="16"/>
      <c r="D254" s="215" t="s">
        <v>161</v>
      </c>
      <c r="E254" s="216"/>
      <c r="F254" s="217" t="s">
        <v>168</v>
      </c>
      <c r="G254" s="16"/>
      <c r="H254" s="216"/>
      <c r="I254" s="16"/>
      <c r="J254" s="26"/>
      <c r="K254" s="26"/>
      <c r="L254" s="71"/>
      <c r="M254" s="76"/>
      <c r="N254" s="16"/>
      <c r="O254" s="16"/>
      <c r="P254" s="16"/>
      <c r="Q254" s="16"/>
      <c r="R254" s="16"/>
      <c r="S254" s="16"/>
      <c r="T254" s="79"/>
      <c r="U254" s="7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6"/>
      <c r="AS254" s="16"/>
      <c r="AT254" s="218" t="s">
        <v>161</v>
      </c>
      <c r="AU254" s="218" t="s">
        <v>96</v>
      </c>
      <c r="AV254" s="60" t="s">
        <v>94</v>
      </c>
      <c r="AW254" s="60" t="s">
        <v>35</v>
      </c>
      <c r="AX254" s="60" t="s">
        <v>86</v>
      </c>
      <c r="AY254" s="218" t="s">
        <v>151</v>
      </c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9"/>
    </row>
    <row r="255" spans="1:66" ht="13" customHeight="1">
      <c r="A255" s="20"/>
      <c r="B255" s="24"/>
      <c r="C255" s="66"/>
      <c r="D255" s="223" t="s">
        <v>161</v>
      </c>
      <c r="E255" s="242"/>
      <c r="F255" s="231" t="s">
        <v>169</v>
      </c>
      <c r="G255" s="66"/>
      <c r="H255" s="226">
        <v>256.9</v>
      </c>
      <c r="I255" s="66"/>
      <c r="J255" s="148"/>
      <c r="K255" s="148"/>
      <c r="L255" s="71"/>
      <c r="M255" s="76"/>
      <c r="N255" s="16"/>
      <c r="O255" s="16"/>
      <c r="P255" s="16"/>
      <c r="Q255" s="16"/>
      <c r="R255" s="16"/>
      <c r="S255" s="16"/>
      <c r="T255" s="79"/>
      <c r="U255" s="7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6"/>
      <c r="AS255" s="16"/>
      <c r="AT255" s="222" t="s">
        <v>161</v>
      </c>
      <c r="AU255" s="222" t="s">
        <v>96</v>
      </c>
      <c r="AV255" s="60" t="s">
        <v>96</v>
      </c>
      <c r="AW255" s="60" t="s">
        <v>35</v>
      </c>
      <c r="AX255" s="60" t="s">
        <v>94</v>
      </c>
      <c r="AY255" s="222" t="s">
        <v>151</v>
      </c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9"/>
    </row>
    <row r="256" spans="1:66" ht="14.4" customHeight="1">
      <c r="A256" s="20"/>
      <c r="B256" s="71"/>
      <c r="C256" s="200" t="s">
        <v>327</v>
      </c>
      <c r="D256" s="200" t="s">
        <v>153</v>
      </c>
      <c r="E256" s="201" t="s">
        <v>328</v>
      </c>
      <c r="F256" s="201" t="s">
        <v>329</v>
      </c>
      <c r="G256" s="202" t="s">
        <v>156</v>
      </c>
      <c r="H256" s="203">
        <v>968</v>
      </c>
      <c r="I256" s="204">
        <v>0</v>
      </c>
      <c r="J256" s="205">
        <f>ROUND(I256*H256,2)</f>
        <v>0</v>
      </c>
      <c r="K256" s="206"/>
      <c r="L256" s="71"/>
      <c r="M256" s="207"/>
      <c r="N256" s="208" t="s">
        <v>45</v>
      </c>
      <c r="O256" s="209">
        <v>0.444</v>
      </c>
      <c r="P256" s="209">
        <f>O256*H256</f>
        <v>429.792</v>
      </c>
      <c r="Q256" s="209">
        <v>0.02703</v>
      </c>
      <c r="R256" s="209">
        <f>Q256*H256</f>
        <v>26.16504</v>
      </c>
      <c r="S256" s="209">
        <v>0</v>
      </c>
      <c r="T256" s="210">
        <f>S256*H256</f>
        <v>0</v>
      </c>
      <c r="U256" s="7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211" t="s">
        <v>157</v>
      </c>
      <c r="AS256" s="16"/>
      <c r="AT256" s="211" t="s">
        <v>153</v>
      </c>
      <c r="AU256" s="211" t="s">
        <v>96</v>
      </c>
      <c r="AV256" s="16"/>
      <c r="AW256" s="16"/>
      <c r="AX256" s="16"/>
      <c r="AY256" s="172" t="s">
        <v>151</v>
      </c>
      <c r="AZ256" s="16"/>
      <c r="BA256" s="16"/>
      <c r="BB256" s="16"/>
      <c r="BC256" s="16"/>
      <c r="BD256" s="16"/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72" t="s">
        <v>94</v>
      </c>
      <c r="BK256" s="212">
        <f>ROUND(I256*H256,2)</f>
        <v>0</v>
      </c>
      <c r="BL256" s="172" t="s">
        <v>157</v>
      </c>
      <c r="BM256" s="211" t="s">
        <v>330</v>
      </c>
      <c r="BN256" s="19"/>
    </row>
    <row r="257" spans="1:66" ht="19" customHeight="1">
      <c r="A257" s="20"/>
      <c r="B257" s="24"/>
      <c r="C257" s="74"/>
      <c r="D257" s="213" t="s">
        <v>159</v>
      </c>
      <c r="E257" s="74"/>
      <c r="F257" s="214" t="s">
        <v>331</v>
      </c>
      <c r="G257" s="74"/>
      <c r="H257" s="74"/>
      <c r="I257" s="74"/>
      <c r="J257" s="149"/>
      <c r="K257" s="149"/>
      <c r="L257" s="71"/>
      <c r="M257" s="76"/>
      <c r="N257" s="16"/>
      <c r="O257" s="16"/>
      <c r="P257" s="16"/>
      <c r="Q257" s="16"/>
      <c r="R257" s="16"/>
      <c r="S257" s="16"/>
      <c r="T257" s="79"/>
      <c r="U257" s="7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6"/>
      <c r="AS257" s="16"/>
      <c r="AT257" s="172" t="s">
        <v>159</v>
      </c>
      <c r="AU257" s="172" t="s">
        <v>96</v>
      </c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9"/>
    </row>
    <row r="258" spans="1:66" ht="22.8" customHeight="1">
      <c r="A258" s="20"/>
      <c r="B258" s="24"/>
      <c r="C258" s="66"/>
      <c r="D258" s="197" t="s">
        <v>85</v>
      </c>
      <c r="E258" s="198" t="s">
        <v>232</v>
      </c>
      <c r="F258" s="198" t="s">
        <v>332</v>
      </c>
      <c r="G258" s="66"/>
      <c r="H258" s="66"/>
      <c r="I258" s="66"/>
      <c r="J258" s="199">
        <f>BK258</f>
        <v>0</v>
      </c>
      <c r="K258" s="148"/>
      <c r="L258" s="71"/>
      <c r="M258" s="76"/>
      <c r="N258" s="16"/>
      <c r="O258" s="16"/>
      <c r="P258" s="193">
        <f>SUM(P259:P282)</f>
        <v>367.754</v>
      </c>
      <c r="Q258" s="16"/>
      <c r="R258" s="193">
        <f>SUM(R259:R282)</f>
        <v>77.8867</v>
      </c>
      <c r="S258" s="16"/>
      <c r="T258" s="194">
        <f>SUM(T259:T282)</f>
        <v>9.17</v>
      </c>
      <c r="U258" s="7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90" t="s">
        <v>94</v>
      </c>
      <c r="AS258" s="16"/>
      <c r="AT258" s="195" t="s">
        <v>85</v>
      </c>
      <c r="AU258" s="195" t="s">
        <v>94</v>
      </c>
      <c r="AV258" s="16"/>
      <c r="AW258" s="16"/>
      <c r="AX258" s="16"/>
      <c r="AY258" s="190" t="s">
        <v>151</v>
      </c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96">
        <f>SUM(BK259:BK282)</f>
        <v>0</v>
      </c>
      <c r="BL258" s="16"/>
      <c r="BM258" s="16"/>
      <c r="BN258" s="19"/>
    </row>
    <row r="259" spans="1:66" ht="14.4" customHeight="1">
      <c r="A259" s="20"/>
      <c r="B259" s="71"/>
      <c r="C259" s="200" t="s">
        <v>333</v>
      </c>
      <c r="D259" s="200" t="s">
        <v>153</v>
      </c>
      <c r="E259" s="201" t="s">
        <v>334</v>
      </c>
      <c r="F259" s="201" t="s">
        <v>335</v>
      </c>
      <c r="G259" s="202" t="s">
        <v>336</v>
      </c>
      <c r="H259" s="203">
        <v>1</v>
      </c>
      <c r="I259" s="204">
        <v>0</v>
      </c>
      <c r="J259" s="205">
        <f>ROUND(I259*H259,2)</f>
        <v>0</v>
      </c>
      <c r="K259" s="206"/>
      <c r="L259" s="71"/>
      <c r="M259" s="207"/>
      <c r="N259" s="208" t="s">
        <v>45</v>
      </c>
      <c r="O259" s="209">
        <v>0</v>
      </c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U259" s="7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211" t="s">
        <v>157</v>
      </c>
      <c r="AS259" s="16"/>
      <c r="AT259" s="211" t="s">
        <v>153</v>
      </c>
      <c r="AU259" s="211" t="s">
        <v>96</v>
      </c>
      <c r="AV259" s="16"/>
      <c r="AW259" s="16"/>
      <c r="AX259" s="16"/>
      <c r="AY259" s="172" t="s">
        <v>151</v>
      </c>
      <c r="AZ259" s="16"/>
      <c r="BA259" s="16"/>
      <c r="BB259" s="16"/>
      <c r="BC259" s="16"/>
      <c r="BD259" s="16"/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72" t="s">
        <v>94</v>
      </c>
      <c r="BK259" s="212">
        <f>ROUND(I259*H259,2)</f>
        <v>0</v>
      </c>
      <c r="BL259" s="172" t="s">
        <v>157</v>
      </c>
      <c r="BM259" s="211" t="s">
        <v>337</v>
      </c>
      <c r="BN259" s="19"/>
    </row>
    <row r="260" spans="1:66" ht="13" customHeight="1">
      <c r="A260" s="20"/>
      <c r="B260" s="24"/>
      <c r="C260" s="128"/>
      <c r="D260" s="228" t="s">
        <v>159</v>
      </c>
      <c r="E260" s="128"/>
      <c r="F260" s="229" t="s">
        <v>335</v>
      </c>
      <c r="G260" s="128"/>
      <c r="H260" s="128"/>
      <c r="I260" s="128"/>
      <c r="J260" s="230"/>
      <c r="K260" s="230"/>
      <c r="L260" s="71"/>
      <c r="M260" s="76"/>
      <c r="N260" s="16"/>
      <c r="O260" s="16"/>
      <c r="P260" s="16"/>
      <c r="Q260" s="16"/>
      <c r="R260" s="16"/>
      <c r="S260" s="16"/>
      <c r="T260" s="79"/>
      <c r="U260" s="7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6"/>
      <c r="AS260" s="16"/>
      <c r="AT260" s="172" t="s">
        <v>159</v>
      </c>
      <c r="AU260" s="172" t="s">
        <v>96</v>
      </c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9"/>
    </row>
    <row r="261" spans="1:66" ht="24.15" customHeight="1">
      <c r="A261" s="20"/>
      <c r="B261" s="71"/>
      <c r="C261" s="200" t="s">
        <v>338</v>
      </c>
      <c r="D261" s="200" t="s">
        <v>153</v>
      </c>
      <c r="E261" s="201" t="s">
        <v>339</v>
      </c>
      <c r="F261" s="201" t="s">
        <v>340</v>
      </c>
      <c r="G261" s="202" t="s">
        <v>181</v>
      </c>
      <c r="H261" s="203">
        <v>397</v>
      </c>
      <c r="I261" s="204">
        <v>0</v>
      </c>
      <c r="J261" s="205">
        <f>ROUND(I261*H261,2)</f>
        <v>0</v>
      </c>
      <c r="K261" s="206"/>
      <c r="L261" s="71"/>
      <c r="M261" s="207"/>
      <c r="N261" s="208" t="s">
        <v>45</v>
      </c>
      <c r="O261" s="209">
        <v>0.216</v>
      </c>
      <c r="P261" s="209">
        <f>O261*H261</f>
        <v>85.752</v>
      </c>
      <c r="Q261" s="209">
        <v>0.1295</v>
      </c>
      <c r="R261" s="209">
        <f>Q261*H261</f>
        <v>51.4115</v>
      </c>
      <c r="S261" s="209">
        <v>0</v>
      </c>
      <c r="T261" s="210">
        <f>S261*H261</f>
        <v>0</v>
      </c>
      <c r="U261" s="7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211" t="s">
        <v>157</v>
      </c>
      <c r="AS261" s="16"/>
      <c r="AT261" s="211" t="s">
        <v>153</v>
      </c>
      <c r="AU261" s="211" t="s">
        <v>96</v>
      </c>
      <c r="AV261" s="16"/>
      <c r="AW261" s="16"/>
      <c r="AX261" s="16"/>
      <c r="AY261" s="172" t="s">
        <v>151</v>
      </c>
      <c r="AZ261" s="16"/>
      <c r="BA261" s="16"/>
      <c r="BB261" s="16"/>
      <c r="BC261" s="16"/>
      <c r="BD261" s="16"/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72" t="s">
        <v>94</v>
      </c>
      <c r="BK261" s="212">
        <f>ROUND(I261*H261,2)</f>
        <v>0</v>
      </c>
      <c r="BL261" s="172" t="s">
        <v>157</v>
      </c>
      <c r="BM261" s="211" t="s">
        <v>341</v>
      </c>
      <c r="BN261" s="19"/>
    </row>
    <row r="262" spans="1:66" ht="35" customHeight="1">
      <c r="A262" s="20"/>
      <c r="B262" s="24"/>
      <c r="C262" s="74"/>
      <c r="D262" s="213" t="s">
        <v>159</v>
      </c>
      <c r="E262" s="74"/>
      <c r="F262" s="214" t="s">
        <v>342</v>
      </c>
      <c r="G262" s="74"/>
      <c r="H262" s="74"/>
      <c r="I262" s="74"/>
      <c r="J262" s="149"/>
      <c r="K262" s="149"/>
      <c r="L262" s="71"/>
      <c r="M262" s="76"/>
      <c r="N262" s="16"/>
      <c r="O262" s="16"/>
      <c r="P262" s="16"/>
      <c r="Q262" s="16"/>
      <c r="R262" s="16"/>
      <c r="S262" s="16"/>
      <c r="T262" s="79"/>
      <c r="U262" s="7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6"/>
      <c r="AS262" s="16"/>
      <c r="AT262" s="172" t="s">
        <v>159</v>
      </c>
      <c r="AU262" s="172" t="s">
        <v>96</v>
      </c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9"/>
    </row>
    <row r="263" spans="1:66" ht="13" customHeight="1">
      <c r="A263" s="20"/>
      <c r="B263" s="24"/>
      <c r="C263" s="66"/>
      <c r="D263" s="223" t="s">
        <v>161</v>
      </c>
      <c r="E263" s="242"/>
      <c r="F263" s="231" t="s">
        <v>343</v>
      </c>
      <c r="G263" s="66"/>
      <c r="H263" s="226">
        <v>397</v>
      </c>
      <c r="I263" s="66"/>
      <c r="J263" s="148"/>
      <c r="K263" s="148"/>
      <c r="L263" s="71"/>
      <c r="M263" s="76"/>
      <c r="N263" s="16"/>
      <c r="O263" s="16"/>
      <c r="P263" s="16"/>
      <c r="Q263" s="16"/>
      <c r="R263" s="16"/>
      <c r="S263" s="16"/>
      <c r="T263" s="79"/>
      <c r="U263" s="7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6"/>
      <c r="AS263" s="16"/>
      <c r="AT263" s="222" t="s">
        <v>161</v>
      </c>
      <c r="AU263" s="222" t="s">
        <v>96</v>
      </c>
      <c r="AV263" s="60" t="s">
        <v>96</v>
      </c>
      <c r="AW263" s="60" t="s">
        <v>35</v>
      </c>
      <c r="AX263" s="60" t="s">
        <v>94</v>
      </c>
      <c r="AY263" s="222" t="s">
        <v>151</v>
      </c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9"/>
    </row>
    <row r="264" spans="1:66" ht="14.4" customHeight="1">
      <c r="A264" s="20"/>
      <c r="B264" s="71"/>
      <c r="C264" s="232" t="s">
        <v>344</v>
      </c>
      <c r="D264" s="232" t="s">
        <v>233</v>
      </c>
      <c r="E264" s="233" t="s">
        <v>345</v>
      </c>
      <c r="F264" s="233" t="s">
        <v>346</v>
      </c>
      <c r="G264" s="234" t="s">
        <v>181</v>
      </c>
      <c r="H264" s="235">
        <v>436.7</v>
      </c>
      <c r="I264" s="236">
        <v>0</v>
      </c>
      <c r="J264" s="237">
        <f>ROUND(I264*H264,2)</f>
        <v>0</v>
      </c>
      <c r="K264" s="238"/>
      <c r="L264" s="239"/>
      <c r="M264" s="240"/>
      <c r="N264" s="241" t="s">
        <v>45</v>
      </c>
      <c r="O264" s="209">
        <v>0</v>
      </c>
      <c r="P264" s="209">
        <f>O264*H264</f>
        <v>0</v>
      </c>
      <c r="Q264" s="209">
        <v>0.058</v>
      </c>
      <c r="R264" s="209">
        <f>Q264*H264</f>
        <v>25.3286</v>
      </c>
      <c r="S264" s="209">
        <v>0</v>
      </c>
      <c r="T264" s="210">
        <f>S264*H264</f>
        <v>0</v>
      </c>
      <c r="U264" s="7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211" t="s">
        <v>224</v>
      </c>
      <c r="AS264" s="16"/>
      <c r="AT264" s="211" t="s">
        <v>233</v>
      </c>
      <c r="AU264" s="211" t="s">
        <v>96</v>
      </c>
      <c r="AV264" s="16"/>
      <c r="AW264" s="16"/>
      <c r="AX264" s="16"/>
      <c r="AY264" s="172" t="s">
        <v>151</v>
      </c>
      <c r="AZ264" s="16"/>
      <c r="BA264" s="16"/>
      <c r="BB264" s="16"/>
      <c r="BC264" s="16"/>
      <c r="BD264" s="16"/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72" t="s">
        <v>94</v>
      </c>
      <c r="BK264" s="212">
        <f>ROUND(I264*H264,2)</f>
        <v>0</v>
      </c>
      <c r="BL264" s="172" t="s">
        <v>157</v>
      </c>
      <c r="BM264" s="211" t="s">
        <v>347</v>
      </c>
      <c r="BN264" s="19"/>
    </row>
    <row r="265" spans="1:66" ht="13" customHeight="1">
      <c r="A265" s="20"/>
      <c r="B265" s="24"/>
      <c r="C265" s="74"/>
      <c r="D265" s="213" t="s">
        <v>159</v>
      </c>
      <c r="E265" s="74"/>
      <c r="F265" s="214" t="s">
        <v>346</v>
      </c>
      <c r="G265" s="74"/>
      <c r="H265" s="74"/>
      <c r="I265" s="74"/>
      <c r="J265" s="149"/>
      <c r="K265" s="149"/>
      <c r="L265" s="71"/>
      <c r="M265" s="76"/>
      <c r="N265" s="16"/>
      <c r="O265" s="16"/>
      <c r="P265" s="16"/>
      <c r="Q265" s="16"/>
      <c r="R265" s="16"/>
      <c r="S265" s="16"/>
      <c r="T265" s="79"/>
      <c r="U265" s="7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6"/>
      <c r="AS265" s="16"/>
      <c r="AT265" s="172" t="s">
        <v>159</v>
      </c>
      <c r="AU265" s="172" t="s">
        <v>96</v>
      </c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9"/>
    </row>
    <row r="266" spans="1:66" ht="13" customHeight="1">
      <c r="A266" s="20"/>
      <c r="B266" s="24"/>
      <c r="C266" s="16"/>
      <c r="D266" s="215" t="s">
        <v>161</v>
      </c>
      <c r="E266" s="219"/>
      <c r="F266" s="220" t="s">
        <v>348</v>
      </c>
      <c r="G266" s="16"/>
      <c r="H266" s="221">
        <v>397</v>
      </c>
      <c r="I266" s="16"/>
      <c r="J266" s="26"/>
      <c r="K266" s="26"/>
      <c r="L266" s="71"/>
      <c r="M266" s="76"/>
      <c r="N266" s="16"/>
      <c r="O266" s="16"/>
      <c r="P266" s="16"/>
      <c r="Q266" s="16"/>
      <c r="R266" s="16"/>
      <c r="S266" s="16"/>
      <c r="T266" s="79"/>
      <c r="U266" s="7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6"/>
      <c r="AS266" s="16"/>
      <c r="AT266" s="222" t="s">
        <v>161</v>
      </c>
      <c r="AU266" s="222" t="s">
        <v>96</v>
      </c>
      <c r="AV266" s="60" t="s">
        <v>96</v>
      </c>
      <c r="AW266" s="60" t="s">
        <v>35</v>
      </c>
      <c r="AX266" s="60" t="s">
        <v>94</v>
      </c>
      <c r="AY266" s="222" t="s">
        <v>151</v>
      </c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9"/>
    </row>
    <row r="267" spans="1:66" ht="13" customHeight="1">
      <c r="A267" s="20"/>
      <c r="B267" s="24"/>
      <c r="C267" s="66"/>
      <c r="D267" s="223" t="s">
        <v>161</v>
      </c>
      <c r="E267" s="66"/>
      <c r="F267" s="231" t="s">
        <v>349</v>
      </c>
      <c r="G267" s="66"/>
      <c r="H267" s="226">
        <v>436.7</v>
      </c>
      <c r="I267" s="66"/>
      <c r="J267" s="148"/>
      <c r="K267" s="148"/>
      <c r="L267" s="71"/>
      <c r="M267" s="76"/>
      <c r="N267" s="16"/>
      <c r="O267" s="16"/>
      <c r="P267" s="16"/>
      <c r="Q267" s="16"/>
      <c r="R267" s="16"/>
      <c r="S267" s="16"/>
      <c r="T267" s="79"/>
      <c r="U267" s="7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6"/>
      <c r="AS267" s="16"/>
      <c r="AT267" s="222" t="s">
        <v>161</v>
      </c>
      <c r="AU267" s="222" t="s">
        <v>96</v>
      </c>
      <c r="AV267" s="60" t="s">
        <v>96</v>
      </c>
      <c r="AW267" s="60" t="s">
        <v>8</v>
      </c>
      <c r="AX267" s="60" t="s">
        <v>94</v>
      </c>
      <c r="AY267" s="222" t="s">
        <v>151</v>
      </c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9"/>
    </row>
    <row r="268" spans="1:66" ht="24.15" customHeight="1">
      <c r="A268" s="20"/>
      <c r="B268" s="71"/>
      <c r="C268" s="200" t="s">
        <v>350</v>
      </c>
      <c r="D268" s="200" t="s">
        <v>153</v>
      </c>
      <c r="E268" s="201" t="s">
        <v>351</v>
      </c>
      <c r="F268" s="201" t="s">
        <v>352</v>
      </c>
      <c r="G268" s="202" t="s">
        <v>156</v>
      </c>
      <c r="H268" s="203">
        <v>546</v>
      </c>
      <c r="I268" s="204">
        <v>0</v>
      </c>
      <c r="J268" s="205">
        <f>ROUND(I268*H268,2)</f>
        <v>0</v>
      </c>
      <c r="K268" s="206"/>
      <c r="L268" s="71"/>
      <c r="M268" s="207"/>
      <c r="N268" s="208" t="s">
        <v>45</v>
      </c>
      <c r="O268" s="209">
        <v>0.487</v>
      </c>
      <c r="P268" s="209">
        <f>O268*H268</f>
        <v>265.902</v>
      </c>
      <c r="Q268" s="209">
        <v>0.0021</v>
      </c>
      <c r="R268" s="209">
        <f>Q268*H268</f>
        <v>1.1466</v>
      </c>
      <c r="S268" s="209">
        <v>0</v>
      </c>
      <c r="T268" s="210">
        <f>S268*H268</f>
        <v>0</v>
      </c>
      <c r="U268" s="7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211" t="s">
        <v>157</v>
      </c>
      <c r="AS268" s="16"/>
      <c r="AT268" s="211" t="s">
        <v>153</v>
      </c>
      <c r="AU268" s="211" t="s">
        <v>96</v>
      </c>
      <c r="AV268" s="16"/>
      <c r="AW268" s="16"/>
      <c r="AX268" s="16"/>
      <c r="AY268" s="172" t="s">
        <v>151</v>
      </c>
      <c r="AZ268" s="16"/>
      <c r="BA268" s="16"/>
      <c r="BB268" s="16"/>
      <c r="BC268" s="16"/>
      <c r="BD268" s="16"/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72" t="s">
        <v>94</v>
      </c>
      <c r="BK268" s="212">
        <f>ROUND(I268*H268,2)</f>
        <v>0</v>
      </c>
      <c r="BL268" s="172" t="s">
        <v>157</v>
      </c>
      <c r="BM268" s="211" t="s">
        <v>353</v>
      </c>
      <c r="BN268" s="19"/>
    </row>
    <row r="269" spans="1:66" ht="19" customHeight="1">
      <c r="A269" s="20"/>
      <c r="B269" s="24"/>
      <c r="C269" s="74"/>
      <c r="D269" s="213" t="s">
        <v>159</v>
      </c>
      <c r="E269" s="74"/>
      <c r="F269" s="214" t="s">
        <v>354</v>
      </c>
      <c r="G269" s="74"/>
      <c r="H269" s="74"/>
      <c r="I269" s="74"/>
      <c r="J269" s="149"/>
      <c r="K269" s="149"/>
      <c r="L269" s="71"/>
      <c r="M269" s="76"/>
      <c r="N269" s="16"/>
      <c r="O269" s="16"/>
      <c r="P269" s="16"/>
      <c r="Q269" s="16"/>
      <c r="R269" s="16"/>
      <c r="S269" s="16"/>
      <c r="T269" s="79"/>
      <c r="U269" s="7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6"/>
      <c r="AS269" s="16"/>
      <c r="AT269" s="172" t="s">
        <v>159</v>
      </c>
      <c r="AU269" s="172" t="s">
        <v>96</v>
      </c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9"/>
    </row>
    <row r="270" spans="1:66" ht="13" customHeight="1">
      <c r="A270" s="20"/>
      <c r="B270" s="24"/>
      <c r="C270" s="16"/>
      <c r="D270" s="215" t="s">
        <v>161</v>
      </c>
      <c r="E270" s="216"/>
      <c r="F270" s="217" t="s">
        <v>355</v>
      </c>
      <c r="G270" s="16"/>
      <c r="H270" s="216"/>
      <c r="I270" s="16"/>
      <c r="J270" s="26"/>
      <c r="K270" s="26"/>
      <c r="L270" s="71"/>
      <c r="M270" s="76"/>
      <c r="N270" s="16"/>
      <c r="O270" s="16"/>
      <c r="P270" s="16"/>
      <c r="Q270" s="16"/>
      <c r="R270" s="16"/>
      <c r="S270" s="16"/>
      <c r="T270" s="79"/>
      <c r="U270" s="7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6"/>
      <c r="AS270" s="16"/>
      <c r="AT270" s="218" t="s">
        <v>161</v>
      </c>
      <c r="AU270" s="218" t="s">
        <v>96</v>
      </c>
      <c r="AV270" s="60" t="s">
        <v>94</v>
      </c>
      <c r="AW270" s="60" t="s">
        <v>35</v>
      </c>
      <c r="AX270" s="60" t="s">
        <v>86</v>
      </c>
      <c r="AY270" s="218" t="s">
        <v>151</v>
      </c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9"/>
    </row>
    <row r="271" spans="1:66" ht="13" customHeight="1">
      <c r="A271" s="20"/>
      <c r="B271" s="24"/>
      <c r="C271" s="16"/>
      <c r="D271" s="215" t="s">
        <v>161</v>
      </c>
      <c r="E271" s="219"/>
      <c r="F271" s="220" t="s">
        <v>356</v>
      </c>
      <c r="G271" s="16"/>
      <c r="H271" s="221">
        <v>231</v>
      </c>
      <c r="I271" s="16"/>
      <c r="J271" s="26"/>
      <c r="K271" s="26"/>
      <c r="L271" s="71"/>
      <c r="M271" s="76"/>
      <c r="N271" s="16"/>
      <c r="O271" s="16"/>
      <c r="P271" s="16"/>
      <c r="Q271" s="16"/>
      <c r="R271" s="16"/>
      <c r="S271" s="16"/>
      <c r="T271" s="79"/>
      <c r="U271" s="7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6"/>
      <c r="AS271" s="16"/>
      <c r="AT271" s="222" t="s">
        <v>161</v>
      </c>
      <c r="AU271" s="222" t="s">
        <v>96</v>
      </c>
      <c r="AV271" s="60" t="s">
        <v>96</v>
      </c>
      <c r="AW271" s="60" t="s">
        <v>35</v>
      </c>
      <c r="AX271" s="60" t="s">
        <v>86</v>
      </c>
      <c r="AY271" s="222" t="s">
        <v>151</v>
      </c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9"/>
    </row>
    <row r="272" spans="1:66" ht="13" customHeight="1">
      <c r="A272" s="20"/>
      <c r="B272" s="24"/>
      <c r="C272" s="16"/>
      <c r="D272" s="215" t="s">
        <v>161</v>
      </c>
      <c r="E272" s="216"/>
      <c r="F272" s="217" t="s">
        <v>166</v>
      </c>
      <c r="G272" s="16"/>
      <c r="H272" s="216"/>
      <c r="I272" s="16"/>
      <c r="J272" s="26"/>
      <c r="K272" s="26"/>
      <c r="L272" s="71"/>
      <c r="M272" s="76"/>
      <c r="N272" s="16"/>
      <c r="O272" s="16"/>
      <c r="P272" s="16"/>
      <c r="Q272" s="16"/>
      <c r="R272" s="16"/>
      <c r="S272" s="16"/>
      <c r="T272" s="79"/>
      <c r="U272" s="7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6"/>
      <c r="AS272" s="16"/>
      <c r="AT272" s="218" t="s">
        <v>161</v>
      </c>
      <c r="AU272" s="218" t="s">
        <v>96</v>
      </c>
      <c r="AV272" s="60" t="s">
        <v>94</v>
      </c>
      <c r="AW272" s="60" t="s">
        <v>35</v>
      </c>
      <c r="AX272" s="60" t="s">
        <v>86</v>
      </c>
      <c r="AY272" s="218" t="s">
        <v>151</v>
      </c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9"/>
    </row>
    <row r="273" spans="1:66" ht="13" customHeight="1">
      <c r="A273" s="20"/>
      <c r="B273" s="24"/>
      <c r="C273" s="16"/>
      <c r="D273" s="215" t="s">
        <v>161</v>
      </c>
      <c r="E273" s="219"/>
      <c r="F273" s="220" t="s">
        <v>357</v>
      </c>
      <c r="G273" s="16"/>
      <c r="H273" s="221">
        <v>315</v>
      </c>
      <c r="I273" s="16"/>
      <c r="J273" s="26"/>
      <c r="K273" s="26"/>
      <c r="L273" s="71"/>
      <c r="M273" s="76"/>
      <c r="N273" s="16"/>
      <c r="O273" s="16"/>
      <c r="P273" s="16"/>
      <c r="Q273" s="16"/>
      <c r="R273" s="16"/>
      <c r="S273" s="16"/>
      <c r="T273" s="79"/>
      <c r="U273" s="7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6"/>
      <c r="AS273" s="16"/>
      <c r="AT273" s="222" t="s">
        <v>161</v>
      </c>
      <c r="AU273" s="222" t="s">
        <v>96</v>
      </c>
      <c r="AV273" s="60" t="s">
        <v>96</v>
      </c>
      <c r="AW273" s="60" t="s">
        <v>35</v>
      </c>
      <c r="AX273" s="60" t="s">
        <v>86</v>
      </c>
      <c r="AY273" s="222" t="s">
        <v>151</v>
      </c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9"/>
    </row>
    <row r="274" spans="1:66" ht="13" customHeight="1">
      <c r="A274" s="20"/>
      <c r="B274" s="24"/>
      <c r="C274" s="66"/>
      <c r="D274" s="223" t="s">
        <v>161</v>
      </c>
      <c r="E274" s="224"/>
      <c r="F274" s="225" t="s">
        <v>178</v>
      </c>
      <c r="G274" s="66"/>
      <c r="H274" s="226">
        <v>546</v>
      </c>
      <c r="I274" s="66"/>
      <c r="J274" s="148"/>
      <c r="K274" s="148"/>
      <c r="L274" s="71"/>
      <c r="M274" s="76"/>
      <c r="N274" s="16"/>
      <c r="O274" s="16"/>
      <c r="P274" s="16"/>
      <c r="Q274" s="16"/>
      <c r="R274" s="16"/>
      <c r="S274" s="16"/>
      <c r="T274" s="79"/>
      <c r="U274" s="7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6"/>
      <c r="AS274" s="16"/>
      <c r="AT274" s="227" t="s">
        <v>161</v>
      </c>
      <c r="AU274" s="227" t="s">
        <v>96</v>
      </c>
      <c r="AV274" s="60" t="s">
        <v>157</v>
      </c>
      <c r="AW274" s="60" t="s">
        <v>35</v>
      </c>
      <c r="AX274" s="60" t="s">
        <v>94</v>
      </c>
      <c r="AY274" s="227" t="s">
        <v>151</v>
      </c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9"/>
    </row>
    <row r="275" spans="1:66" ht="14.4" customHeight="1">
      <c r="A275" s="20"/>
      <c r="B275" s="71"/>
      <c r="C275" s="200" t="s">
        <v>358</v>
      </c>
      <c r="D275" s="200" t="s">
        <v>153</v>
      </c>
      <c r="E275" s="201" t="s">
        <v>359</v>
      </c>
      <c r="F275" s="201" t="s">
        <v>360</v>
      </c>
      <c r="G275" s="202" t="s">
        <v>261</v>
      </c>
      <c r="H275" s="203">
        <v>2</v>
      </c>
      <c r="I275" s="204">
        <v>0</v>
      </c>
      <c r="J275" s="205">
        <f>ROUND(I275*H275,2)</f>
        <v>0</v>
      </c>
      <c r="K275" s="206"/>
      <c r="L275" s="71"/>
      <c r="M275" s="207"/>
      <c r="N275" s="208" t="s">
        <v>45</v>
      </c>
      <c r="O275" s="209">
        <v>2.3</v>
      </c>
      <c r="P275" s="209">
        <f>O275*H275</f>
        <v>4.6</v>
      </c>
      <c r="Q275" s="209">
        <v>0</v>
      </c>
      <c r="R275" s="209">
        <f>Q275*H275</f>
        <v>0</v>
      </c>
      <c r="S275" s="209">
        <v>1.31</v>
      </c>
      <c r="T275" s="210">
        <f>S275*H275</f>
        <v>2.62</v>
      </c>
      <c r="U275" s="7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211" t="s">
        <v>157</v>
      </c>
      <c r="AS275" s="16"/>
      <c r="AT275" s="211" t="s">
        <v>153</v>
      </c>
      <c r="AU275" s="211" t="s">
        <v>96</v>
      </c>
      <c r="AV275" s="16"/>
      <c r="AW275" s="16"/>
      <c r="AX275" s="16"/>
      <c r="AY275" s="172" t="s">
        <v>151</v>
      </c>
      <c r="AZ275" s="16"/>
      <c r="BA275" s="16"/>
      <c r="BB275" s="16"/>
      <c r="BC275" s="16"/>
      <c r="BD275" s="16"/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72" t="s">
        <v>94</v>
      </c>
      <c r="BK275" s="212">
        <f>ROUND(I275*H275,2)</f>
        <v>0</v>
      </c>
      <c r="BL275" s="172" t="s">
        <v>157</v>
      </c>
      <c r="BM275" s="211" t="s">
        <v>361</v>
      </c>
      <c r="BN275" s="19"/>
    </row>
    <row r="276" spans="1:66" ht="13" customHeight="1">
      <c r="A276" s="20"/>
      <c r="B276" s="24"/>
      <c r="C276" s="128"/>
      <c r="D276" s="228" t="s">
        <v>159</v>
      </c>
      <c r="E276" s="128"/>
      <c r="F276" s="229" t="s">
        <v>362</v>
      </c>
      <c r="G276" s="128"/>
      <c r="H276" s="128"/>
      <c r="I276" s="128"/>
      <c r="J276" s="230"/>
      <c r="K276" s="230"/>
      <c r="L276" s="71"/>
      <c r="M276" s="76"/>
      <c r="N276" s="16"/>
      <c r="O276" s="16"/>
      <c r="P276" s="16"/>
      <c r="Q276" s="16"/>
      <c r="R276" s="16"/>
      <c r="S276" s="16"/>
      <c r="T276" s="79"/>
      <c r="U276" s="7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6"/>
      <c r="AS276" s="16"/>
      <c r="AT276" s="172" t="s">
        <v>159</v>
      </c>
      <c r="AU276" s="172" t="s">
        <v>96</v>
      </c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9"/>
    </row>
    <row r="277" spans="1:66" ht="14.4" customHeight="1">
      <c r="A277" s="20"/>
      <c r="B277" s="71"/>
      <c r="C277" s="200" t="s">
        <v>363</v>
      </c>
      <c r="D277" s="200" t="s">
        <v>153</v>
      </c>
      <c r="E277" s="201" t="s">
        <v>364</v>
      </c>
      <c r="F277" s="201" t="s">
        <v>365</v>
      </c>
      <c r="G277" s="202" t="s">
        <v>261</v>
      </c>
      <c r="H277" s="203">
        <v>2</v>
      </c>
      <c r="I277" s="204">
        <v>0</v>
      </c>
      <c r="J277" s="205">
        <f>ROUND(I277*H277,2)</f>
        <v>0</v>
      </c>
      <c r="K277" s="206"/>
      <c r="L277" s="71"/>
      <c r="M277" s="207"/>
      <c r="N277" s="208" t="s">
        <v>45</v>
      </c>
      <c r="O277" s="209">
        <v>2.3</v>
      </c>
      <c r="P277" s="209">
        <f>O277*H277</f>
        <v>4.6</v>
      </c>
      <c r="Q277" s="209">
        <v>0</v>
      </c>
      <c r="R277" s="209">
        <f>Q277*H277</f>
        <v>0</v>
      </c>
      <c r="S277" s="209">
        <v>1.31</v>
      </c>
      <c r="T277" s="210">
        <f>S277*H277</f>
        <v>2.62</v>
      </c>
      <c r="U277" s="7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211" t="s">
        <v>157</v>
      </c>
      <c r="AS277" s="16"/>
      <c r="AT277" s="211" t="s">
        <v>153</v>
      </c>
      <c r="AU277" s="211" t="s">
        <v>96</v>
      </c>
      <c r="AV277" s="16"/>
      <c r="AW277" s="16"/>
      <c r="AX277" s="16"/>
      <c r="AY277" s="172" t="s">
        <v>151</v>
      </c>
      <c r="AZ277" s="16"/>
      <c r="BA277" s="16"/>
      <c r="BB277" s="16"/>
      <c r="BC277" s="16"/>
      <c r="BD277" s="16"/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2" t="s">
        <v>94</v>
      </c>
      <c r="BK277" s="212">
        <f>ROUND(I277*H277,2)</f>
        <v>0</v>
      </c>
      <c r="BL277" s="172" t="s">
        <v>157</v>
      </c>
      <c r="BM277" s="211" t="s">
        <v>366</v>
      </c>
      <c r="BN277" s="19"/>
    </row>
    <row r="278" spans="1:66" ht="13" customHeight="1">
      <c r="A278" s="20"/>
      <c r="B278" s="24"/>
      <c r="C278" s="128"/>
      <c r="D278" s="228" t="s">
        <v>159</v>
      </c>
      <c r="E278" s="128"/>
      <c r="F278" s="229" t="s">
        <v>362</v>
      </c>
      <c r="G278" s="128"/>
      <c r="H278" s="128"/>
      <c r="I278" s="128"/>
      <c r="J278" s="230"/>
      <c r="K278" s="230"/>
      <c r="L278" s="71"/>
      <c r="M278" s="76"/>
      <c r="N278" s="16"/>
      <c r="O278" s="16"/>
      <c r="P278" s="16"/>
      <c r="Q278" s="16"/>
      <c r="R278" s="16"/>
      <c r="S278" s="16"/>
      <c r="T278" s="79"/>
      <c r="U278" s="7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6"/>
      <c r="AS278" s="16"/>
      <c r="AT278" s="172" t="s">
        <v>159</v>
      </c>
      <c r="AU278" s="172" t="s">
        <v>96</v>
      </c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9"/>
    </row>
    <row r="279" spans="1:66" ht="14.4" customHeight="1">
      <c r="A279" s="20"/>
      <c r="B279" s="71"/>
      <c r="C279" s="200" t="s">
        <v>367</v>
      </c>
      <c r="D279" s="200" t="s">
        <v>153</v>
      </c>
      <c r="E279" s="201" t="s">
        <v>368</v>
      </c>
      <c r="F279" s="201" t="s">
        <v>369</v>
      </c>
      <c r="G279" s="202" t="s">
        <v>261</v>
      </c>
      <c r="H279" s="203">
        <v>2</v>
      </c>
      <c r="I279" s="204">
        <v>0</v>
      </c>
      <c r="J279" s="205">
        <f>ROUND(I279*H279,2)</f>
        <v>0</v>
      </c>
      <c r="K279" s="206"/>
      <c r="L279" s="71"/>
      <c r="M279" s="207"/>
      <c r="N279" s="208" t="s">
        <v>45</v>
      </c>
      <c r="O279" s="209">
        <v>2.3</v>
      </c>
      <c r="P279" s="209">
        <f>O279*H279</f>
        <v>4.6</v>
      </c>
      <c r="Q279" s="209">
        <v>0</v>
      </c>
      <c r="R279" s="209">
        <f>Q279*H279</f>
        <v>0</v>
      </c>
      <c r="S279" s="209">
        <v>1.31</v>
      </c>
      <c r="T279" s="210">
        <f>S279*H279</f>
        <v>2.62</v>
      </c>
      <c r="U279" s="7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211" t="s">
        <v>157</v>
      </c>
      <c r="AS279" s="16"/>
      <c r="AT279" s="211" t="s">
        <v>153</v>
      </c>
      <c r="AU279" s="211" t="s">
        <v>96</v>
      </c>
      <c r="AV279" s="16"/>
      <c r="AW279" s="16"/>
      <c r="AX279" s="16"/>
      <c r="AY279" s="172" t="s">
        <v>151</v>
      </c>
      <c r="AZ279" s="16"/>
      <c r="BA279" s="16"/>
      <c r="BB279" s="16"/>
      <c r="BC279" s="16"/>
      <c r="BD279" s="16"/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72" t="s">
        <v>94</v>
      </c>
      <c r="BK279" s="212">
        <f>ROUND(I279*H279,2)</f>
        <v>0</v>
      </c>
      <c r="BL279" s="172" t="s">
        <v>157</v>
      </c>
      <c r="BM279" s="211" t="s">
        <v>370</v>
      </c>
      <c r="BN279" s="19"/>
    </row>
    <row r="280" spans="1:66" ht="13" customHeight="1">
      <c r="A280" s="20"/>
      <c r="B280" s="24"/>
      <c r="C280" s="128"/>
      <c r="D280" s="228" t="s">
        <v>159</v>
      </c>
      <c r="E280" s="128"/>
      <c r="F280" s="229" t="s">
        <v>362</v>
      </c>
      <c r="G280" s="128"/>
      <c r="H280" s="128"/>
      <c r="I280" s="128"/>
      <c r="J280" s="230"/>
      <c r="K280" s="230"/>
      <c r="L280" s="71"/>
      <c r="M280" s="76"/>
      <c r="N280" s="16"/>
      <c r="O280" s="16"/>
      <c r="P280" s="16"/>
      <c r="Q280" s="16"/>
      <c r="R280" s="16"/>
      <c r="S280" s="16"/>
      <c r="T280" s="79"/>
      <c r="U280" s="7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6"/>
      <c r="AS280" s="16"/>
      <c r="AT280" s="172" t="s">
        <v>159</v>
      </c>
      <c r="AU280" s="172" t="s">
        <v>96</v>
      </c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9"/>
    </row>
    <row r="281" spans="1:66" ht="14.4" customHeight="1">
      <c r="A281" s="20"/>
      <c r="B281" s="71"/>
      <c r="C281" s="200" t="s">
        <v>371</v>
      </c>
      <c r="D281" s="200" t="s">
        <v>153</v>
      </c>
      <c r="E281" s="201" t="s">
        <v>372</v>
      </c>
      <c r="F281" s="201" t="s">
        <v>373</v>
      </c>
      <c r="G281" s="202" t="s">
        <v>336</v>
      </c>
      <c r="H281" s="203">
        <v>1</v>
      </c>
      <c r="I281" s="204">
        <v>0</v>
      </c>
      <c r="J281" s="205">
        <f>ROUND(I281*H281,2)</f>
        <v>0</v>
      </c>
      <c r="K281" s="206"/>
      <c r="L281" s="71"/>
      <c r="M281" s="207"/>
      <c r="N281" s="208" t="s">
        <v>45</v>
      </c>
      <c r="O281" s="209">
        <v>2.3</v>
      </c>
      <c r="P281" s="209">
        <f>O281*H281</f>
        <v>2.3</v>
      </c>
      <c r="Q281" s="209">
        <v>0</v>
      </c>
      <c r="R281" s="209">
        <f>Q281*H281</f>
        <v>0</v>
      </c>
      <c r="S281" s="209">
        <v>1.31</v>
      </c>
      <c r="T281" s="210">
        <f>S281*H281</f>
        <v>1.31</v>
      </c>
      <c r="U281" s="7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211" t="s">
        <v>157</v>
      </c>
      <c r="AS281" s="16"/>
      <c r="AT281" s="211" t="s">
        <v>153</v>
      </c>
      <c r="AU281" s="211" t="s">
        <v>96</v>
      </c>
      <c r="AV281" s="16"/>
      <c r="AW281" s="16"/>
      <c r="AX281" s="16"/>
      <c r="AY281" s="172" t="s">
        <v>151</v>
      </c>
      <c r="AZ281" s="16"/>
      <c r="BA281" s="16"/>
      <c r="BB281" s="16"/>
      <c r="BC281" s="16"/>
      <c r="BD281" s="16"/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2" t="s">
        <v>94</v>
      </c>
      <c r="BK281" s="212">
        <f>ROUND(I281*H281,2)</f>
        <v>0</v>
      </c>
      <c r="BL281" s="172" t="s">
        <v>157</v>
      </c>
      <c r="BM281" s="211" t="s">
        <v>374</v>
      </c>
      <c r="BN281" s="19"/>
    </row>
    <row r="282" spans="1:66" ht="13" customHeight="1">
      <c r="A282" s="20"/>
      <c r="B282" s="24"/>
      <c r="C282" s="74"/>
      <c r="D282" s="213" t="s">
        <v>159</v>
      </c>
      <c r="E282" s="74"/>
      <c r="F282" s="214" t="s">
        <v>362</v>
      </c>
      <c r="G282" s="74"/>
      <c r="H282" s="74"/>
      <c r="I282" s="74"/>
      <c r="J282" s="149"/>
      <c r="K282" s="149"/>
      <c r="L282" s="71"/>
      <c r="M282" s="76"/>
      <c r="N282" s="16"/>
      <c r="O282" s="16"/>
      <c r="P282" s="16"/>
      <c r="Q282" s="16"/>
      <c r="R282" s="16"/>
      <c r="S282" s="16"/>
      <c r="T282" s="79"/>
      <c r="U282" s="7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6"/>
      <c r="AS282" s="16"/>
      <c r="AT282" s="172" t="s">
        <v>159</v>
      </c>
      <c r="AU282" s="172" t="s">
        <v>96</v>
      </c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9"/>
    </row>
    <row r="283" spans="1:66" ht="22.8" customHeight="1">
      <c r="A283" s="20"/>
      <c r="B283" s="24"/>
      <c r="C283" s="66"/>
      <c r="D283" s="197" t="s">
        <v>85</v>
      </c>
      <c r="E283" s="198" t="s">
        <v>375</v>
      </c>
      <c r="F283" s="198" t="s">
        <v>376</v>
      </c>
      <c r="G283" s="66"/>
      <c r="H283" s="66"/>
      <c r="I283" s="66"/>
      <c r="J283" s="199">
        <f>BK283</f>
        <v>0</v>
      </c>
      <c r="K283" s="148"/>
      <c r="L283" s="71"/>
      <c r="M283" s="76"/>
      <c r="N283" s="16"/>
      <c r="O283" s="16"/>
      <c r="P283" s="193">
        <f>SUM(P284:P290)</f>
        <v>9.08601</v>
      </c>
      <c r="Q283" s="16"/>
      <c r="R283" s="193">
        <f>SUM(R284:R290)</f>
        <v>0</v>
      </c>
      <c r="S283" s="16"/>
      <c r="T283" s="194">
        <f>SUM(T284:T290)</f>
        <v>0</v>
      </c>
      <c r="U283" s="7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90" t="s">
        <v>94</v>
      </c>
      <c r="AS283" s="16"/>
      <c r="AT283" s="195" t="s">
        <v>85</v>
      </c>
      <c r="AU283" s="195" t="s">
        <v>94</v>
      </c>
      <c r="AV283" s="16"/>
      <c r="AW283" s="16"/>
      <c r="AX283" s="16"/>
      <c r="AY283" s="190" t="s">
        <v>151</v>
      </c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96">
        <f>SUM(BK284:BK290)</f>
        <v>0</v>
      </c>
      <c r="BL283" s="16"/>
      <c r="BM283" s="16"/>
      <c r="BN283" s="19"/>
    </row>
    <row r="284" spans="1:66" ht="14.4" customHeight="1">
      <c r="A284" s="20"/>
      <c r="B284" s="71"/>
      <c r="C284" s="200" t="s">
        <v>377</v>
      </c>
      <c r="D284" s="200" t="s">
        <v>153</v>
      </c>
      <c r="E284" s="201" t="s">
        <v>378</v>
      </c>
      <c r="F284" s="201" t="s">
        <v>379</v>
      </c>
      <c r="G284" s="202" t="s">
        <v>227</v>
      </c>
      <c r="H284" s="203">
        <v>102.09</v>
      </c>
      <c r="I284" s="204">
        <v>0</v>
      </c>
      <c r="J284" s="205">
        <f>ROUND(I284*H284,2)</f>
        <v>0</v>
      </c>
      <c r="K284" s="206"/>
      <c r="L284" s="71"/>
      <c r="M284" s="207"/>
      <c r="N284" s="208" t="s">
        <v>45</v>
      </c>
      <c r="O284" s="209">
        <v>0.032</v>
      </c>
      <c r="P284" s="209">
        <f>O284*H284</f>
        <v>3.26688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7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211" t="s">
        <v>157</v>
      </c>
      <c r="AS284" s="16"/>
      <c r="AT284" s="211" t="s">
        <v>153</v>
      </c>
      <c r="AU284" s="211" t="s">
        <v>96</v>
      </c>
      <c r="AV284" s="16"/>
      <c r="AW284" s="16"/>
      <c r="AX284" s="16"/>
      <c r="AY284" s="172" t="s">
        <v>151</v>
      </c>
      <c r="AZ284" s="16"/>
      <c r="BA284" s="16"/>
      <c r="BB284" s="16"/>
      <c r="BC284" s="16"/>
      <c r="BD284" s="16"/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72" t="s">
        <v>94</v>
      </c>
      <c r="BK284" s="212">
        <f>ROUND(I284*H284,2)</f>
        <v>0</v>
      </c>
      <c r="BL284" s="172" t="s">
        <v>157</v>
      </c>
      <c r="BM284" s="211" t="s">
        <v>380</v>
      </c>
      <c r="BN284" s="19"/>
    </row>
    <row r="285" spans="1:66" ht="27" customHeight="1">
      <c r="A285" s="20"/>
      <c r="B285" s="24"/>
      <c r="C285" s="128"/>
      <c r="D285" s="228" t="s">
        <v>159</v>
      </c>
      <c r="E285" s="128"/>
      <c r="F285" s="229" t="s">
        <v>381</v>
      </c>
      <c r="G285" s="128"/>
      <c r="H285" s="128"/>
      <c r="I285" s="128"/>
      <c r="J285" s="230"/>
      <c r="K285" s="230"/>
      <c r="L285" s="71"/>
      <c r="M285" s="76"/>
      <c r="N285" s="16"/>
      <c r="O285" s="16"/>
      <c r="P285" s="16"/>
      <c r="Q285" s="16"/>
      <c r="R285" s="16"/>
      <c r="S285" s="16"/>
      <c r="T285" s="79"/>
      <c r="U285" s="7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6"/>
      <c r="AS285" s="16"/>
      <c r="AT285" s="172" t="s">
        <v>159</v>
      </c>
      <c r="AU285" s="172" t="s">
        <v>96</v>
      </c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9"/>
    </row>
    <row r="286" spans="1:66" ht="24.15" customHeight="1">
      <c r="A286" s="20"/>
      <c r="B286" s="71"/>
      <c r="C286" s="200" t="s">
        <v>382</v>
      </c>
      <c r="D286" s="200" t="s">
        <v>153</v>
      </c>
      <c r="E286" s="201" t="s">
        <v>383</v>
      </c>
      <c r="F286" s="201" t="s">
        <v>384</v>
      </c>
      <c r="G286" s="202" t="s">
        <v>227</v>
      </c>
      <c r="H286" s="203">
        <v>1939.71</v>
      </c>
      <c r="I286" s="204">
        <v>0</v>
      </c>
      <c r="J286" s="205">
        <f>ROUND(I286*H286,2)</f>
        <v>0</v>
      </c>
      <c r="K286" s="206"/>
      <c r="L286" s="71"/>
      <c r="M286" s="207"/>
      <c r="N286" s="208" t="s">
        <v>45</v>
      </c>
      <c r="O286" s="209">
        <v>0.003</v>
      </c>
      <c r="P286" s="209">
        <f>O286*H286</f>
        <v>5.81913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7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211" t="s">
        <v>157</v>
      </c>
      <c r="AS286" s="16"/>
      <c r="AT286" s="211" t="s">
        <v>153</v>
      </c>
      <c r="AU286" s="211" t="s">
        <v>96</v>
      </c>
      <c r="AV286" s="16"/>
      <c r="AW286" s="16"/>
      <c r="AX286" s="16"/>
      <c r="AY286" s="172" t="s">
        <v>151</v>
      </c>
      <c r="AZ286" s="16"/>
      <c r="BA286" s="16"/>
      <c r="BB286" s="16"/>
      <c r="BC286" s="16"/>
      <c r="BD286" s="16"/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72" t="s">
        <v>94</v>
      </c>
      <c r="BK286" s="212">
        <f>ROUND(I286*H286,2)</f>
        <v>0</v>
      </c>
      <c r="BL286" s="172" t="s">
        <v>157</v>
      </c>
      <c r="BM286" s="211" t="s">
        <v>385</v>
      </c>
      <c r="BN286" s="19"/>
    </row>
    <row r="287" spans="1:66" ht="27" customHeight="1">
      <c r="A287" s="20"/>
      <c r="B287" s="24"/>
      <c r="C287" s="74"/>
      <c r="D287" s="213" t="s">
        <v>159</v>
      </c>
      <c r="E287" s="74"/>
      <c r="F287" s="214" t="s">
        <v>386</v>
      </c>
      <c r="G287" s="74"/>
      <c r="H287" s="74"/>
      <c r="I287" s="74"/>
      <c r="J287" s="149"/>
      <c r="K287" s="149"/>
      <c r="L287" s="71"/>
      <c r="M287" s="76"/>
      <c r="N287" s="16"/>
      <c r="O287" s="16"/>
      <c r="P287" s="16"/>
      <c r="Q287" s="16"/>
      <c r="R287" s="16"/>
      <c r="S287" s="16"/>
      <c r="T287" s="79"/>
      <c r="U287" s="7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6"/>
      <c r="AS287" s="16"/>
      <c r="AT287" s="172" t="s">
        <v>159</v>
      </c>
      <c r="AU287" s="172" t="s">
        <v>96</v>
      </c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9"/>
    </row>
    <row r="288" spans="1:66" ht="13" customHeight="1">
      <c r="A288" s="20"/>
      <c r="B288" s="24"/>
      <c r="C288" s="66"/>
      <c r="D288" s="223" t="s">
        <v>161</v>
      </c>
      <c r="E288" s="66"/>
      <c r="F288" s="231" t="s">
        <v>387</v>
      </c>
      <c r="G288" s="66"/>
      <c r="H288" s="226">
        <v>1939.71</v>
      </c>
      <c r="I288" s="66"/>
      <c r="J288" s="148"/>
      <c r="K288" s="148"/>
      <c r="L288" s="71"/>
      <c r="M288" s="76"/>
      <c r="N288" s="16"/>
      <c r="O288" s="16"/>
      <c r="P288" s="16"/>
      <c r="Q288" s="16"/>
      <c r="R288" s="16"/>
      <c r="S288" s="16"/>
      <c r="T288" s="79"/>
      <c r="U288" s="7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6"/>
      <c r="AS288" s="16"/>
      <c r="AT288" s="222" t="s">
        <v>161</v>
      </c>
      <c r="AU288" s="222" t="s">
        <v>96</v>
      </c>
      <c r="AV288" s="60" t="s">
        <v>96</v>
      </c>
      <c r="AW288" s="60" t="s">
        <v>8</v>
      </c>
      <c r="AX288" s="60" t="s">
        <v>94</v>
      </c>
      <c r="AY288" s="222" t="s">
        <v>151</v>
      </c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9"/>
    </row>
    <row r="289" spans="1:66" ht="24.15" customHeight="1">
      <c r="A289" s="20"/>
      <c r="B289" s="71"/>
      <c r="C289" s="200" t="s">
        <v>388</v>
      </c>
      <c r="D289" s="200" t="s">
        <v>153</v>
      </c>
      <c r="E289" s="201" t="s">
        <v>389</v>
      </c>
      <c r="F289" s="201" t="s">
        <v>390</v>
      </c>
      <c r="G289" s="202" t="s">
        <v>227</v>
      </c>
      <c r="H289" s="203">
        <v>102.09</v>
      </c>
      <c r="I289" s="204">
        <v>0</v>
      </c>
      <c r="J289" s="205">
        <f>ROUND(I289*H289,2)</f>
        <v>0</v>
      </c>
      <c r="K289" s="206"/>
      <c r="L289" s="71"/>
      <c r="M289" s="207"/>
      <c r="N289" s="208" t="s">
        <v>45</v>
      </c>
      <c r="O289" s="209">
        <v>0</v>
      </c>
      <c r="P289" s="209">
        <f>O289*H289</f>
        <v>0</v>
      </c>
      <c r="Q289" s="209">
        <v>0</v>
      </c>
      <c r="R289" s="209">
        <f>Q289*H289</f>
        <v>0</v>
      </c>
      <c r="S289" s="209">
        <v>0</v>
      </c>
      <c r="T289" s="210">
        <f>S289*H289</f>
        <v>0</v>
      </c>
      <c r="U289" s="7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211" t="s">
        <v>157</v>
      </c>
      <c r="AS289" s="16"/>
      <c r="AT289" s="211" t="s">
        <v>153</v>
      </c>
      <c r="AU289" s="211" t="s">
        <v>96</v>
      </c>
      <c r="AV289" s="16"/>
      <c r="AW289" s="16"/>
      <c r="AX289" s="16"/>
      <c r="AY289" s="172" t="s">
        <v>151</v>
      </c>
      <c r="AZ289" s="16"/>
      <c r="BA289" s="16"/>
      <c r="BB289" s="16"/>
      <c r="BC289" s="16"/>
      <c r="BD289" s="16"/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2" t="s">
        <v>94</v>
      </c>
      <c r="BK289" s="212">
        <f>ROUND(I289*H289,2)</f>
        <v>0</v>
      </c>
      <c r="BL289" s="172" t="s">
        <v>157</v>
      </c>
      <c r="BM289" s="211" t="s">
        <v>391</v>
      </c>
      <c r="BN289" s="19"/>
    </row>
    <row r="290" spans="1:66" ht="27" customHeight="1">
      <c r="A290" s="20"/>
      <c r="B290" s="24"/>
      <c r="C290" s="74"/>
      <c r="D290" s="213" t="s">
        <v>159</v>
      </c>
      <c r="E290" s="74"/>
      <c r="F290" s="214" t="s">
        <v>392</v>
      </c>
      <c r="G290" s="74"/>
      <c r="H290" s="74"/>
      <c r="I290" s="74"/>
      <c r="J290" s="149"/>
      <c r="K290" s="149"/>
      <c r="L290" s="71"/>
      <c r="M290" s="76"/>
      <c r="N290" s="16"/>
      <c r="O290" s="16"/>
      <c r="P290" s="16"/>
      <c r="Q290" s="16"/>
      <c r="R290" s="16"/>
      <c r="S290" s="16"/>
      <c r="T290" s="79"/>
      <c r="U290" s="7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6"/>
      <c r="AS290" s="16"/>
      <c r="AT290" s="172" t="s">
        <v>159</v>
      </c>
      <c r="AU290" s="172" t="s">
        <v>96</v>
      </c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9"/>
    </row>
    <row r="291" spans="1:66" ht="22.8" customHeight="1">
      <c r="A291" s="20"/>
      <c r="B291" s="24"/>
      <c r="C291" s="66"/>
      <c r="D291" s="197" t="s">
        <v>85</v>
      </c>
      <c r="E291" s="198" t="s">
        <v>393</v>
      </c>
      <c r="F291" s="198" t="s">
        <v>394</v>
      </c>
      <c r="G291" s="66"/>
      <c r="H291" s="66"/>
      <c r="I291" s="66"/>
      <c r="J291" s="199">
        <f>BK291</f>
        <v>0</v>
      </c>
      <c r="K291" s="148"/>
      <c r="L291" s="71"/>
      <c r="M291" s="76"/>
      <c r="N291" s="16"/>
      <c r="O291" s="16"/>
      <c r="P291" s="193">
        <f>SUM(P292:P293)</f>
        <v>983.136496</v>
      </c>
      <c r="Q291" s="16"/>
      <c r="R291" s="193">
        <f>SUM(R292:R293)</f>
        <v>0</v>
      </c>
      <c r="S291" s="16"/>
      <c r="T291" s="194">
        <f>SUM(T292:T293)</f>
        <v>0</v>
      </c>
      <c r="U291" s="7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90" t="s">
        <v>94</v>
      </c>
      <c r="AS291" s="16"/>
      <c r="AT291" s="195" t="s">
        <v>85</v>
      </c>
      <c r="AU291" s="195" t="s">
        <v>94</v>
      </c>
      <c r="AV291" s="16"/>
      <c r="AW291" s="16"/>
      <c r="AX291" s="16"/>
      <c r="AY291" s="190" t="s">
        <v>151</v>
      </c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96">
        <f>SUM(BK292:BK293)</f>
        <v>0</v>
      </c>
      <c r="BL291" s="16"/>
      <c r="BM291" s="16"/>
      <c r="BN291" s="19"/>
    </row>
    <row r="292" spans="1:66" ht="24.15" customHeight="1">
      <c r="A292" s="20"/>
      <c r="B292" s="71"/>
      <c r="C292" s="200" t="s">
        <v>395</v>
      </c>
      <c r="D292" s="200" t="s">
        <v>153</v>
      </c>
      <c r="E292" s="201" t="s">
        <v>396</v>
      </c>
      <c r="F292" s="201" t="s">
        <v>397</v>
      </c>
      <c r="G292" s="202" t="s">
        <v>227</v>
      </c>
      <c r="H292" s="203">
        <v>490.832</v>
      </c>
      <c r="I292" s="204">
        <v>0</v>
      </c>
      <c r="J292" s="205">
        <f>ROUND(I292*H292,2)</f>
        <v>0</v>
      </c>
      <c r="K292" s="206"/>
      <c r="L292" s="71"/>
      <c r="M292" s="207"/>
      <c r="N292" s="208" t="s">
        <v>45</v>
      </c>
      <c r="O292" s="209">
        <v>2.003</v>
      </c>
      <c r="P292" s="209">
        <f>O292*H292</f>
        <v>983.136496</v>
      </c>
      <c r="Q292" s="209">
        <v>0</v>
      </c>
      <c r="R292" s="209">
        <f>Q292*H292</f>
        <v>0</v>
      </c>
      <c r="S292" s="209">
        <v>0</v>
      </c>
      <c r="T292" s="210">
        <f>S292*H292</f>
        <v>0</v>
      </c>
      <c r="U292" s="7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211" t="s">
        <v>157</v>
      </c>
      <c r="AS292" s="16"/>
      <c r="AT292" s="211" t="s">
        <v>153</v>
      </c>
      <c r="AU292" s="211" t="s">
        <v>96</v>
      </c>
      <c r="AV292" s="16"/>
      <c r="AW292" s="16"/>
      <c r="AX292" s="16"/>
      <c r="AY292" s="172" t="s">
        <v>151</v>
      </c>
      <c r="AZ292" s="16"/>
      <c r="BA292" s="16"/>
      <c r="BB292" s="16"/>
      <c r="BC292" s="16"/>
      <c r="BD292" s="16"/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172" t="s">
        <v>94</v>
      </c>
      <c r="BK292" s="212">
        <f>ROUND(I292*H292,2)</f>
        <v>0</v>
      </c>
      <c r="BL292" s="172" t="s">
        <v>157</v>
      </c>
      <c r="BM292" s="211" t="s">
        <v>398</v>
      </c>
      <c r="BN292" s="19"/>
    </row>
    <row r="293" spans="1:66" ht="19" customHeight="1">
      <c r="A293" s="20"/>
      <c r="B293" s="24"/>
      <c r="C293" s="74"/>
      <c r="D293" s="213" t="s">
        <v>159</v>
      </c>
      <c r="E293" s="74"/>
      <c r="F293" s="214" t="s">
        <v>399</v>
      </c>
      <c r="G293" s="74"/>
      <c r="H293" s="74"/>
      <c r="I293" s="74"/>
      <c r="J293" s="149"/>
      <c r="K293" s="149"/>
      <c r="L293" s="71"/>
      <c r="M293" s="76"/>
      <c r="N293" s="16"/>
      <c r="O293" s="16"/>
      <c r="P293" s="16"/>
      <c r="Q293" s="16"/>
      <c r="R293" s="16"/>
      <c r="S293" s="16"/>
      <c r="T293" s="79"/>
      <c r="U293" s="7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6"/>
      <c r="AS293" s="16"/>
      <c r="AT293" s="172" t="s">
        <v>159</v>
      </c>
      <c r="AU293" s="172" t="s">
        <v>96</v>
      </c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9"/>
    </row>
    <row r="294" spans="1:66" ht="25.9" customHeight="1">
      <c r="A294" s="20"/>
      <c r="B294" s="24"/>
      <c r="C294" s="16"/>
      <c r="D294" s="190" t="s">
        <v>85</v>
      </c>
      <c r="E294" s="191" t="s">
        <v>400</v>
      </c>
      <c r="F294" s="191" t="s">
        <v>401</v>
      </c>
      <c r="G294" s="16"/>
      <c r="H294" s="16"/>
      <c r="I294" s="16"/>
      <c r="J294" s="192">
        <f>BK294</f>
        <v>0</v>
      </c>
      <c r="K294" s="26"/>
      <c r="L294" s="71"/>
      <c r="M294" s="76"/>
      <c r="N294" s="16"/>
      <c r="O294" s="16"/>
      <c r="P294" s="193">
        <f>P295</f>
        <v>0</v>
      </c>
      <c r="Q294" s="16"/>
      <c r="R294" s="193">
        <f>R295</f>
        <v>6.479</v>
      </c>
      <c r="S294" s="16"/>
      <c r="T294" s="194">
        <f>T295</f>
        <v>0</v>
      </c>
      <c r="U294" s="7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90" t="s">
        <v>96</v>
      </c>
      <c r="AS294" s="16"/>
      <c r="AT294" s="195" t="s">
        <v>85</v>
      </c>
      <c r="AU294" s="195" t="s">
        <v>86</v>
      </c>
      <c r="AV294" s="16"/>
      <c r="AW294" s="16"/>
      <c r="AX294" s="16"/>
      <c r="AY294" s="190" t="s">
        <v>151</v>
      </c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96">
        <f>BK295</f>
        <v>0</v>
      </c>
      <c r="BL294" s="16"/>
      <c r="BM294" s="16"/>
      <c r="BN294" s="19"/>
    </row>
    <row r="295" spans="1:66" ht="22.8" customHeight="1">
      <c r="A295" s="20"/>
      <c r="B295" s="24"/>
      <c r="C295" s="66"/>
      <c r="D295" s="197" t="s">
        <v>85</v>
      </c>
      <c r="E295" s="198" t="s">
        <v>402</v>
      </c>
      <c r="F295" s="198" t="s">
        <v>403</v>
      </c>
      <c r="G295" s="66"/>
      <c r="H295" s="66"/>
      <c r="I295" s="66"/>
      <c r="J295" s="199">
        <f>BK295</f>
        <v>0</v>
      </c>
      <c r="K295" s="148"/>
      <c r="L295" s="71"/>
      <c r="M295" s="76"/>
      <c r="N295" s="16"/>
      <c r="O295" s="16"/>
      <c r="P295" s="193">
        <f>SUM(P296:P309)</f>
        <v>0</v>
      </c>
      <c r="Q295" s="16"/>
      <c r="R295" s="193">
        <f>SUM(R296:R309)</f>
        <v>6.479</v>
      </c>
      <c r="S295" s="16"/>
      <c r="T295" s="194">
        <f>SUM(T296:T309)</f>
        <v>0</v>
      </c>
      <c r="U295" s="7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90" t="s">
        <v>96</v>
      </c>
      <c r="AS295" s="16"/>
      <c r="AT295" s="195" t="s">
        <v>85</v>
      </c>
      <c r="AU295" s="195" t="s">
        <v>94</v>
      </c>
      <c r="AV295" s="16"/>
      <c r="AW295" s="16"/>
      <c r="AX295" s="16"/>
      <c r="AY295" s="190" t="s">
        <v>151</v>
      </c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96">
        <f>SUM(BK296:BK309)</f>
        <v>0</v>
      </c>
      <c r="BL295" s="16"/>
      <c r="BM295" s="16"/>
      <c r="BN295" s="19"/>
    </row>
    <row r="296" spans="1:66" ht="14.4" customHeight="1">
      <c r="A296" s="20"/>
      <c r="B296" s="71"/>
      <c r="C296" s="200" t="s">
        <v>404</v>
      </c>
      <c r="D296" s="200" t="s">
        <v>153</v>
      </c>
      <c r="E296" s="201" t="s">
        <v>405</v>
      </c>
      <c r="F296" s="201" t="s">
        <v>406</v>
      </c>
      <c r="G296" s="202" t="s">
        <v>336</v>
      </c>
      <c r="H296" s="203">
        <v>1</v>
      </c>
      <c r="I296" s="204">
        <v>0</v>
      </c>
      <c r="J296" s="205">
        <f>ROUND(I296*H296,2)</f>
        <v>0</v>
      </c>
      <c r="K296" s="206"/>
      <c r="L296" s="71"/>
      <c r="M296" s="207"/>
      <c r="N296" s="208" t="s">
        <v>45</v>
      </c>
      <c r="O296" s="209">
        <v>0</v>
      </c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U296" s="7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211" t="s">
        <v>157</v>
      </c>
      <c r="AS296" s="16"/>
      <c r="AT296" s="211" t="s">
        <v>153</v>
      </c>
      <c r="AU296" s="211" t="s">
        <v>96</v>
      </c>
      <c r="AV296" s="16"/>
      <c r="AW296" s="16"/>
      <c r="AX296" s="16"/>
      <c r="AY296" s="172" t="s">
        <v>151</v>
      </c>
      <c r="AZ296" s="16"/>
      <c r="BA296" s="16"/>
      <c r="BB296" s="16"/>
      <c r="BC296" s="16"/>
      <c r="BD296" s="16"/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72" t="s">
        <v>94</v>
      </c>
      <c r="BK296" s="212">
        <f>ROUND(I296*H296,2)</f>
        <v>0</v>
      </c>
      <c r="BL296" s="172" t="s">
        <v>157</v>
      </c>
      <c r="BM296" s="211" t="s">
        <v>407</v>
      </c>
      <c r="BN296" s="19"/>
    </row>
    <row r="297" spans="1:66" ht="13" customHeight="1">
      <c r="A297" s="20"/>
      <c r="B297" s="24"/>
      <c r="C297" s="128"/>
      <c r="D297" s="228" t="s">
        <v>159</v>
      </c>
      <c r="E297" s="128"/>
      <c r="F297" s="229" t="s">
        <v>406</v>
      </c>
      <c r="G297" s="128"/>
      <c r="H297" s="128"/>
      <c r="I297" s="128"/>
      <c r="J297" s="230"/>
      <c r="K297" s="230"/>
      <c r="L297" s="71"/>
      <c r="M297" s="76"/>
      <c r="N297" s="16"/>
      <c r="O297" s="16"/>
      <c r="P297" s="16"/>
      <c r="Q297" s="16"/>
      <c r="R297" s="16"/>
      <c r="S297" s="16"/>
      <c r="T297" s="79"/>
      <c r="U297" s="7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6"/>
      <c r="AS297" s="16"/>
      <c r="AT297" s="172" t="s">
        <v>159</v>
      </c>
      <c r="AU297" s="172" t="s">
        <v>96</v>
      </c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9"/>
    </row>
    <row r="298" spans="1:66" ht="14.4" customHeight="1">
      <c r="A298" s="20"/>
      <c r="B298" s="71"/>
      <c r="C298" s="232" t="s">
        <v>408</v>
      </c>
      <c r="D298" s="232" t="s">
        <v>233</v>
      </c>
      <c r="E298" s="233" t="s">
        <v>409</v>
      </c>
      <c r="F298" s="233" t="s">
        <v>410</v>
      </c>
      <c r="G298" s="234" t="s">
        <v>261</v>
      </c>
      <c r="H298" s="235">
        <v>13</v>
      </c>
      <c r="I298" s="236">
        <v>0</v>
      </c>
      <c r="J298" s="237">
        <f>ROUND(I298*H298,2)</f>
        <v>0</v>
      </c>
      <c r="K298" s="238"/>
      <c r="L298" s="239"/>
      <c r="M298" s="240"/>
      <c r="N298" s="241" t="s">
        <v>45</v>
      </c>
      <c r="O298" s="209">
        <v>0</v>
      </c>
      <c r="P298" s="209">
        <f>O298*H298</f>
        <v>0</v>
      </c>
      <c r="Q298" s="209">
        <v>0.345</v>
      </c>
      <c r="R298" s="209">
        <f>Q298*H298</f>
        <v>4.485</v>
      </c>
      <c r="S298" s="209">
        <v>0</v>
      </c>
      <c r="T298" s="210">
        <f>S298*H298</f>
        <v>0</v>
      </c>
      <c r="U298" s="7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211" t="s">
        <v>224</v>
      </c>
      <c r="AS298" s="16"/>
      <c r="AT298" s="211" t="s">
        <v>233</v>
      </c>
      <c r="AU298" s="211" t="s">
        <v>96</v>
      </c>
      <c r="AV298" s="16"/>
      <c r="AW298" s="16"/>
      <c r="AX298" s="16"/>
      <c r="AY298" s="172" t="s">
        <v>151</v>
      </c>
      <c r="AZ298" s="16"/>
      <c r="BA298" s="16"/>
      <c r="BB298" s="16"/>
      <c r="BC298" s="16"/>
      <c r="BD298" s="16"/>
      <c r="BE298" s="212">
        <f>IF(N298="základní",J298,0)</f>
        <v>0</v>
      </c>
      <c r="BF298" s="212">
        <f>IF(N298="snížená",J298,0)</f>
        <v>0</v>
      </c>
      <c r="BG298" s="212">
        <f>IF(N298="zákl. přenesená",J298,0)</f>
        <v>0</v>
      </c>
      <c r="BH298" s="212">
        <f>IF(N298="sníž. přenesená",J298,0)</f>
        <v>0</v>
      </c>
      <c r="BI298" s="212">
        <f>IF(N298="nulová",J298,0)</f>
        <v>0</v>
      </c>
      <c r="BJ298" s="172" t="s">
        <v>94</v>
      </c>
      <c r="BK298" s="212">
        <f>ROUND(I298*H298,2)</f>
        <v>0</v>
      </c>
      <c r="BL298" s="172" t="s">
        <v>157</v>
      </c>
      <c r="BM298" s="211" t="s">
        <v>411</v>
      </c>
      <c r="BN298" s="19"/>
    </row>
    <row r="299" spans="1:66" ht="13" customHeight="1">
      <c r="A299" s="20"/>
      <c r="B299" s="24"/>
      <c r="C299" s="128"/>
      <c r="D299" s="228" t="s">
        <v>159</v>
      </c>
      <c r="E299" s="128"/>
      <c r="F299" s="229" t="s">
        <v>412</v>
      </c>
      <c r="G299" s="128"/>
      <c r="H299" s="128"/>
      <c r="I299" s="128"/>
      <c r="J299" s="230"/>
      <c r="K299" s="230"/>
      <c r="L299" s="71"/>
      <c r="M299" s="76"/>
      <c r="N299" s="16"/>
      <c r="O299" s="16"/>
      <c r="P299" s="16"/>
      <c r="Q299" s="16"/>
      <c r="R299" s="16"/>
      <c r="S299" s="16"/>
      <c r="T299" s="79"/>
      <c r="U299" s="7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6"/>
      <c r="AS299" s="16"/>
      <c r="AT299" s="172" t="s">
        <v>159</v>
      </c>
      <c r="AU299" s="172" t="s">
        <v>96</v>
      </c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9"/>
    </row>
    <row r="300" spans="1:66" ht="14.4" customHeight="1">
      <c r="A300" s="20"/>
      <c r="B300" s="71"/>
      <c r="C300" s="232" t="s">
        <v>413</v>
      </c>
      <c r="D300" s="232" t="s">
        <v>233</v>
      </c>
      <c r="E300" s="233" t="s">
        <v>414</v>
      </c>
      <c r="F300" s="233" t="s">
        <v>415</v>
      </c>
      <c r="G300" s="234" t="s">
        <v>261</v>
      </c>
      <c r="H300" s="235">
        <v>8</v>
      </c>
      <c r="I300" s="236">
        <v>0</v>
      </c>
      <c r="J300" s="237">
        <f>ROUND(I300*H300,2)</f>
        <v>0</v>
      </c>
      <c r="K300" s="238"/>
      <c r="L300" s="239"/>
      <c r="M300" s="240"/>
      <c r="N300" s="241" t="s">
        <v>45</v>
      </c>
      <c r="O300" s="209">
        <v>0</v>
      </c>
      <c r="P300" s="209">
        <f>O300*H300</f>
        <v>0</v>
      </c>
      <c r="Q300" s="209">
        <v>0.0135</v>
      </c>
      <c r="R300" s="209">
        <f>Q300*H300</f>
        <v>0.108</v>
      </c>
      <c r="S300" s="209">
        <v>0</v>
      </c>
      <c r="T300" s="210">
        <f>S300*H300</f>
        <v>0</v>
      </c>
      <c r="U300" s="7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211" t="s">
        <v>224</v>
      </c>
      <c r="AS300" s="16"/>
      <c r="AT300" s="211" t="s">
        <v>233</v>
      </c>
      <c r="AU300" s="211" t="s">
        <v>96</v>
      </c>
      <c r="AV300" s="16"/>
      <c r="AW300" s="16"/>
      <c r="AX300" s="16"/>
      <c r="AY300" s="172" t="s">
        <v>151</v>
      </c>
      <c r="AZ300" s="16"/>
      <c r="BA300" s="16"/>
      <c r="BB300" s="16"/>
      <c r="BC300" s="16"/>
      <c r="BD300" s="16"/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72" t="s">
        <v>94</v>
      </c>
      <c r="BK300" s="212">
        <f>ROUND(I300*H300,2)</f>
        <v>0</v>
      </c>
      <c r="BL300" s="172" t="s">
        <v>157</v>
      </c>
      <c r="BM300" s="211" t="s">
        <v>416</v>
      </c>
      <c r="BN300" s="19"/>
    </row>
    <row r="301" spans="1:66" ht="19" customHeight="1">
      <c r="A301" s="20"/>
      <c r="B301" s="24"/>
      <c r="C301" s="128"/>
      <c r="D301" s="228" t="s">
        <v>159</v>
      </c>
      <c r="E301" s="128"/>
      <c r="F301" s="229" t="s">
        <v>417</v>
      </c>
      <c r="G301" s="128"/>
      <c r="H301" s="128"/>
      <c r="I301" s="128"/>
      <c r="J301" s="230"/>
      <c r="K301" s="230"/>
      <c r="L301" s="71"/>
      <c r="M301" s="76"/>
      <c r="N301" s="16"/>
      <c r="O301" s="16"/>
      <c r="P301" s="16"/>
      <c r="Q301" s="16"/>
      <c r="R301" s="16"/>
      <c r="S301" s="16"/>
      <c r="T301" s="79"/>
      <c r="U301" s="7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6"/>
      <c r="AS301" s="16"/>
      <c r="AT301" s="172" t="s">
        <v>159</v>
      </c>
      <c r="AU301" s="172" t="s">
        <v>96</v>
      </c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9"/>
    </row>
    <row r="302" spans="1:66" ht="14.4" customHeight="1">
      <c r="A302" s="20"/>
      <c r="B302" s="71"/>
      <c r="C302" s="232" t="s">
        <v>418</v>
      </c>
      <c r="D302" s="232" t="s">
        <v>233</v>
      </c>
      <c r="E302" s="233" t="s">
        <v>419</v>
      </c>
      <c r="F302" s="233" t="s">
        <v>420</v>
      </c>
      <c r="G302" s="234" t="s">
        <v>261</v>
      </c>
      <c r="H302" s="235">
        <v>18</v>
      </c>
      <c r="I302" s="236">
        <v>0</v>
      </c>
      <c r="J302" s="237">
        <f>ROUND(I302*H302,2)</f>
        <v>0</v>
      </c>
      <c r="K302" s="238"/>
      <c r="L302" s="239"/>
      <c r="M302" s="240"/>
      <c r="N302" s="241" t="s">
        <v>45</v>
      </c>
      <c r="O302" s="209">
        <v>0</v>
      </c>
      <c r="P302" s="209">
        <f>O302*H302</f>
        <v>0</v>
      </c>
      <c r="Q302" s="209">
        <v>0.0135</v>
      </c>
      <c r="R302" s="209">
        <f>Q302*H302</f>
        <v>0.243</v>
      </c>
      <c r="S302" s="209">
        <v>0</v>
      </c>
      <c r="T302" s="210">
        <f>S302*H302</f>
        <v>0</v>
      </c>
      <c r="U302" s="7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211" t="s">
        <v>224</v>
      </c>
      <c r="AS302" s="16"/>
      <c r="AT302" s="211" t="s">
        <v>233</v>
      </c>
      <c r="AU302" s="211" t="s">
        <v>96</v>
      </c>
      <c r="AV302" s="16"/>
      <c r="AW302" s="16"/>
      <c r="AX302" s="16"/>
      <c r="AY302" s="172" t="s">
        <v>151</v>
      </c>
      <c r="AZ302" s="16"/>
      <c r="BA302" s="16"/>
      <c r="BB302" s="16"/>
      <c r="BC302" s="16"/>
      <c r="BD302" s="16"/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72" t="s">
        <v>94</v>
      </c>
      <c r="BK302" s="212">
        <f>ROUND(I302*H302,2)</f>
        <v>0</v>
      </c>
      <c r="BL302" s="172" t="s">
        <v>157</v>
      </c>
      <c r="BM302" s="211" t="s">
        <v>421</v>
      </c>
      <c r="BN302" s="19"/>
    </row>
    <row r="303" spans="1:66" ht="19" customHeight="1">
      <c r="A303" s="20"/>
      <c r="B303" s="24"/>
      <c r="C303" s="128"/>
      <c r="D303" s="228" t="s">
        <v>159</v>
      </c>
      <c r="E303" s="128"/>
      <c r="F303" s="229" t="s">
        <v>422</v>
      </c>
      <c r="G303" s="128"/>
      <c r="H303" s="128"/>
      <c r="I303" s="128"/>
      <c r="J303" s="230"/>
      <c r="K303" s="230"/>
      <c r="L303" s="71"/>
      <c r="M303" s="76"/>
      <c r="N303" s="16"/>
      <c r="O303" s="16"/>
      <c r="P303" s="16"/>
      <c r="Q303" s="16"/>
      <c r="R303" s="16"/>
      <c r="S303" s="16"/>
      <c r="T303" s="79"/>
      <c r="U303" s="7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6"/>
      <c r="AS303" s="16"/>
      <c r="AT303" s="172" t="s">
        <v>159</v>
      </c>
      <c r="AU303" s="172" t="s">
        <v>96</v>
      </c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9"/>
    </row>
    <row r="304" spans="1:66" ht="14.4" customHeight="1">
      <c r="A304" s="20"/>
      <c r="B304" s="71"/>
      <c r="C304" s="232" t="s">
        <v>423</v>
      </c>
      <c r="D304" s="232" t="s">
        <v>233</v>
      </c>
      <c r="E304" s="233" t="s">
        <v>424</v>
      </c>
      <c r="F304" s="233" t="s">
        <v>425</v>
      </c>
      <c r="G304" s="234" t="s">
        <v>261</v>
      </c>
      <c r="H304" s="235">
        <v>102</v>
      </c>
      <c r="I304" s="236">
        <v>0</v>
      </c>
      <c r="J304" s="237">
        <f>ROUND(I304*H304,2)</f>
        <v>0</v>
      </c>
      <c r="K304" s="238"/>
      <c r="L304" s="239"/>
      <c r="M304" s="240"/>
      <c r="N304" s="241" t="s">
        <v>45</v>
      </c>
      <c r="O304" s="209">
        <v>0</v>
      </c>
      <c r="P304" s="209">
        <f>O304*H304</f>
        <v>0</v>
      </c>
      <c r="Q304" s="209">
        <v>0.0135</v>
      </c>
      <c r="R304" s="209">
        <f>Q304*H304</f>
        <v>1.377</v>
      </c>
      <c r="S304" s="209">
        <v>0</v>
      </c>
      <c r="T304" s="210">
        <f>S304*H304</f>
        <v>0</v>
      </c>
      <c r="U304" s="7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211" t="s">
        <v>224</v>
      </c>
      <c r="AS304" s="16"/>
      <c r="AT304" s="211" t="s">
        <v>233</v>
      </c>
      <c r="AU304" s="211" t="s">
        <v>96</v>
      </c>
      <c r="AV304" s="16"/>
      <c r="AW304" s="16"/>
      <c r="AX304" s="16"/>
      <c r="AY304" s="172" t="s">
        <v>151</v>
      </c>
      <c r="AZ304" s="16"/>
      <c r="BA304" s="16"/>
      <c r="BB304" s="16"/>
      <c r="BC304" s="16"/>
      <c r="BD304" s="16"/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172" t="s">
        <v>94</v>
      </c>
      <c r="BK304" s="212">
        <f>ROUND(I304*H304,2)</f>
        <v>0</v>
      </c>
      <c r="BL304" s="172" t="s">
        <v>157</v>
      </c>
      <c r="BM304" s="211" t="s">
        <v>426</v>
      </c>
      <c r="BN304" s="19"/>
    </row>
    <row r="305" spans="1:66" ht="19" customHeight="1">
      <c r="A305" s="20"/>
      <c r="B305" s="24"/>
      <c r="C305" s="128"/>
      <c r="D305" s="228" t="s">
        <v>159</v>
      </c>
      <c r="E305" s="128"/>
      <c r="F305" s="229" t="s">
        <v>427</v>
      </c>
      <c r="G305" s="128"/>
      <c r="H305" s="128"/>
      <c r="I305" s="128"/>
      <c r="J305" s="230"/>
      <c r="K305" s="230"/>
      <c r="L305" s="71"/>
      <c r="M305" s="76"/>
      <c r="N305" s="16"/>
      <c r="O305" s="16"/>
      <c r="P305" s="16"/>
      <c r="Q305" s="16"/>
      <c r="R305" s="16"/>
      <c r="S305" s="16"/>
      <c r="T305" s="79"/>
      <c r="U305" s="7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6"/>
      <c r="AS305" s="16"/>
      <c r="AT305" s="172" t="s">
        <v>159</v>
      </c>
      <c r="AU305" s="172" t="s">
        <v>96</v>
      </c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9"/>
    </row>
    <row r="306" spans="1:66" ht="14.4" customHeight="1">
      <c r="A306" s="20"/>
      <c r="B306" s="71"/>
      <c r="C306" s="232" t="s">
        <v>428</v>
      </c>
      <c r="D306" s="232" t="s">
        <v>233</v>
      </c>
      <c r="E306" s="233" t="s">
        <v>429</v>
      </c>
      <c r="F306" s="233" t="s">
        <v>430</v>
      </c>
      <c r="G306" s="234" t="s">
        <v>261</v>
      </c>
      <c r="H306" s="235">
        <v>14</v>
      </c>
      <c r="I306" s="236">
        <v>0</v>
      </c>
      <c r="J306" s="237">
        <f>ROUND(I306*H306,2)</f>
        <v>0</v>
      </c>
      <c r="K306" s="238"/>
      <c r="L306" s="239"/>
      <c r="M306" s="240"/>
      <c r="N306" s="241" t="s">
        <v>45</v>
      </c>
      <c r="O306" s="209">
        <v>0</v>
      </c>
      <c r="P306" s="209">
        <f>O306*H306</f>
        <v>0</v>
      </c>
      <c r="Q306" s="209">
        <v>0.0135</v>
      </c>
      <c r="R306" s="209">
        <f>Q306*H306</f>
        <v>0.189</v>
      </c>
      <c r="S306" s="209">
        <v>0</v>
      </c>
      <c r="T306" s="210">
        <f>S306*H306</f>
        <v>0</v>
      </c>
      <c r="U306" s="7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211" t="s">
        <v>224</v>
      </c>
      <c r="AS306" s="16"/>
      <c r="AT306" s="211" t="s">
        <v>233</v>
      </c>
      <c r="AU306" s="211" t="s">
        <v>96</v>
      </c>
      <c r="AV306" s="16"/>
      <c r="AW306" s="16"/>
      <c r="AX306" s="16"/>
      <c r="AY306" s="172" t="s">
        <v>151</v>
      </c>
      <c r="AZ306" s="16"/>
      <c r="BA306" s="16"/>
      <c r="BB306" s="16"/>
      <c r="BC306" s="16"/>
      <c r="BD306" s="16"/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72" t="s">
        <v>94</v>
      </c>
      <c r="BK306" s="212">
        <f>ROUND(I306*H306,2)</f>
        <v>0</v>
      </c>
      <c r="BL306" s="172" t="s">
        <v>157</v>
      </c>
      <c r="BM306" s="211" t="s">
        <v>431</v>
      </c>
      <c r="BN306" s="19"/>
    </row>
    <row r="307" spans="1:66" ht="19" customHeight="1">
      <c r="A307" s="20"/>
      <c r="B307" s="24"/>
      <c r="C307" s="128"/>
      <c r="D307" s="228" t="s">
        <v>159</v>
      </c>
      <c r="E307" s="128"/>
      <c r="F307" s="229" t="s">
        <v>432</v>
      </c>
      <c r="G307" s="128"/>
      <c r="H307" s="128"/>
      <c r="I307" s="128"/>
      <c r="J307" s="230"/>
      <c r="K307" s="230"/>
      <c r="L307" s="71"/>
      <c r="M307" s="76"/>
      <c r="N307" s="16"/>
      <c r="O307" s="16"/>
      <c r="P307" s="16"/>
      <c r="Q307" s="16"/>
      <c r="R307" s="16"/>
      <c r="S307" s="16"/>
      <c r="T307" s="79"/>
      <c r="U307" s="7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6"/>
      <c r="AS307" s="16"/>
      <c r="AT307" s="172" t="s">
        <v>159</v>
      </c>
      <c r="AU307" s="172" t="s">
        <v>96</v>
      </c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9"/>
    </row>
    <row r="308" spans="1:66" ht="14.4" customHeight="1">
      <c r="A308" s="20"/>
      <c r="B308" s="71"/>
      <c r="C308" s="232" t="s">
        <v>433</v>
      </c>
      <c r="D308" s="232" t="s">
        <v>233</v>
      </c>
      <c r="E308" s="233" t="s">
        <v>434</v>
      </c>
      <c r="F308" s="233" t="s">
        <v>435</v>
      </c>
      <c r="G308" s="234" t="s">
        <v>261</v>
      </c>
      <c r="H308" s="235">
        <v>11</v>
      </c>
      <c r="I308" s="236">
        <v>0</v>
      </c>
      <c r="J308" s="237">
        <f>ROUND(I308*H308,2)</f>
        <v>0</v>
      </c>
      <c r="K308" s="238"/>
      <c r="L308" s="239"/>
      <c r="M308" s="240"/>
      <c r="N308" s="241" t="s">
        <v>45</v>
      </c>
      <c r="O308" s="209">
        <v>0</v>
      </c>
      <c r="P308" s="209">
        <f>O308*H308</f>
        <v>0</v>
      </c>
      <c r="Q308" s="209">
        <v>0.007</v>
      </c>
      <c r="R308" s="209">
        <f>Q308*H308</f>
        <v>0.077</v>
      </c>
      <c r="S308" s="209">
        <v>0</v>
      </c>
      <c r="T308" s="210">
        <f>S308*H308</f>
        <v>0</v>
      </c>
      <c r="U308" s="7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211" t="s">
        <v>224</v>
      </c>
      <c r="AS308" s="16"/>
      <c r="AT308" s="211" t="s">
        <v>233</v>
      </c>
      <c r="AU308" s="211" t="s">
        <v>96</v>
      </c>
      <c r="AV308" s="16"/>
      <c r="AW308" s="16"/>
      <c r="AX308" s="16"/>
      <c r="AY308" s="172" t="s">
        <v>151</v>
      </c>
      <c r="AZ308" s="16"/>
      <c r="BA308" s="16"/>
      <c r="BB308" s="16"/>
      <c r="BC308" s="16"/>
      <c r="BD308" s="16"/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72" t="s">
        <v>94</v>
      </c>
      <c r="BK308" s="212">
        <f>ROUND(I308*H308,2)</f>
        <v>0</v>
      </c>
      <c r="BL308" s="172" t="s">
        <v>157</v>
      </c>
      <c r="BM308" s="211" t="s">
        <v>436</v>
      </c>
      <c r="BN308" s="19"/>
    </row>
    <row r="309" spans="1:66" ht="19" customHeight="1">
      <c r="A309" s="20"/>
      <c r="B309" s="24"/>
      <c r="C309" s="74"/>
      <c r="D309" s="213" t="s">
        <v>159</v>
      </c>
      <c r="E309" s="74"/>
      <c r="F309" s="214" t="s">
        <v>437</v>
      </c>
      <c r="G309" s="74"/>
      <c r="H309" s="74"/>
      <c r="I309" s="74"/>
      <c r="J309" s="149"/>
      <c r="K309" s="149"/>
      <c r="L309" s="71"/>
      <c r="M309" s="76"/>
      <c r="N309" s="16"/>
      <c r="O309" s="16"/>
      <c r="P309" s="16"/>
      <c r="Q309" s="16"/>
      <c r="R309" s="16"/>
      <c r="S309" s="16"/>
      <c r="T309" s="79"/>
      <c r="U309" s="7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6"/>
      <c r="AS309" s="16"/>
      <c r="AT309" s="172" t="s">
        <v>159</v>
      </c>
      <c r="AU309" s="172" t="s">
        <v>96</v>
      </c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9"/>
    </row>
    <row r="310" spans="1:66" ht="25.9" customHeight="1">
      <c r="A310" s="20"/>
      <c r="B310" s="24"/>
      <c r="C310" s="16"/>
      <c r="D310" s="190" t="s">
        <v>85</v>
      </c>
      <c r="E310" s="191" t="s">
        <v>233</v>
      </c>
      <c r="F310" s="191" t="s">
        <v>438</v>
      </c>
      <c r="G310" s="16"/>
      <c r="H310" s="16"/>
      <c r="I310" s="16"/>
      <c r="J310" s="192">
        <f>BK310</f>
        <v>0</v>
      </c>
      <c r="K310" s="26"/>
      <c r="L310" s="71"/>
      <c r="M310" s="76"/>
      <c r="N310" s="16"/>
      <c r="O310" s="16"/>
      <c r="P310" s="193">
        <f>P311+P332+P349+P360+P381+P402</f>
        <v>0</v>
      </c>
      <c r="Q310" s="16"/>
      <c r="R310" s="193">
        <f>R311+R332+R349+R360+R381+R402</f>
        <v>0</v>
      </c>
      <c r="S310" s="16"/>
      <c r="T310" s="194">
        <f>T311+T332+T349+T360+T381+T402</f>
        <v>0</v>
      </c>
      <c r="U310" s="7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90" t="s">
        <v>190</v>
      </c>
      <c r="AS310" s="16"/>
      <c r="AT310" s="195" t="s">
        <v>85</v>
      </c>
      <c r="AU310" s="195" t="s">
        <v>86</v>
      </c>
      <c r="AV310" s="16"/>
      <c r="AW310" s="16"/>
      <c r="AX310" s="16"/>
      <c r="AY310" s="190" t="s">
        <v>151</v>
      </c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96">
        <f>BK311+BK332+BK349+BK360+BK381+BK402</f>
        <v>0</v>
      </c>
      <c r="BL310" s="16"/>
      <c r="BM310" s="16"/>
      <c r="BN310" s="19"/>
    </row>
    <row r="311" spans="1:66" ht="22.8" customHeight="1">
      <c r="A311" s="20"/>
      <c r="B311" s="24"/>
      <c r="C311" s="66"/>
      <c r="D311" s="197" t="s">
        <v>85</v>
      </c>
      <c r="E311" s="198" t="s">
        <v>439</v>
      </c>
      <c r="F311" s="198" t="s">
        <v>440</v>
      </c>
      <c r="G311" s="66"/>
      <c r="H311" s="66"/>
      <c r="I311" s="66"/>
      <c r="J311" s="199">
        <f>BK311</f>
        <v>0</v>
      </c>
      <c r="K311" s="148"/>
      <c r="L311" s="71"/>
      <c r="M311" s="76"/>
      <c r="N311" s="16"/>
      <c r="O311" s="16"/>
      <c r="P311" s="193">
        <f>SUM(P312:P331)</f>
        <v>0</v>
      </c>
      <c r="Q311" s="16"/>
      <c r="R311" s="193">
        <f>SUM(R312:R331)</f>
        <v>0</v>
      </c>
      <c r="S311" s="16"/>
      <c r="T311" s="194">
        <f>SUM(T312:T331)</f>
        <v>0</v>
      </c>
      <c r="U311" s="7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90" t="s">
        <v>94</v>
      </c>
      <c r="AS311" s="16"/>
      <c r="AT311" s="195" t="s">
        <v>85</v>
      </c>
      <c r="AU311" s="195" t="s">
        <v>94</v>
      </c>
      <c r="AV311" s="16"/>
      <c r="AW311" s="16"/>
      <c r="AX311" s="16"/>
      <c r="AY311" s="190" t="s">
        <v>151</v>
      </c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96">
        <f>SUM(BK312:BK331)</f>
        <v>0</v>
      </c>
      <c r="BL311" s="16"/>
      <c r="BM311" s="16"/>
      <c r="BN311" s="19"/>
    </row>
    <row r="312" spans="1:66" ht="14.4" customHeight="1">
      <c r="A312" s="20"/>
      <c r="B312" s="71"/>
      <c r="C312" s="200" t="s">
        <v>441</v>
      </c>
      <c r="D312" s="200" t="s">
        <v>153</v>
      </c>
      <c r="E312" s="201" t="s">
        <v>442</v>
      </c>
      <c r="F312" s="201" t="s">
        <v>443</v>
      </c>
      <c r="G312" s="202" t="s">
        <v>336</v>
      </c>
      <c r="H312" s="203">
        <v>1</v>
      </c>
      <c r="I312" s="204">
        <v>0</v>
      </c>
      <c r="J312" s="205">
        <f>ROUND(I312*H312,2)</f>
        <v>0</v>
      </c>
      <c r="K312" s="206"/>
      <c r="L312" s="71"/>
      <c r="M312" s="207"/>
      <c r="N312" s="208" t="s">
        <v>45</v>
      </c>
      <c r="O312" s="209">
        <v>0</v>
      </c>
      <c r="P312" s="209">
        <f>O312*H312</f>
        <v>0</v>
      </c>
      <c r="Q312" s="209">
        <v>0</v>
      </c>
      <c r="R312" s="209">
        <f>Q312*H312</f>
        <v>0</v>
      </c>
      <c r="S312" s="209">
        <v>0</v>
      </c>
      <c r="T312" s="210">
        <f>S312*H312</f>
        <v>0</v>
      </c>
      <c r="U312" s="7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211" t="s">
        <v>157</v>
      </c>
      <c r="AS312" s="16"/>
      <c r="AT312" s="211" t="s">
        <v>153</v>
      </c>
      <c r="AU312" s="211" t="s">
        <v>96</v>
      </c>
      <c r="AV312" s="16"/>
      <c r="AW312" s="16"/>
      <c r="AX312" s="16"/>
      <c r="AY312" s="172" t="s">
        <v>151</v>
      </c>
      <c r="AZ312" s="16"/>
      <c r="BA312" s="16"/>
      <c r="BB312" s="16"/>
      <c r="BC312" s="16"/>
      <c r="BD312" s="16"/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72" t="s">
        <v>94</v>
      </c>
      <c r="BK312" s="212">
        <f>ROUND(I312*H312,2)</f>
        <v>0</v>
      </c>
      <c r="BL312" s="172" t="s">
        <v>157</v>
      </c>
      <c r="BM312" s="211" t="s">
        <v>444</v>
      </c>
      <c r="BN312" s="19"/>
    </row>
    <row r="313" spans="1:66" ht="13" customHeight="1">
      <c r="A313" s="20"/>
      <c r="B313" s="24"/>
      <c r="C313" s="128"/>
      <c r="D313" s="228" t="s">
        <v>159</v>
      </c>
      <c r="E313" s="128"/>
      <c r="F313" s="229" t="s">
        <v>443</v>
      </c>
      <c r="G313" s="128"/>
      <c r="H313" s="128"/>
      <c r="I313" s="128"/>
      <c r="J313" s="230"/>
      <c r="K313" s="230"/>
      <c r="L313" s="71"/>
      <c r="M313" s="76"/>
      <c r="N313" s="16"/>
      <c r="O313" s="16"/>
      <c r="P313" s="16"/>
      <c r="Q313" s="16"/>
      <c r="R313" s="16"/>
      <c r="S313" s="16"/>
      <c r="T313" s="79"/>
      <c r="U313" s="7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6"/>
      <c r="AS313" s="16"/>
      <c r="AT313" s="172" t="s">
        <v>159</v>
      </c>
      <c r="AU313" s="172" t="s">
        <v>96</v>
      </c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9"/>
    </row>
    <row r="314" spans="1:66" ht="14.4" customHeight="1">
      <c r="A314" s="20"/>
      <c r="B314" s="71"/>
      <c r="C314" s="200" t="s">
        <v>445</v>
      </c>
      <c r="D314" s="200" t="s">
        <v>153</v>
      </c>
      <c r="E314" s="201" t="s">
        <v>446</v>
      </c>
      <c r="F314" s="201" t="s">
        <v>447</v>
      </c>
      <c r="G314" s="202" t="s">
        <v>336</v>
      </c>
      <c r="H314" s="203">
        <v>42</v>
      </c>
      <c r="I314" s="204">
        <v>0</v>
      </c>
      <c r="J314" s="205">
        <f>ROUND(I314*H314,2)</f>
        <v>0</v>
      </c>
      <c r="K314" s="206"/>
      <c r="L314" s="71"/>
      <c r="M314" s="207"/>
      <c r="N314" s="208" t="s">
        <v>45</v>
      </c>
      <c r="O314" s="209">
        <v>0</v>
      </c>
      <c r="P314" s="209">
        <f>O314*H314</f>
        <v>0</v>
      </c>
      <c r="Q314" s="209">
        <v>0</v>
      </c>
      <c r="R314" s="209">
        <f>Q314*H314</f>
        <v>0</v>
      </c>
      <c r="S314" s="209">
        <v>0</v>
      </c>
      <c r="T314" s="210">
        <f>S314*H314</f>
        <v>0</v>
      </c>
      <c r="U314" s="7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211" t="s">
        <v>157</v>
      </c>
      <c r="AS314" s="16"/>
      <c r="AT314" s="211" t="s">
        <v>153</v>
      </c>
      <c r="AU314" s="211" t="s">
        <v>96</v>
      </c>
      <c r="AV314" s="16"/>
      <c r="AW314" s="16"/>
      <c r="AX314" s="16"/>
      <c r="AY314" s="172" t="s">
        <v>151</v>
      </c>
      <c r="AZ314" s="16"/>
      <c r="BA314" s="16"/>
      <c r="BB314" s="16"/>
      <c r="BC314" s="16"/>
      <c r="BD314" s="16"/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72" t="s">
        <v>94</v>
      </c>
      <c r="BK314" s="212">
        <f>ROUND(I314*H314,2)</f>
        <v>0</v>
      </c>
      <c r="BL314" s="172" t="s">
        <v>157</v>
      </c>
      <c r="BM314" s="211" t="s">
        <v>448</v>
      </c>
      <c r="BN314" s="19"/>
    </row>
    <row r="315" spans="1:66" ht="13" customHeight="1">
      <c r="A315" s="20"/>
      <c r="B315" s="24"/>
      <c r="C315" s="128"/>
      <c r="D315" s="228" t="s">
        <v>159</v>
      </c>
      <c r="E315" s="128"/>
      <c r="F315" s="229" t="s">
        <v>449</v>
      </c>
      <c r="G315" s="128"/>
      <c r="H315" s="128"/>
      <c r="I315" s="128"/>
      <c r="J315" s="230"/>
      <c r="K315" s="230"/>
      <c r="L315" s="71"/>
      <c r="M315" s="76"/>
      <c r="N315" s="16"/>
      <c r="O315" s="16"/>
      <c r="P315" s="16"/>
      <c r="Q315" s="16"/>
      <c r="R315" s="16"/>
      <c r="S315" s="16"/>
      <c r="T315" s="79"/>
      <c r="U315" s="7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6"/>
      <c r="AS315" s="16"/>
      <c r="AT315" s="172" t="s">
        <v>159</v>
      </c>
      <c r="AU315" s="172" t="s">
        <v>96</v>
      </c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9"/>
    </row>
    <row r="316" spans="1:66" ht="14.4" customHeight="1">
      <c r="A316" s="20"/>
      <c r="B316" s="71"/>
      <c r="C316" s="200" t="s">
        <v>450</v>
      </c>
      <c r="D316" s="200" t="s">
        <v>153</v>
      </c>
      <c r="E316" s="201" t="s">
        <v>451</v>
      </c>
      <c r="F316" s="201" t="s">
        <v>452</v>
      </c>
      <c r="G316" s="202" t="s">
        <v>267</v>
      </c>
      <c r="H316" s="203">
        <v>1</v>
      </c>
      <c r="I316" s="204">
        <v>0</v>
      </c>
      <c r="J316" s="205">
        <f>ROUND(I316*H316,2)</f>
        <v>0</v>
      </c>
      <c r="K316" s="206"/>
      <c r="L316" s="71"/>
      <c r="M316" s="207"/>
      <c r="N316" s="208" t="s">
        <v>45</v>
      </c>
      <c r="O316" s="209">
        <v>0</v>
      </c>
      <c r="P316" s="209">
        <f>O316*H316</f>
        <v>0</v>
      </c>
      <c r="Q316" s="209">
        <v>0</v>
      </c>
      <c r="R316" s="209">
        <f>Q316*H316</f>
        <v>0</v>
      </c>
      <c r="S316" s="209">
        <v>0</v>
      </c>
      <c r="T316" s="210">
        <f>S316*H316</f>
        <v>0</v>
      </c>
      <c r="U316" s="7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211" t="s">
        <v>453</v>
      </c>
      <c r="AS316" s="16"/>
      <c r="AT316" s="211" t="s">
        <v>153</v>
      </c>
      <c r="AU316" s="211" t="s">
        <v>96</v>
      </c>
      <c r="AV316" s="16"/>
      <c r="AW316" s="16"/>
      <c r="AX316" s="16"/>
      <c r="AY316" s="172" t="s">
        <v>151</v>
      </c>
      <c r="AZ316" s="16"/>
      <c r="BA316" s="16"/>
      <c r="BB316" s="16"/>
      <c r="BC316" s="16"/>
      <c r="BD316" s="16"/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172" t="s">
        <v>94</v>
      </c>
      <c r="BK316" s="212">
        <f>ROUND(I316*H316,2)</f>
        <v>0</v>
      </c>
      <c r="BL316" s="172" t="s">
        <v>453</v>
      </c>
      <c r="BM316" s="211" t="s">
        <v>454</v>
      </c>
      <c r="BN316" s="19"/>
    </row>
    <row r="317" spans="1:66" ht="13" customHeight="1">
      <c r="A317" s="20"/>
      <c r="B317" s="24"/>
      <c r="C317" s="128"/>
      <c r="D317" s="228" t="s">
        <v>159</v>
      </c>
      <c r="E317" s="128"/>
      <c r="F317" s="229" t="s">
        <v>455</v>
      </c>
      <c r="G317" s="128"/>
      <c r="H317" s="128"/>
      <c r="I317" s="128"/>
      <c r="J317" s="230"/>
      <c r="K317" s="230"/>
      <c r="L317" s="71"/>
      <c r="M317" s="76"/>
      <c r="N317" s="16"/>
      <c r="O317" s="16"/>
      <c r="P317" s="16"/>
      <c r="Q317" s="16"/>
      <c r="R317" s="16"/>
      <c r="S317" s="16"/>
      <c r="T317" s="79"/>
      <c r="U317" s="7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6"/>
      <c r="AS317" s="16"/>
      <c r="AT317" s="172" t="s">
        <v>159</v>
      </c>
      <c r="AU317" s="172" t="s">
        <v>96</v>
      </c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9"/>
    </row>
    <row r="318" spans="1:66" ht="14.4" customHeight="1">
      <c r="A318" s="20"/>
      <c r="B318" s="71"/>
      <c r="C318" s="200" t="s">
        <v>456</v>
      </c>
      <c r="D318" s="200" t="s">
        <v>153</v>
      </c>
      <c r="E318" s="201" t="s">
        <v>457</v>
      </c>
      <c r="F318" s="201" t="s">
        <v>458</v>
      </c>
      <c r="G318" s="202" t="s">
        <v>267</v>
      </c>
      <c r="H318" s="203">
        <v>1</v>
      </c>
      <c r="I318" s="204">
        <v>0</v>
      </c>
      <c r="J318" s="205">
        <f>ROUND(I318*H318,2)</f>
        <v>0</v>
      </c>
      <c r="K318" s="206"/>
      <c r="L318" s="71"/>
      <c r="M318" s="207"/>
      <c r="N318" s="208" t="s">
        <v>45</v>
      </c>
      <c r="O318" s="209">
        <v>0</v>
      </c>
      <c r="P318" s="209">
        <f>O318*H318</f>
        <v>0</v>
      </c>
      <c r="Q318" s="209">
        <v>0</v>
      </c>
      <c r="R318" s="209">
        <f>Q318*H318</f>
        <v>0</v>
      </c>
      <c r="S318" s="209">
        <v>0</v>
      </c>
      <c r="T318" s="210">
        <f>S318*H318</f>
        <v>0</v>
      </c>
      <c r="U318" s="7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211" t="s">
        <v>453</v>
      </c>
      <c r="AS318" s="16"/>
      <c r="AT318" s="211" t="s">
        <v>153</v>
      </c>
      <c r="AU318" s="211" t="s">
        <v>96</v>
      </c>
      <c r="AV318" s="16"/>
      <c r="AW318" s="16"/>
      <c r="AX318" s="16"/>
      <c r="AY318" s="172" t="s">
        <v>151</v>
      </c>
      <c r="AZ318" s="16"/>
      <c r="BA318" s="16"/>
      <c r="BB318" s="16"/>
      <c r="BC318" s="16"/>
      <c r="BD318" s="16"/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172" t="s">
        <v>94</v>
      </c>
      <c r="BK318" s="212">
        <f>ROUND(I318*H318,2)</f>
        <v>0</v>
      </c>
      <c r="BL318" s="172" t="s">
        <v>453</v>
      </c>
      <c r="BM318" s="211" t="s">
        <v>459</v>
      </c>
      <c r="BN318" s="19"/>
    </row>
    <row r="319" spans="1:66" ht="13" customHeight="1">
      <c r="A319" s="20"/>
      <c r="B319" s="24"/>
      <c r="C319" s="128"/>
      <c r="D319" s="228" t="s">
        <v>159</v>
      </c>
      <c r="E319" s="128"/>
      <c r="F319" s="229" t="s">
        <v>460</v>
      </c>
      <c r="G319" s="128"/>
      <c r="H319" s="128"/>
      <c r="I319" s="128"/>
      <c r="J319" s="230"/>
      <c r="K319" s="230"/>
      <c r="L319" s="71"/>
      <c r="M319" s="76"/>
      <c r="N319" s="16"/>
      <c r="O319" s="16"/>
      <c r="P319" s="16"/>
      <c r="Q319" s="16"/>
      <c r="R319" s="16"/>
      <c r="S319" s="16"/>
      <c r="T319" s="79"/>
      <c r="U319" s="7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6"/>
      <c r="AS319" s="16"/>
      <c r="AT319" s="172" t="s">
        <v>159</v>
      </c>
      <c r="AU319" s="172" t="s">
        <v>96</v>
      </c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9"/>
    </row>
    <row r="320" spans="1:66" ht="14.4" customHeight="1">
      <c r="A320" s="20"/>
      <c r="B320" s="71"/>
      <c r="C320" s="200" t="s">
        <v>461</v>
      </c>
      <c r="D320" s="200" t="s">
        <v>153</v>
      </c>
      <c r="E320" s="201" t="s">
        <v>462</v>
      </c>
      <c r="F320" s="201" t="s">
        <v>463</v>
      </c>
      <c r="G320" s="202" t="s">
        <v>267</v>
      </c>
      <c r="H320" s="203">
        <v>1</v>
      </c>
      <c r="I320" s="204">
        <v>0</v>
      </c>
      <c r="J320" s="205">
        <f>ROUND(I320*H320,2)</f>
        <v>0</v>
      </c>
      <c r="K320" s="206"/>
      <c r="L320" s="71"/>
      <c r="M320" s="207"/>
      <c r="N320" s="208" t="s">
        <v>45</v>
      </c>
      <c r="O320" s="209">
        <v>0</v>
      </c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U320" s="7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211" t="s">
        <v>453</v>
      </c>
      <c r="AS320" s="16"/>
      <c r="AT320" s="211" t="s">
        <v>153</v>
      </c>
      <c r="AU320" s="211" t="s">
        <v>96</v>
      </c>
      <c r="AV320" s="16"/>
      <c r="AW320" s="16"/>
      <c r="AX320" s="16"/>
      <c r="AY320" s="172" t="s">
        <v>151</v>
      </c>
      <c r="AZ320" s="16"/>
      <c r="BA320" s="16"/>
      <c r="BB320" s="16"/>
      <c r="BC320" s="16"/>
      <c r="BD320" s="16"/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72" t="s">
        <v>94</v>
      </c>
      <c r="BK320" s="212">
        <f>ROUND(I320*H320,2)</f>
        <v>0</v>
      </c>
      <c r="BL320" s="172" t="s">
        <v>453</v>
      </c>
      <c r="BM320" s="211" t="s">
        <v>464</v>
      </c>
      <c r="BN320" s="19"/>
    </row>
    <row r="321" spans="1:66" ht="13" customHeight="1">
      <c r="A321" s="20"/>
      <c r="B321" s="24"/>
      <c r="C321" s="128"/>
      <c r="D321" s="228" t="s">
        <v>159</v>
      </c>
      <c r="E321" s="128"/>
      <c r="F321" s="229" t="s">
        <v>465</v>
      </c>
      <c r="G321" s="128"/>
      <c r="H321" s="128"/>
      <c r="I321" s="128"/>
      <c r="J321" s="230"/>
      <c r="K321" s="230"/>
      <c r="L321" s="71"/>
      <c r="M321" s="76"/>
      <c r="N321" s="16"/>
      <c r="O321" s="16"/>
      <c r="P321" s="16"/>
      <c r="Q321" s="16"/>
      <c r="R321" s="16"/>
      <c r="S321" s="16"/>
      <c r="T321" s="79"/>
      <c r="U321" s="7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6"/>
      <c r="AS321" s="16"/>
      <c r="AT321" s="172" t="s">
        <v>159</v>
      </c>
      <c r="AU321" s="172" t="s">
        <v>96</v>
      </c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9"/>
    </row>
    <row r="322" spans="1:66" ht="14.4" customHeight="1">
      <c r="A322" s="20"/>
      <c r="B322" s="71"/>
      <c r="C322" s="200" t="s">
        <v>466</v>
      </c>
      <c r="D322" s="200" t="s">
        <v>153</v>
      </c>
      <c r="E322" s="201" t="s">
        <v>467</v>
      </c>
      <c r="F322" s="201" t="s">
        <v>468</v>
      </c>
      <c r="G322" s="202" t="s">
        <v>267</v>
      </c>
      <c r="H322" s="203">
        <v>1</v>
      </c>
      <c r="I322" s="204">
        <v>0</v>
      </c>
      <c r="J322" s="205">
        <f>ROUND(I322*H322,2)</f>
        <v>0</v>
      </c>
      <c r="K322" s="206"/>
      <c r="L322" s="71"/>
      <c r="M322" s="207"/>
      <c r="N322" s="208" t="s">
        <v>45</v>
      </c>
      <c r="O322" s="209">
        <v>0</v>
      </c>
      <c r="P322" s="209">
        <f>O322*H322</f>
        <v>0</v>
      </c>
      <c r="Q322" s="209">
        <v>0</v>
      </c>
      <c r="R322" s="209">
        <f>Q322*H322</f>
        <v>0</v>
      </c>
      <c r="S322" s="209">
        <v>0</v>
      </c>
      <c r="T322" s="210">
        <f>S322*H322</f>
        <v>0</v>
      </c>
      <c r="U322" s="7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211" t="s">
        <v>453</v>
      </c>
      <c r="AS322" s="16"/>
      <c r="AT322" s="211" t="s">
        <v>153</v>
      </c>
      <c r="AU322" s="211" t="s">
        <v>96</v>
      </c>
      <c r="AV322" s="16"/>
      <c r="AW322" s="16"/>
      <c r="AX322" s="16"/>
      <c r="AY322" s="172" t="s">
        <v>151</v>
      </c>
      <c r="AZ322" s="16"/>
      <c r="BA322" s="16"/>
      <c r="BB322" s="16"/>
      <c r="BC322" s="16"/>
      <c r="BD322" s="16"/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172" t="s">
        <v>94</v>
      </c>
      <c r="BK322" s="212">
        <f>ROUND(I322*H322,2)</f>
        <v>0</v>
      </c>
      <c r="BL322" s="172" t="s">
        <v>453</v>
      </c>
      <c r="BM322" s="211" t="s">
        <v>469</v>
      </c>
      <c r="BN322" s="19"/>
    </row>
    <row r="323" spans="1:66" ht="13" customHeight="1">
      <c r="A323" s="20"/>
      <c r="B323" s="24"/>
      <c r="C323" s="128"/>
      <c r="D323" s="228" t="s">
        <v>159</v>
      </c>
      <c r="E323" s="128"/>
      <c r="F323" s="229" t="s">
        <v>470</v>
      </c>
      <c r="G323" s="128"/>
      <c r="H323" s="128"/>
      <c r="I323" s="128"/>
      <c r="J323" s="230"/>
      <c r="K323" s="230"/>
      <c r="L323" s="71"/>
      <c r="M323" s="76"/>
      <c r="N323" s="16"/>
      <c r="O323" s="16"/>
      <c r="P323" s="16"/>
      <c r="Q323" s="16"/>
      <c r="R323" s="16"/>
      <c r="S323" s="16"/>
      <c r="T323" s="79"/>
      <c r="U323" s="7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6"/>
      <c r="AS323" s="16"/>
      <c r="AT323" s="172" t="s">
        <v>159</v>
      </c>
      <c r="AU323" s="172" t="s">
        <v>96</v>
      </c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9"/>
    </row>
    <row r="324" spans="1:66" ht="14.4" customHeight="1">
      <c r="A324" s="20"/>
      <c r="B324" s="71"/>
      <c r="C324" s="200" t="s">
        <v>471</v>
      </c>
      <c r="D324" s="200" t="s">
        <v>153</v>
      </c>
      <c r="E324" s="201" t="s">
        <v>472</v>
      </c>
      <c r="F324" s="201" t="s">
        <v>473</v>
      </c>
      <c r="G324" s="202" t="s">
        <v>267</v>
      </c>
      <c r="H324" s="203">
        <v>1</v>
      </c>
      <c r="I324" s="204">
        <v>0</v>
      </c>
      <c r="J324" s="205">
        <f>ROUND(I324*H324,2)</f>
        <v>0</v>
      </c>
      <c r="K324" s="206"/>
      <c r="L324" s="71"/>
      <c r="M324" s="207"/>
      <c r="N324" s="208" t="s">
        <v>45</v>
      </c>
      <c r="O324" s="209">
        <v>0</v>
      </c>
      <c r="P324" s="209">
        <f>O324*H324</f>
        <v>0</v>
      </c>
      <c r="Q324" s="209">
        <v>0</v>
      </c>
      <c r="R324" s="209">
        <f>Q324*H324</f>
        <v>0</v>
      </c>
      <c r="S324" s="209">
        <v>0</v>
      </c>
      <c r="T324" s="210">
        <f>S324*H324</f>
        <v>0</v>
      </c>
      <c r="U324" s="7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211" t="s">
        <v>453</v>
      </c>
      <c r="AS324" s="16"/>
      <c r="AT324" s="211" t="s">
        <v>153</v>
      </c>
      <c r="AU324" s="211" t="s">
        <v>96</v>
      </c>
      <c r="AV324" s="16"/>
      <c r="AW324" s="16"/>
      <c r="AX324" s="16"/>
      <c r="AY324" s="172" t="s">
        <v>151</v>
      </c>
      <c r="AZ324" s="16"/>
      <c r="BA324" s="16"/>
      <c r="BB324" s="16"/>
      <c r="BC324" s="16"/>
      <c r="BD324" s="16"/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72" t="s">
        <v>94</v>
      </c>
      <c r="BK324" s="212">
        <f>ROUND(I324*H324,2)</f>
        <v>0</v>
      </c>
      <c r="BL324" s="172" t="s">
        <v>453</v>
      </c>
      <c r="BM324" s="211" t="s">
        <v>474</v>
      </c>
      <c r="BN324" s="19"/>
    </row>
    <row r="325" spans="1:66" ht="13" customHeight="1">
      <c r="A325" s="20"/>
      <c r="B325" s="24"/>
      <c r="C325" s="128"/>
      <c r="D325" s="228" t="s">
        <v>159</v>
      </c>
      <c r="E325" s="128"/>
      <c r="F325" s="229" t="s">
        <v>470</v>
      </c>
      <c r="G325" s="128"/>
      <c r="H325" s="128"/>
      <c r="I325" s="128"/>
      <c r="J325" s="230"/>
      <c r="K325" s="230"/>
      <c r="L325" s="71"/>
      <c r="M325" s="76"/>
      <c r="N325" s="16"/>
      <c r="O325" s="16"/>
      <c r="P325" s="16"/>
      <c r="Q325" s="16"/>
      <c r="R325" s="16"/>
      <c r="S325" s="16"/>
      <c r="T325" s="79"/>
      <c r="U325" s="7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6"/>
      <c r="AS325" s="16"/>
      <c r="AT325" s="172" t="s">
        <v>159</v>
      </c>
      <c r="AU325" s="172" t="s">
        <v>96</v>
      </c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9"/>
    </row>
    <row r="326" spans="1:66" ht="14.4" customHeight="1">
      <c r="A326" s="20"/>
      <c r="B326" s="71"/>
      <c r="C326" s="200" t="s">
        <v>475</v>
      </c>
      <c r="D326" s="200" t="s">
        <v>153</v>
      </c>
      <c r="E326" s="201" t="s">
        <v>476</v>
      </c>
      <c r="F326" s="201" t="s">
        <v>477</v>
      </c>
      <c r="G326" s="202" t="s">
        <v>267</v>
      </c>
      <c r="H326" s="203">
        <v>1</v>
      </c>
      <c r="I326" s="204">
        <v>0</v>
      </c>
      <c r="J326" s="205">
        <f>ROUND(I326*H326,2)</f>
        <v>0</v>
      </c>
      <c r="K326" s="206"/>
      <c r="L326" s="71"/>
      <c r="M326" s="207"/>
      <c r="N326" s="208" t="s">
        <v>45</v>
      </c>
      <c r="O326" s="209">
        <v>0</v>
      </c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U326" s="7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211" t="s">
        <v>453</v>
      </c>
      <c r="AS326" s="16"/>
      <c r="AT326" s="211" t="s">
        <v>153</v>
      </c>
      <c r="AU326" s="211" t="s">
        <v>96</v>
      </c>
      <c r="AV326" s="16"/>
      <c r="AW326" s="16"/>
      <c r="AX326" s="16"/>
      <c r="AY326" s="172" t="s">
        <v>151</v>
      </c>
      <c r="AZ326" s="16"/>
      <c r="BA326" s="16"/>
      <c r="BB326" s="16"/>
      <c r="BC326" s="16"/>
      <c r="BD326" s="16"/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72" t="s">
        <v>94</v>
      </c>
      <c r="BK326" s="212">
        <f>ROUND(I326*H326,2)</f>
        <v>0</v>
      </c>
      <c r="BL326" s="172" t="s">
        <v>453</v>
      </c>
      <c r="BM326" s="211" t="s">
        <v>478</v>
      </c>
      <c r="BN326" s="19"/>
    </row>
    <row r="327" spans="1:66" ht="13" customHeight="1">
      <c r="A327" s="20"/>
      <c r="B327" s="24"/>
      <c r="C327" s="128"/>
      <c r="D327" s="228" t="s">
        <v>159</v>
      </c>
      <c r="E327" s="128"/>
      <c r="F327" s="229" t="s">
        <v>479</v>
      </c>
      <c r="G327" s="128"/>
      <c r="H327" s="128"/>
      <c r="I327" s="128"/>
      <c r="J327" s="230"/>
      <c r="K327" s="230"/>
      <c r="L327" s="71"/>
      <c r="M327" s="76"/>
      <c r="N327" s="16"/>
      <c r="O327" s="16"/>
      <c r="P327" s="16"/>
      <c r="Q327" s="16"/>
      <c r="R327" s="16"/>
      <c r="S327" s="16"/>
      <c r="T327" s="79"/>
      <c r="U327" s="7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6"/>
      <c r="AS327" s="16"/>
      <c r="AT327" s="172" t="s">
        <v>159</v>
      </c>
      <c r="AU327" s="172" t="s">
        <v>96</v>
      </c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9"/>
    </row>
    <row r="328" spans="1:66" ht="14.4" customHeight="1">
      <c r="A328" s="20"/>
      <c r="B328" s="71"/>
      <c r="C328" s="200" t="s">
        <v>480</v>
      </c>
      <c r="D328" s="200" t="s">
        <v>153</v>
      </c>
      <c r="E328" s="201" t="s">
        <v>481</v>
      </c>
      <c r="F328" s="201" t="s">
        <v>482</v>
      </c>
      <c r="G328" s="202" t="s">
        <v>267</v>
      </c>
      <c r="H328" s="203">
        <v>1</v>
      </c>
      <c r="I328" s="204">
        <v>0</v>
      </c>
      <c r="J328" s="205">
        <f>ROUND(I328*H328,2)</f>
        <v>0</v>
      </c>
      <c r="K328" s="206"/>
      <c r="L328" s="71"/>
      <c r="M328" s="207"/>
      <c r="N328" s="208" t="s">
        <v>45</v>
      </c>
      <c r="O328" s="209">
        <v>0</v>
      </c>
      <c r="P328" s="209">
        <f>O328*H328</f>
        <v>0</v>
      </c>
      <c r="Q328" s="209">
        <v>0</v>
      </c>
      <c r="R328" s="209">
        <f>Q328*H328</f>
        <v>0</v>
      </c>
      <c r="S328" s="209">
        <v>0</v>
      </c>
      <c r="T328" s="210">
        <f>S328*H328</f>
        <v>0</v>
      </c>
      <c r="U328" s="7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211" t="s">
        <v>453</v>
      </c>
      <c r="AS328" s="16"/>
      <c r="AT328" s="211" t="s">
        <v>153</v>
      </c>
      <c r="AU328" s="211" t="s">
        <v>96</v>
      </c>
      <c r="AV328" s="16"/>
      <c r="AW328" s="16"/>
      <c r="AX328" s="16"/>
      <c r="AY328" s="172" t="s">
        <v>151</v>
      </c>
      <c r="AZ328" s="16"/>
      <c r="BA328" s="16"/>
      <c r="BB328" s="16"/>
      <c r="BC328" s="16"/>
      <c r="BD328" s="16"/>
      <c r="BE328" s="212">
        <f>IF(N328="základní",J328,0)</f>
        <v>0</v>
      </c>
      <c r="BF328" s="212">
        <f>IF(N328="snížená",J328,0)</f>
        <v>0</v>
      </c>
      <c r="BG328" s="212">
        <f>IF(N328="zákl. přenesená",J328,0)</f>
        <v>0</v>
      </c>
      <c r="BH328" s="212">
        <f>IF(N328="sníž. přenesená",J328,0)</f>
        <v>0</v>
      </c>
      <c r="BI328" s="212">
        <f>IF(N328="nulová",J328,0)</f>
        <v>0</v>
      </c>
      <c r="BJ328" s="172" t="s">
        <v>94</v>
      </c>
      <c r="BK328" s="212">
        <f>ROUND(I328*H328,2)</f>
        <v>0</v>
      </c>
      <c r="BL328" s="172" t="s">
        <v>453</v>
      </c>
      <c r="BM328" s="211" t="s">
        <v>483</v>
      </c>
      <c r="BN328" s="19"/>
    </row>
    <row r="329" spans="1:66" ht="13" customHeight="1">
      <c r="A329" s="20"/>
      <c r="B329" s="24"/>
      <c r="C329" s="128"/>
      <c r="D329" s="228" t="s">
        <v>159</v>
      </c>
      <c r="E329" s="128"/>
      <c r="F329" s="229" t="s">
        <v>484</v>
      </c>
      <c r="G329" s="128"/>
      <c r="H329" s="128"/>
      <c r="I329" s="128"/>
      <c r="J329" s="230"/>
      <c r="K329" s="230"/>
      <c r="L329" s="71"/>
      <c r="M329" s="76"/>
      <c r="N329" s="16"/>
      <c r="O329" s="16"/>
      <c r="P329" s="16"/>
      <c r="Q329" s="16"/>
      <c r="R329" s="16"/>
      <c r="S329" s="16"/>
      <c r="T329" s="79"/>
      <c r="U329" s="7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6"/>
      <c r="AS329" s="16"/>
      <c r="AT329" s="172" t="s">
        <v>159</v>
      </c>
      <c r="AU329" s="172" t="s">
        <v>96</v>
      </c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9"/>
    </row>
    <row r="330" spans="1:66" ht="14.4" customHeight="1">
      <c r="A330" s="20"/>
      <c r="B330" s="71"/>
      <c r="C330" s="200" t="s">
        <v>485</v>
      </c>
      <c r="D330" s="200" t="s">
        <v>153</v>
      </c>
      <c r="E330" s="201" t="s">
        <v>486</v>
      </c>
      <c r="F330" s="201" t="s">
        <v>487</v>
      </c>
      <c r="G330" s="202" t="s">
        <v>267</v>
      </c>
      <c r="H330" s="203">
        <v>1</v>
      </c>
      <c r="I330" s="204">
        <v>0</v>
      </c>
      <c r="J330" s="205">
        <f>ROUND(I330*H330,2)</f>
        <v>0</v>
      </c>
      <c r="K330" s="206"/>
      <c r="L330" s="71"/>
      <c r="M330" s="207"/>
      <c r="N330" s="208" t="s">
        <v>45</v>
      </c>
      <c r="O330" s="209">
        <v>0</v>
      </c>
      <c r="P330" s="209">
        <f>O330*H330</f>
        <v>0</v>
      </c>
      <c r="Q330" s="209">
        <v>0</v>
      </c>
      <c r="R330" s="209">
        <f>Q330*H330</f>
        <v>0</v>
      </c>
      <c r="S330" s="209">
        <v>0</v>
      </c>
      <c r="T330" s="210">
        <f>S330*H330</f>
        <v>0</v>
      </c>
      <c r="U330" s="7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211" t="s">
        <v>453</v>
      </c>
      <c r="AS330" s="16"/>
      <c r="AT330" s="211" t="s">
        <v>153</v>
      </c>
      <c r="AU330" s="211" t="s">
        <v>96</v>
      </c>
      <c r="AV330" s="16"/>
      <c r="AW330" s="16"/>
      <c r="AX330" s="16"/>
      <c r="AY330" s="172" t="s">
        <v>151</v>
      </c>
      <c r="AZ330" s="16"/>
      <c r="BA330" s="16"/>
      <c r="BB330" s="16"/>
      <c r="BC330" s="16"/>
      <c r="BD330" s="16"/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72" t="s">
        <v>94</v>
      </c>
      <c r="BK330" s="212">
        <f>ROUND(I330*H330,2)</f>
        <v>0</v>
      </c>
      <c r="BL330" s="172" t="s">
        <v>453</v>
      </c>
      <c r="BM330" s="211" t="s">
        <v>488</v>
      </c>
      <c r="BN330" s="19"/>
    </row>
    <row r="331" spans="1:66" ht="13" customHeight="1">
      <c r="A331" s="20"/>
      <c r="B331" s="24"/>
      <c r="C331" s="74"/>
      <c r="D331" s="213" t="s">
        <v>159</v>
      </c>
      <c r="E331" s="74"/>
      <c r="F331" s="214" t="s">
        <v>489</v>
      </c>
      <c r="G331" s="74"/>
      <c r="H331" s="74"/>
      <c r="I331" s="74"/>
      <c r="J331" s="149"/>
      <c r="K331" s="149"/>
      <c r="L331" s="71"/>
      <c r="M331" s="76"/>
      <c r="N331" s="16"/>
      <c r="O331" s="16"/>
      <c r="P331" s="16"/>
      <c r="Q331" s="16"/>
      <c r="R331" s="16"/>
      <c r="S331" s="16"/>
      <c r="T331" s="79"/>
      <c r="U331" s="7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6"/>
      <c r="AS331" s="16"/>
      <c r="AT331" s="172" t="s">
        <v>159</v>
      </c>
      <c r="AU331" s="172" t="s">
        <v>96</v>
      </c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9"/>
    </row>
    <row r="332" spans="1:66" ht="22.8" customHeight="1">
      <c r="A332" s="20"/>
      <c r="B332" s="24"/>
      <c r="C332" s="66"/>
      <c r="D332" s="197" t="s">
        <v>85</v>
      </c>
      <c r="E332" s="198" t="s">
        <v>490</v>
      </c>
      <c r="F332" s="198" t="s">
        <v>491</v>
      </c>
      <c r="G332" s="66"/>
      <c r="H332" s="66"/>
      <c r="I332" s="66"/>
      <c r="J332" s="199">
        <f>BK332</f>
        <v>0</v>
      </c>
      <c r="K332" s="148"/>
      <c r="L332" s="71"/>
      <c r="M332" s="76"/>
      <c r="N332" s="16"/>
      <c r="O332" s="16"/>
      <c r="P332" s="193">
        <f>SUM(P333:P348)</f>
        <v>0</v>
      </c>
      <c r="Q332" s="16"/>
      <c r="R332" s="193">
        <f>SUM(R333:R348)</f>
        <v>0</v>
      </c>
      <c r="S332" s="16"/>
      <c r="T332" s="194">
        <f>SUM(T333:T348)</f>
        <v>0</v>
      </c>
      <c r="U332" s="7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90" t="s">
        <v>94</v>
      </c>
      <c r="AS332" s="16"/>
      <c r="AT332" s="195" t="s">
        <v>85</v>
      </c>
      <c r="AU332" s="195" t="s">
        <v>94</v>
      </c>
      <c r="AV332" s="16"/>
      <c r="AW332" s="16"/>
      <c r="AX332" s="16"/>
      <c r="AY332" s="190" t="s">
        <v>151</v>
      </c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96">
        <f>SUM(BK333:BK348)</f>
        <v>0</v>
      </c>
      <c r="BL332" s="16"/>
      <c r="BM332" s="16"/>
      <c r="BN332" s="19"/>
    </row>
    <row r="333" spans="1:66" ht="14.4" customHeight="1">
      <c r="A333" s="20"/>
      <c r="B333" s="71"/>
      <c r="C333" s="200" t="s">
        <v>492</v>
      </c>
      <c r="D333" s="200" t="s">
        <v>153</v>
      </c>
      <c r="E333" s="201" t="s">
        <v>493</v>
      </c>
      <c r="F333" s="201" t="s">
        <v>443</v>
      </c>
      <c r="G333" s="202" t="s">
        <v>336</v>
      </c>
      <c r="H333" s="203">
        <v>1</v>
      </c>
      <c r="I333" s="204">
        <v>0</v>
      </c>
      <c r="J333" s="205">
        <f>ROUND(I333*H333,2)</f>
        <v>0</v>
      </c>
      <c r="K333" s="206"/>
      <c r="L333" s="71"/>
      <c r="M333" s="207"/>
      <c r="N333" s="208" t="s">
        <v>45</v>
      </c>
      <c r="O333" s="209">
        <v>0</v>
      </c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U333" s="7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211" t="s">
        <v>157</v>
      </c>
      <c r="AS333" s="16"/>
      <c r="AT333" s="211" t="s">
        <v>153</v>
      </c>
      <c r="AU333" s="211" t="s">
        <v>96</v>
      </c>
      <c r="AV333" s="16"/>
      <c r="AW333" s="16"/>
      <c r="AX333" s="16"/>
      <c r="AY333" s="172" t="s">
        <v>151</v>
      </c>
      <c r="AZ333" s="16"/>
      <c r="BA333" s="16"/>
      <c r="BB333" s="16"/>
      <c r="BC333" s="16"/>
      <c r="BD333" s="16"/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172" t="s">
        <v>94</v>
      </c>
      <c r="BK333" s="212">
        <f>ROUND(I333*H333,2)</f>
        <v>0</v>
      </c>
      <c r="BL333" s="172" t="s">
        <v>157</v>
      </c>
      <c r="BM333" s="211" t="s">
        <v>494</v>
      </c>
      <c r="BN333" s="19"/>
    </row>
    <row r="334" spans="1:66" ht="13" customHeight="1">
      <c r="A334" s="20"/>
      <c r="B334" s="24"/>
      <c r="C334" s="128"/>
      <c r="D334" s="228" t="s">
        <v>159</v>
      </c>
      <c r="E334" s="128"/>
      <c r="F334" s="229" t="s">
        <v>443</v>
      </c>
      <c r="G334" s="128"/>
      <c r="H334" s="128"/>
      <c r="I334" s="128"/>
      <c r="J334" s="230"/>
      <c r="K334" s="230"/>
      <c r="L334" s="71"/>
      <c r="M334" s="76"/>
      <c r="N334" s="16"/>
      <c r="O334" s="16"/>
      <c r="P334" s="16"/>
      <c r="Q334" s="16"/>
      <c r="R334" s="16"/>
      <c r="S334" s="16"/>
      <c r="T334" s="79"/>
      <c r="U334" s="7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6"/>
      <c r="AS334" s="16"/>
      <c r="AT334" s="172" t="s">
        <v>159</v>
      </c>
      <c r="AU334" s="172" t="s">
        <v>96</v>
      </c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9"/>
    </row>
    <row r="335" spans="1:66" ht="14.4" customHeight="1">
      <c r="A335" s="20"/>
      <c r="B335" s="71"/>
      <c r="C335" s="200" t="s">
        <v>495</v>
      </c>
      <c r="D335" s="200" t="s">
        <v>153</v>
      </c>
      <c r="E335" s="201" t="s">
        <v>496</v>
      </c>
      <c r="F335" s="201" t="s">
        <v>447</v>
      </c>
      <c r="G335" s="202" t="s">
        <v>336</v>
      </c>
      <c r="H335" s="203">
        <v>42</v>
      </c>
      <c r="I335" s="204">
        <v>0</v>
      </c>
      <c r="J335" s="205">
        <f>ROUND(I335*H335,2)</f>
        <v>0</v>
      </c>
      <c r="K335" s="206"/>
      <c r="L335" s="71"/>
      <c r="M335" s="207"/>
      <c r="N335" s="208" t="s">
        <v>45</v>
      </c>
      <c r="O335" s="209">
        <v>0</v>
      </c>
      <c r="P335" s="209">
        <f>O335*H335</f>
        <v>0</v>
      </c>
      <c r="Q335" s="209">
        <v>0</v>
      </c>
      <c r="R335" s="209">
        <f>Q335*H335</f>
        <v>0</v>
      </c>
      <c r="S335" s="209">
        <v>0</v>
      </c>
      <c r="T335" s="210">
        <f>S335*H335</f>
        <v>0</v>
      </c>
      <c r="U335" s="7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211" t="s">
        <v>157</v>
      </c>
      <c r="AS335" s="16"/>
      <c r="AT335" s="211" t="s">
        <v>153</v>
      </c>
      <c r="AU335" s="211" t="s">
        <v>96</v>
      </c>
      <c r="AV335" s="16"/>
      <c r="AW335" s="16"/>
      <c r="AX335" s="16"/>
      <c r="AY335" s="172" t="s">
        <v>151</v>
      </c>
      <c r="AZ335" s="16"/>
      <c r="BA335" s="16"/>
      <c r="BB335" s="16"/>
      <c r="BC335" s="16"/>
      <c r="BD335" s="16"/>
      <c r="BE335" s="212">
        <f>IF(N335="základní",J335,0)</f>
        <v>0</v>
      </c>
      <c r="BF335" s="212">
        <f>IF(N335="snížená",J335,0)</f>
        <v>0</v>
      </c>
      <c r="BG335" s="212">
        <f>IF(N335="zákl. přenesená",J335,0)</f>
        <v>0</v>
      </c>
      <c r="BH335" s="212">
        <f>IF(N335="sníž. přenesená",J335,0)</f>
        <v>0</v>
      </c>
      <c r="BI335" s="212">
        <f>IF(N335="nulová",J335,0)</f>
        <v>0</v>
      </c>
      <c r="BJ335" s="172" t="s">
        <v>94</v>
      </c>
      <c r="BK335" s="212">
        <f>ROUND(I335*H335,2)</f>
        <v>0</v>
      </c>
      <c r="BL335" s="172" t="s">
        <v>157</v>
      </c>
      <c r="BM335" s="211" t="s">
        <v>497</v>
      </c>
      <c r="BN335" s="19"/>
    </row>
    <row r="336" spans="1:66" ht="13" customHeight="1">
      <c r="A336" s="20"/>
      <c r="B336" s="24"/>
      <c r="C336" s="128"/>
      <c r="D336" s="228" t="s">
        <v>159</v>
      </c>
      <c r="E336" s="128"/>
      <c r="F336" s="229" t="s">
        <v>449</v>
      </c>
      <c r="G336" s="128"/>
      <c r="H336" s="128"/>
      <c r="I336" s="128"/>
      <c r="J336" s="230"/>
      <c r="K336" s="230"/>
      <c r="L336" s="71"/>
      <c r="M336" s="76"/>
      <c r="N336" s="16"/>
      <c r="O336" s="16"/>
      <c r="P336" s="16"/>
      <c r="Q336" s="16"/>
      <c r="R336" s="16"/>
      <c r="S336" s="16"/>
      <c r="T336" s="79"/>
      <c r="U336" s="7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6"/>
      <c r="AS336" s="16"/>
      <c r="AT336" s="172" t="s">
        <v>159</v>
      </c>
      <c r="AU336" s="172" t="s">
        <v>96</v>
      </c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9"/>
    </row>
    <row r="337" spans="1:66" ht="14.4" customHeight="1">
      <c r="A337" s="20"/>
      <c r="B337" s="71"/>
      <c r="C337" s="200" t="s">
        <v>498</v>
      </c>
      <c r="D337" s="200" t="s">
        <v>153</v>
      </c>
      <c r="E337" s="201" t="s">
        <v>499</v>
      </c>
      <c r="F337" s="201" t="s">
        <v>500</v>
      </c>
      <c r="G337" s="202" t="s">
        <v>267</v>
      </c>
      <c r="H337" s="203">
        <v>1</v>
      </c>
      <c r="I337" s="204">
        <v>0</v>
      </c>
      <c r="J337" s="205">
        <f>ROUND(I337*H337,2)</f>
        <v>0</v>
      </c>
      <c r="K337" s="206"/>
      <c r="L337" s="71"/>
      <c r="M337" s="207"/>
      <c r="N337" s="208" t="s">
        <v>45</v>
      </c>
      <c r="O337" s="209">
        <v>0</v>
      </c>
      <c r="P337" s="209">
        <f>O337*H337</f>
        <v>0</v>
      </c>
      <c r="Q337" s="209">
        <v>0</v>
      </c>
      <c r="R337" s="209">
        <f>Q337*H337</f>
        <v>0</v>
      </c>
      <c r="S337" s="209">
        <v>0</v>
      </c>
      <c r="T337" s="210">
        <f>S337*H337</f>
        <v>0</v>
      </c>
      <c r="U337" s="7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211" t="s">
        <v>157</v>
      </c>
      <c r="AS337" s="16"/>
      <c r="AT337" s="211" t="s">
        <v>153</v>
      </c>
      <c r="AU337" s="211" t="s">
        <v>96</v>
      </c>
      <c r="AV337" s="16"/>
      <c r="AW337" s="16"/>
      <c r="AX337" s="16"/>
      <c r="AY337" s="172" t="s">
        <v>151</v>
      </c>
      <c r="AZ337" s="16"/>
      <c r="BA337" s="16"/>
      <c r="BB337" s="16"/>
      <c r="BC337" s="16"/>
      <c r="BD337" s="16"/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172" t="s">
        <v>94</v>
      </c>
      <c r="BK337" s="212">
        <f>ROUND(I337*H337,2)</f>
        <v>0</v>
      </c>
      <c r="BL337" s="172" t="s">
        <v>157</v>
      </c>
      <c r="BM337" s="211" t="s">
        <v>501</v>
      </c>
      <c r="BN337" s="19"/>
    </row>
    <row r="338" spans="1:66" ht="13" customHeight="1">
      <c r="A338" s="20"/>
      <c r="B338" s="24"/>
      <c r="C338" s="128"/>
      <c r="D338" s="228" t="s">
        <v>159</v>
      </c>
      <c r="E338" s="128"/>
      <c r="F338" s="229" t="s">
        <v>502</v>
      </c>
      <c r="G338" s="128"/>
      <c r="H338" s="128"/>
      <c r="I338" s="128"/>
      <c r="J338" s="230"/>
      <c r="K338" s="230"/>
      <c r="L338" s="71"/>
      <c r="M338" s="76"/>
      <c r="N338" s="16"/>
      <c r="O338" s="16"/>
      <c r="P338" s="16"/>
      <c r="Q338" s="16"/>
      <c r="R338" s="16"/>
      <c r="S338" s="16"/>
      <c r="T338" s="79"/>
      <c r="U338" s="7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6"/>
      <c r="AS338" s="16"/>
      <c r="AT338" s="172" t="s">
        <v>159</v>
      </c>
      <c r="AU338" s="172" t="s">
        <v>96</v>
      </c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9"/>
    </row>
    <row r="339" spans="1:66" ht="14.4" customHeight="1">
      <c r="A339" s="20"/>
      <c r="B339" s="71"/>
      <c r="C339" s="200" t="s">
        <v>503</v>
      </c>
      <c r="D339" s="200" t="s">
        <v>153</v>
      </c>
      <c r="E339" s="201" t="s">
        <v>504</v>
      </c>
      <c r="F339" s="201" t="s">
        <v>505</v>
      </c>
      <c r="G339" s="202" t="s">
        <v>267</v>
      </c>
      <c r="H339" s="203">
        <v>1</v>
      </c>
      <c r="I339" s="204">
        <v>0</v>
      </c>
      <c r="J339" s="205">
        <f>ROUND(I339*H339,2)</f>
        <v>0</v>
      </c>
      <c r="K339" s="206"/>
      <c r="L339" s="71"/>
      <c r="M339" s="207"/>
      <c r="N339" s="208" t="s">
        <v>45</v>
      </c>
      <c r="O339" s="209">
        <v>0</v>
      </c>
      <c r="P339" s="209">
        <f>O339*H339</f>
        <v>0</v>
      </c>
      <c r="Q339" s="209">
        <v>0</v>
      </c>
      <c r="R339" s="209">
        <f>Q339*H339</f>
        <v>0</v>
      </c>
      <c r="S339" s="209">
        <v>0</v>
      </c>
      <c r="T339" s="210">
        <f>S339*H339</f>
        <v>0</v>
      </c>
      <c r="U339" s="7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211" t="s">
        <v>453</v>
      </c>
      <c r="AS339" s="16"/>
      <c r="AT339" s="211" t="s">
        <v>153</v>
      </c>
      <c r="AU339" s="211" t="s">
        <v>96</v>
      </c>
      <c r="AV339" s="16"/>
      <c r="AW339" s="16"/>
      <c r="AX339" s="16"/>
      <c r="AY339" s="172" t="s">
        <v>151</v>
      </c>
      <c r="AZ339" s="16"/>
      <c r="BA339" s="16"/>
      <c r="BB339" s="16"/>
      <c r="BC339" s="16"/>
      <c r="BD339" s="16"/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172" t="s">
        <v>94</v>
      </c>
      <c r="BK339" s="212">
        <f>ROUND(I339*H339,2)</f>
        <v>0</v>
      </c>
      <c r="BL339" s="172" t="s">
        <v>453</v>
      </c>
      <c r="BM339" s="211" t="s">
        <v>506</v>
      </c>
      <c r="BN339" s="19"/>
    </row>
    <row r="340" spans="1:66" ht="13" customHeight="1">
      <c r="A340" s="20"/>
      <c r="B340" s="24"/>
      <c r="C340" s="128"/>
      <c r="D340" s="228" t="s">
        <v>159</v>
      </c>
      <c r="E340" s="128"/>
      <c r="F340" s="229" t="s">
        <v>507</v>
      </c>
      <c r="G340" s="128"/>
      <c r="H340" s="128"/>
      <c r="I340" s="128"/>
      <c r="J340" s="230"/>
      <c r="K340" s="230"/>
      <c r="L340" s="71"/>
      <c r="M340" s="76"/>
      <c r="N340" s="16"/>
      <c r="O340" s="16"/>
      <c r="P340" s="16"/>
      <c r="Q340" s="16"/>
      <c r="R340" s="16"/>
      <c r="S340" s="16"/>
      <c r="T340" s="79"/>
      <c r="U340" s="7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6"/>
      <c r="AS340" s="16"/>
      <c r="AT340" s="172" t="s">
        <v>159</v>
      </c>
      <c r="AU340" s="172" t="s">
        <v>96</v>
      </c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9"/>
    </row>
    <row r="341" spans="1:66" ht="14.4" customHeight="1">
      <c r="A341" s="20"/>
      <c r="B341" s="71"/>
      <c r="C341" s="200" t="s">
        <v>508</v>
      </c>
      <c r="D341" s="200" t="s">
        <v>153</v>
      </c>
      <c r="E341" s="201" t="s">
        <v>509</v>
      </c>
      <c r="F341" s="201" t="s">
        <v>510</v>
      </c>
      <c r="G341" s="202" t="s">
        <v>267</v>
      </c>
      <c r="H341" s="203">
        <v>1</v>
      </c>
      <c r="I341" s="204">
        <v>0</v>
      </c>
      <c r="J341" s="205">
        <f>ROUND(I341*H341,2)</f>
        <v>0</v>
      </c>
      <c r="K341" s="206"/>
      <c r="L341" s="71"/>
      <c r="M341" s="207"/>
      <c r="N341" s="208" t="s">
        <v>45</v>
      </c>
      <c r="O341" s="209">
        <v>0</v>
      </c>
      <c r="P341" s="209">
        <f>O341*H341</f>
        <v>0</v>
      </c>
      <c r="Q341" s="209">
        <v>0</v>
      </c>
      <c r="R341" s="209">
        <f>Q341*H341</f>
        <v>0</v>
      </c>
      <c r="S341" s="209">
        <v>0</v>
      </c>
      <c r="T341" s="210">
        <f>S341*H341</f>
        <v>0</v>
      </c>
      <c r="U341" s="7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211" t="s">
        <v>453</v>
      </c>
      <c r="AS341" s="16"/>
      <c r="AT341" s="211" t="s">
        <v>153</v>
      </c>
      <c r="AU341" s="211" t="s">
        <v>96</v>
      </c>
      <c r="AV341" s="16"/>
      <c r="AW341" s="16"/>
      <c r="AX341" s="16"/>
      <c r="AY341" s="172" t="s">
        <v>151</v>
      </c>
      <c r="AZ341" s="16"/>
      <c r="BA341" s="16"/>
      <c r="BB341" s="16"/>
      <c r="BC341" s="16"/>
      <c r="BD341" s="16"/>
      <c r="BE341" s="212">
        <f>IF(N341="základní",J341,0)</f>
        <v>0</v>
      </c>
      <c r="BF341" s="212">
        <f>IF(N341="snížená",J341,0)</f>
        <v>0</v>
      </c>
      <c r="BG341" s="212">
        <f>IF(N341="zákl. přenesená",J341,0)</f>
        <v>0</v>
      </c>
      <c r="BH341" s="212">
        <f>IF(N341="sníž. přenesená",J341,0)</f>
        <v>0</v>
      </c>
      <c r="BI341" s="212">
        <f>IF(N341="nulová",J341,0)</f>
        <v>0</v>
      </c>
      <c r="BJ341" s="172" t="s">
        <v>94</v>
      </c>
      <c r="BK341" s="212">
        <f>ROUND(I341*H341,2)</f>
        <v>0</v>
      </c>
      <c r="BL341" s="172" t="s">
        <v>453</v>
      </c>
      <c r="BM341" s="211" t="s">
        <v>511</v>
      </c>
      <c r="BN341" s="19"/>
    </row>
    <row r="342" spans="1:66" ht="13" customHeight="1">
      <c r="A342" s="20"/>
      <c r="B342" s="24"/>
      <c r="C342" s="128"/>
      <c r="D342" s="228" t="s">
        <v>159</v>
      </c>
      <c r="E342" s="128"/>
      <c r="F342" s="229" t="s">
        <v>512</v>
      </c>
      <c r="G342" s="128"/>
      <c r="H342" s="128"/>
      <c r="I342" s="128"/>
      <c r="J342" s="230"/>
      <c r="K342" s="230"/>
      <c r="L342" s="71"/>
      <c r="M342" s="76"/>
      <c r="N342" s="16"/>
      <c r="O342" s="16"/>
      <c r="P342" s="16"/>
      <c r="Q342" s="16"/>
      <c r="R342" s="16"/>
      <c r="S342" s="16"/>
      <c r="T342" s="79"/>
      <c r="U342" s="7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6"/>
      <c r="AS342" s="16"/>
      <c r="AT342" s="172" t="s">
        <v>159</v>
      </c>
      <c r="AU342" s="172" t="s">
        <v>96</v>
      </c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9"/>
    </row>
    <row r="343" spans="1:66" ht="14.4" customHeight="1">
      <c r="A343" s="20"/>
      <c r="B343" s="71"/>
      <c r="C343" s="200" t="s">
        <v>513</v>
      </c>
      <c r="D343" s="200" t="s">
        <v>153</v>
      </c>
      <c r="E343" s="201" t="s">
        <v>514</v>
      </c>
      <c r="F343" s="201" t="s">
        <v>515</v>
      </c>
      <c r="G343" s="202" t="s">
        <v>267</v>
      </c>
      <c r="H343" s="203">
        <v>1</v>
      </c>
      <c r="I343" s="204">
        <v>0</v>
      </c>
      <c r="J343" s="205">
        <f>ROUND(I343*H343,2)</f>
        <v>0</v>
      </c>
      <c r="K343" s="206"/>
      <c r="L343" s="71"/>
      <c r="M343" s="207"/>
      <c r="N343" s="208" t="s">
        <v>45</v>
      </c>
      <c r="O343" s="209">
        <v>0</v>
      </c>
      <c r="P343" s="209">
        <f>O343*H343</f>
        <v>0</v>
      </c>
      <c r="Q343" s="209">
        <v>0</v>
      </c>
      <c r="R343" s="209">
        <f>Q343*H343</f>
        <v>0</v>
      </c>
      <c r="S343" s="209">
        <v>0</v>
      </c>
      <c r="T343" s="210">
        <f>S343*H343</f>
        <v>0</v>
      </c>
      <c r="U343" s="7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211" t="s">
        <v>453</v>
      </c>
      <c r="AS343" s="16"/>
      <c r="AT343" s="211" t="s">
        <v>153</v>
      </c>
      <c r="AU343" s="211" t="s">
        <v>96</v>
      </c>
      <c r="AV343" s="16"/>
      <c r="AW343" s="16"/>
      <c r="AX343" s="16"/>
      <c r="AY343" s="172" t="s">
        <v>151</v>
      </c>
      <c r="AZ343" s="16"/>
      <c r="BA343" s="16"/>
      <c r="BB343" s="16"/>
      <c r="BC343" s="16"/>
      <c r="BD343" s="16"/>
      <c r="BE343" s="212">
        <f>IF(N343="základní",J343,0)</f>
        <v>0</v>
      </c>
      <c r="BF343" s="212">
        <f>IF(N343="snížená",J343,0)</f>
        <v>0</v>
      </c>
      <c r="BG343" s="212">
        <f>IF(N343="zákl. přenesená",J343,0)</f>
        <v>0</v>
      </c>
      <c r="BH343" s="212">
        <f>IF(N343="sníž. přenesená",J343,0)</f>
        <v>0</v>
      </c>
      <c r="BI343" s="212">
        <f>IF(N343="nulová",J343,0)</f>
        <v>0</v>
      </c>
      <c r="BJ343" s="172" t="s">
        <v>94</v>
      </c>
      <c r="BK343" s="212">
        <f>ROUND(I343*H343,2)</f>
        <v>0</v>
      </c>
      <c r="BL343" s="172" t="s">
        <v>453</v>
      </c>
      <c r="BM343" s="211" t="s">
        <v>516</v>
      </c>
      <c r="BN343" s="19"/>
    </row>
    <row r="344" spans="1:66" ht="19" customHeight="1">
      <c r="A344" s="20"/>
      <c r="B344" s="24"/>
      <c r="C344" s="128"/>
      <c r="D344" s="228" t="s">
        <v>159</v>
      </c>
      <c r="E344" s="128"/>
      <c r="F344" s="229" t="s">
        <v>517</v>
      </c>
      <c r="G344" s="128"/>
      <c r="H344" s="128"/>
      <c r="I344" s="128"/>
      <c r="J344" s="230"/>
      <c r="K344" s="230"/>
      <c r="L344" s="71"/>
      <c r="M344" s="76"/>
      <c r="N344" s="16"/>
      <c r="O344" s="16"/>
      <c r="P344" s="16"/>
      <c r="Q344" s="16"/>
      <c r="R344" s="16"/>
      <c r="S344" s="16"/>
      <c r="T344" s="79"/>
      <c r="U344" s="7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6"/>
      <c r="AS344" s="16"/>
      <c r="AT344" s="172" t="s">
        <v>159</v>
      </c>
      <c r="AU344" s="172" t="s">
        <v>96</v>
      </c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9"/>
    </row>
    <row r="345" spans="1:66" ht="14.4" customHeight="1">
      <c r="A345" s="20"/>
      <c r="B345" s="71"/>
      <c r="C345" s="200" t="s">
        <v>518</v>
      </c>
      <c r="D345" s="200" t="s">
        <v>153</v>
      </c>
      <c r="E345" s="201" t="s">
        <v>519</v>
      </c>
      <c r="F345" s="201" t="s">
        <v>520</v>
      </c>
      <c r="G345" s="202" t="s">
        <v>267</v>
      </c>
      <c r="H345" s="203">
        <v>1</v>
      </c>
      <c r="I345" s="204">
        <v>0</v>
      </c>
      <c r="J345" s="205">
        <f>ROUND(I345*H345,2)</f>
        <v>0</v>
      </c>
      <c r="K345" s="206"/>
      <c r="L345" s="71"/>
      <c r="M345" s="207"/>
      <c r="N345" s="208" t="s">
        <v>45</v>
      </c>
      <c r="O345" s="209">
        <v>0</v>
      </c>
      <c r="P345" s="209">
        <f>O345*H345</f>
        <v>0</v>
      </c>
      <c r="Q345" s="209">
        <v>0</v>
      </c>
      <c r="R345" s="209">
        <f>Q345*H345</f>
        <v>0</v>
      </c>
      <c r="S345" s="209">
        <v>0</v>
      </c>
      <c r="T345" s="210">
        <f>S345*H345</f>
        <v>0</v>
      </c>
      <c r="U345" s="7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211" t="s">
        <v>453</v>
      </c>
      <c r="AS345" s="16"/>
      <c r="AT345" s="211" t="s">
        <v>153</v>
      </c>
      <c r="AU345" s="211" t="s">
        <v>96</v>
      </c>
      <c r="AV345" s="16"/>
      <c r="AW345" s="16"/>
      <c r="AX345" s="16"/>
      <c r="AY345" s="172" t="s">
        <v>151</v>
      </c>
      <c r="AZ345" s="16"/>
      <c r="BA345" s="16"/>
      <c r="BB345" s="16"/>
      <c r="BC345" s="16"/>
      <c r="BD345" s="16"/>
      <c r="BE345" s="212">
        <f>IF(N345="základní",J345,0)</f>
        <v>0</v>
      </c>
      <c r="BF345" s="212">
        <f>IF(N345="snížená",J345,0)</f>
        <v>0</v>
      </c>
      <c r="BG345" s="212">
        <f>IF(N345="zákl. přenesená",J345,0)</f>
        <v>0</v>
      </c>
      <c r="BH345" s="212">
        <f>IF(N345="sníž. přenesená",J345,0)</f>
        <v>0</v>
      </c>
      <c r="BI345" s="212">
        <f>IF(N345="nulová",J345,0)</f>
        <v>0</v>
      </c>
      <c r="BJ345" s="172" t="s">
        <v>94</v>
      </c>
      <c r="BK345" s="212">
        <f>ROUND(I345*H345,2)</f>
        <v>0</v>
      </c>
      <c r="BL345" s="172" t="s">
        <v>453</v>
      </c>
      <c r="BM345" s="211" t="s">
        <v>521</v>
      </c>
      <c r="BN345" s="19"/>
    </row>
    <row r="346" spans="1:66" ht="13" customHeight="1">
      <c r="A346" s="20"/>
      <c r="B346" s="24"/>
      <c r="C346" s="128"/>
      <c r="D346" s="228" t="s">
        <v>159</v>
      </c>
      <c r="E346" s="128"/>
      <c r="F346" s="229" t="s">
        <v>522</v>
      </c>
      <c r="G346" s="128"/>
      <c r="H346" s="128"/>
      <c r="I346" s="128"/>
      <c r="J346" s="230"/>
      <c r="K346" s="230"/>
      <c r="L346" s="71"/>
      <c r="M346" s="76"/>
      <c r="N346" s="16"/>
      <c r="O346" s="16"/>
      <c r="P346" s="16"/>
      <c r="Q346" s="16"/>
      <c r="R346" s="16"/>
      <c r="S346" s="16"/>
      <c r="T346" s="79"/>
      <c r="U346" s="7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6"/>
      <c r="AS346" s="16"/>
      <c r="AT346" s="172" t="s">
        <v>159</v>
      </c>
      <c r="AU346" s="172" t="s">
        <v>96</v>
      </c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9"/>
    </row>
    <row r="347" spans="1:66" ht="14.4" customHeight="1">
      <c r="A347" s="20"/>
      <c r="B347" s="71"/>
      <c r="C347" s="200" t="s">
        <v>523</v>
      </c>
      <c r="D347" s="200" t="s">
        <v>153</v>
      </c>
      <c r="E347" s="201" t="s">
        <v>524</v>
      </c>
      <c r="F347" s="201" t="s">
        <v>525</v>
      </c>
      <c r="G347" s="202" t="s">
        <v>267</v>
      </c>
      <c r="H347" s="203">
        <v>1</v>
      </c>
      <c r="I347" s="204">
        <v>0</v>
      </c>
      <c r="J347" s="205">
        <f>ROUND(I347*H347,2)</f>
        <v>0</v>
      </c>
      <c r="K347" s="206"/>
      <c r="L347" s="71"/>
      <c r="M347" s="207"/>
      <c r="N347" s="208" t="s">
        <v>45</v>
      </c>
      <c r="O347" s="209">
        <v>0</v>
      </c>
      <c r="P347" s="209">
        <f>O347*H347</f>
        <v>0</v>
      </c>
      <c r="Q347" s="209">
        <v>0</v>
      </c>
      <c r="R347" s="209">
        <f>Q347*H347</f>
        <v>0</v>
      </c>
      <c r="S347" s="209">
        <v>0</v>
      </c>
      <c r="T347" s="210">
        <f>S347*H347</f>
        <v>0</v>
      </c>
      <c r="U347" s="7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211" t="s">
        <v>453</v>
      </c>
      <c r="AS347" s="16"/>
      <c r="AT347" s="211" t="s">
        <v>153</v>
      </c>
      <c r="AU347" s="211" t="s">
        <v>96</v>
      </c>
      <c r="AV347" s="16"/>
      <c r="AW347" s="16"/>
      <c r="AX347" s="16"/>
      <c r="AY347" s="172" t="s">
        <v>151</v>
      </c>
      <c r="AZ347" s="16"/>
      <c r="BA347" s="16"/>
      <c r="BB347" s="16"/>
      <c r="BC347" s="16"/>
      <c r="BD347" s="16"/>
      <c r="BE347" s="212">
        <f>IF(N347="základní",J347,0)</f>
        <v>0</v>
      </c>
      <c r="BF347" s="212">
        <f>IF(N347="snížená",J347,0)</f>
        <v>0</v>
      </c>
      <c r="BG347" s="212">
        <f>IF(N347="zákl. přenesená",J347,0)</f>
        <v>0</v>
      </c>
      <c r="BH347" s="212">
        <f>IF(N347="sníž. přenesená",J347,0)</f>
        <v>0</v>
      </c>
      <c r="BI347" s="212">
        <f>IF(N347="nulová",J347,0)</f>
        <v>0</v>
      </c>
      <c r="BJ347" s="172" t="s">
        <v>94</v>
      </c>
      <c r="BK347" s="212">
        <f>ROUND(I347*H347,2)</f>
        <v>0</v>
      </c>
      <c r="BL347" s="172" t="s">
        <v>453</v>
      </c>
      <c r="BM347" s="211" t="s">
        <v>526</v>
      </c>
      <c r="BN347" s="19"/>
    </row>
    <row r="348" spans="1:66" ht="13" customHeight="1">
      <c r="A348" s="20"/>
      <c r="B348" s="24"/>
      <c r="C348" s="74"/>
      <c r="D348" s="213" t="s">
        <v>159</v>
      </c>
      <c r="E348" s="74"/>
      <c r="F348" s="214" t="s">
        <v>527</v>
      </c>
      <c r="G348" s="74"/>
      <c r="H348" s="74"/>
      <c r="I348" s="74"/>
      <c r="J348" s="149"/>
      <c r="K348" s="149"/>
      <c r="L348" s="71"/>
      <c r="M348" s="76"/>
      <c r="N348" s="16"/>
      <c r="O348" s="16"/>
      <c r="P348" s="16"/>
      <c r="Q348" s="16"/>
      <c r="R348" s="16"/>
      <c r="S348" s="16"/>
      <c r="T348" s="79"/>
      <c r="U348" s="7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6"/>
      <c r="AS348" s="16"/>
      <c r="AT348" s="172" t="s">
        <v>159</v>
      </c>
      <c r="AU348" s="172" t="s">
        <v>96</v>
      </c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9"/>
    </row>
    <row r="349" spans="1:66" ht="22.8" customHeight="1">
      <c r="A349" s="20"/>
      <c r="B349" s="24"/>
      <c r="C349" s="66"/>
      <c r="D349" s="197" t="s">
        <v>85</v>
      </c>
      <c r="E349" s="198" t="s">
        <v>528</v>
      </c>
      <c r="F349" s="198" t="s">
        <v>529</v>
      </c>
      <c r="G349" s="66"/>
      <c r="H349" s="66"/>
      <c r="I349" s="66"/>
      <c r="J349" s="199">
        <f>BK349</f>
        <v>0</v>
      </c>
      <c r="K349" s="148"/>
      <c r="L349" s="71"/>
      <c r="M349" s="76"/>
      <c r="N349" s="16"/>
      <c r="O349" s="16"/>
      <c r="P349" s="193">
        <f>SUM(P350:P359)</f>
        <v>0</v>
      </c>
      <c r="Q349" s="16"/>
      <c r="R349" s="193">
        <f>SUM(R350:R359)</f>
        <v>0</v>
      </c>
      <c r="S349" s="16"/>
      <c r="T349" s="194">
        <f>SUM(T350:T359)</f>
        <v>0</v>
      </c>
      <c r="U349" s="7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90" t="s">
        <v>94</v>
      </c>
      <c r="AS349" s="16"/>
      <c r="AT349" s="195" t="s">
        <v>85</v>
      </c>
      <c r="AU349" s="195" t="s">
        <v>94</v>
      </c>
      <c r="AV349" s="16"/>
      <c r="AW349" s="16"/>
      <c r="AX349" s="16"/>
      <c r="AY349" s="190" t="s">
        <v>151</v>
      </c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96">
        <f>SUM(BK350:BK359)</f>
        <v>0</v>
      </c>
      <c r="BL349" s="16"/>
      <c r="BM349" s="16"/>
      <c r="BN349" s="19"/>
    </row>
    <row r="350" spans="1:66" ht="14.4" customHeight="1">
      <c r="A350" s="20"/>
      <c r="B350" s="71"/>
      <c r="C350" s="200" t="s">
        <v>530</v>
      </c>
      <c r="D350" s="200" t="s">
        <v>153</v>
      </c>
      <c r="E350" s="201" t="s">
        <v>531</v>
      </c>
      <c r="F350" s="201" t="s">
        <v>443</v>
      </c>
      <c r="G350" s="202" t="s">
        <v>336</v>
      </c>
      <c r="H350" s="203">
        <v>1</v>
      </c>
      <c r="I350" s="204">
        <v>0</v>
      </c>
      <c r="J350" s="205">
        <f>ROUND(I350*H350,2)</f>
        <v>0</v>
      </c>
      <c r="K350" s="206"/>
      <c r="L350" s="71"/>
      <c r="M350" s="207"/>
      <c r="N350" s="208" t="s">
        <v>45</v>
      </c>
      <c r="O350" s="209">
        <v>0</v>
      </c>
      <c r="P350" s="209">
        <f>O350*H350</f>
        <v>0</v>
      </c>
      <c r="Q350" s="209">
        <v>0</v>
      </c>
      <c r="R350" s="209">
        <f>Q350*H350</f>
        <v>0</v>
      </c>
      <c r="S350" s="209">
        <v>0</v>
      </c>
      <c r="T350" s="210">
        <f>S350*H350</f>
        <v>0</v>
      </c>
      <c r="U350" s="7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211" t="s">
        <v>157</v>
      </c>
      <c r="AS350" s="16"/>
      <c r="AT350" s="211" t="s">
        <v>153</v>
      </c>
      <c r="AU350" s="211" t="s">
        <v>96</v>
      </c>
      <c r="AV350" s="16"/>
      <c r="AW350" s="16"/>
      <c r="AX350" s="16"/>
      <c r="AY350" s="172" t="s">
        <v>151</v>
      </c>
      <c r="AZ350" s="16"/>
      <c r="BA350" s="16"/>
      <c r="BB350" s="16"/>
      <c r="BC350" s="16"/>
      <c r="BD350" s="16"/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172" t="s">
        <v>94</v>
      </c>
      <c r="BK350" s="212">
        <f>ROUND(I350*H350,2)</f>
        <v>0</v>
      </c>
      <c r="BL350" s="172" t="s">
        <v>157</v>
      </c>
      <c r="BM350" s="211" t="s">
        <v>532</v>
      </c>
      <c r="BN350" s="19"/>
    </row>
    <row r="351" spans="1:66" ht="13" customHeight="1">
      <c r="A351" s="20"/>
      <c r="B351" s="24"/>
      <c r="C351" s="128"/>
      <c r="D351" s="228" t="s">
        <v>159</v>
      </c>
      <c r="E351" s="128"/>
      <c r="F351" s="229" t="s">
        <v>443</v>
      </c>
      <c r="G351" s="128"/>
      <c r="H351" s="128"/>
      <c r="I351" s="128"/>
      <c r="J351" s="230"/>
      <c r="K351" s="230"/>
      <c r="L351" s="71"/>
      <c r="M351" s="76"/>
      <c r="N351" s="16"/>
      <c r="O351" s="16"/>
      <c r="P351" s="16"/>
      <c r="Q351" s="16"/>
      <c r="R351" s="16"/>
      <c r="S351" s="16"/>
      <c r="T351" s="79"/>
      <c r="U351" s="7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6"/>
      <c r="AS351" s="16"/>
      <c r="AT351" s="172" t="s">
        <v>159</v>
      </c>
      <c r="AU351" s="172" t="s">
        <v>96</v>
      </c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9"/>
    </row>
    <row r="352" spans="1:66" ht="14.4" customHeight="1">
      <c r="A352" s="20"/>
      <c r="B352" s="71"/>
      <c r="C352" s="200" t="s">
        <v>533</v>
      </c>
      <c r="D352" s="200" t="s">
        <v>153</v>
      </c>
      <c r="E352" s="201" t="s">
        <v>534</v>
      </c>
      <c r="F352" s="201" t="s">
        <v>447</v>
      </c>
      <c r="G352" s="202" t="s">
        <v>336</v>
      </c>
      <c r="H352" s="203">
        <v>18</v>
      </c>
      <c r="I352" s="204">
        <v>0</v>
      </c>
      <c r="J352" s="205">
        <f>ROUND(I352*H352,2)</f>
        <v>0</v>
      </c>
      <c r="K352" s="206"/>
      <c r="L352" s="71"/>
      <c r="M352" s="207"/>
      <c r="N352" s="208" t="s">
        <v>45</v>
      </c>
      <c r="O352" s="209">
        <v>0</v>
      </c>
      <c r="P352" s="209">
        <f>O352*H352</f>
        <v>0</v>
      </c>
      <c r="Q352" s="209">
        <v>0</v>
      </c>
      <c r="R352" s="209">
        <f>Q352*H352</f>
        <v>0</v>
      </c>
      <c r="S352" s="209">
        <v>0</v>
      </c>
      <c r="T352" s="210">
        <f>S352*H352</f>
        <v>0</v>
      </c>
      <c r="U352" s="7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211" t="s">
        <v>157</v>
      </c>
      <c r="AS352" s="16"/>
      <c r="AT352" s="211" t="s">
        <v>153</v>
      </c>
      <c r="AU352" s="211" t="s">
        <v>96</v>
      </c>
      <c r="AV352" s="16"/>
      <c r="AW352" s="16"/>
      <c r="AX352" s="16"/>
      <c r="AY352" s="172" t="s">
        <v>151</v>
      </c>
      <c r="AZ352" s="16"/>
      <c r="BA352" s="16"/>
      <c r="BB352" s="16"/>
      <c r="BC352" s="16"/>
      <c r="BD352" s="16"/>
      <c r="BE352" s="212">
        <f>IF(N352="základní",J352,0)</f>
        <v>0</v>
      </c>
      <c r="BF352" s="212">
        <f>IF(N352="snížená",J352,0)</f>
        <v>0</v>
      </c>
      <c r="BG352" s="212">
        <f>IF(N352="zákl. přenesená",J352,0)</f>
        <v>0</v>
      </c>
      <c r="BH352" s="212">
        <f>IF(N352="sníž. přenesená",J352,0)</f>
        <v>0</v>
      </c>
      <c r="BI352" s="212">
        <f>IF(N352="nulová",J352,0)</f>
        <v>0</v>
      </c>
      <c r="BJ352" s="172" t="s">
        <v>94</v>
      </c>
      <c r="BK352" s="212">
        <f>ROUND(I352*H352,2)</f>
        <v>0</v>
      </c>
      <c r="BL352" s="172" t="s">
        <v>157</v>
      </c>
      <c r="BM352" s="211" t="s">
        <v>535</v>
      </c>
      <c r="BN352" s="19"/>
    </row>
    <row r="353" spans="1:66" ht="13" customHeight="1">
      <c r="A353" s="20"/>
      <c r="B353" s="24"/>
      <c r="C353" s="128"/>
      <c r="D353" s="228" t="s">
        <v>159</v>
      </c>
      <c r="E353" s="128"/>
      <c r="F353" s="229" t="s">
        <v>449</v>
      </c>
      <c r="G353" s="128"/>
      <c r="H353" s="128"/>
      <c r="I353" s="128"/>
      <c r="J353" s="230"/>
      <c r="K353" s="230"/>
      <c r="L353" s="71"/>
      <c r="M353" s="76"/>
      <c r="N353" s="16"/>
      <c r="O353" s="16"/>
      <c r="P353" s="16"/>
      <c r="Q353" s="16"/>
      <c r="R353" s="16"/>
      <c r="S353" s="16"/>
      <c r="T353" s="79"/>
      <c r="U353" s="7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6"/>
      <c r="AS353" s="16"/>
      <c r="AT353" s="172" t="s">
        <v>159</v>
      </c>
      <c r="AU353" s="172" t="s">
        <v>96</v>
      </c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9"/>
    </row>
    <row r="354" spans="1:66" ht="14.4" customHeight="1">
      <c r="A354" s="20"/>
      <c r="B354" s="71"/>
      <c r="C354" s="200" t="s">
        <v>536</v>
      </c>
      <c r="D354" s="200" t="s">
        <v>153</v>
      </c>
      <c r="E354" s="201" t="s">
        <v>537</v>
      </c>
      <c r="F354" s="201" t="s">
        <v>538</v>
      </c>
      <c r="G354" s="202" t="s">
        <v>267</v>
      </c>
      <c r="H354" s="203">
        <v>1</v>
      </c>
      <c r="I354" s="204">
        <v>0</v>
      </c>
      <c r="J354" s="205">
        <f>ROUND(I354*H354,2)</f>
        <v>0</v>
      </c>
      <c r="K354" s="206"/>
      <c r="L354" s="71"/>
      <c r="M354" s="207"/>
      <c r="N354" s="208" t="s">
        <v>45</v>
      </c>
      <c r="O354" s="209">
        <v>0</v>
      </c>
      <c r="P354" s="209">
        <f>O354*H354</f>
        <v>0</v>
      </c>
      <c r="Q354" s="209">
        <v>0</v>
      </c>
      <c r="R354" s="209">
        <f>Q354*H354</f>
        <v>0</v>
      </c>
      <c r="S354" s="209">
        <v>0</v>
      </c>
      <c r="T354" s="210">
        <f>S354*H354</f>
        <v>0</v>
      </c>
      <c r="U354" s="7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211" t="s">
        <v>157</v>
      </c>
      <c r="AS354" s="16"/>
      <c r="AT354" s="211" t="s">
        <v>153</v>
      </c>
      <c r="AU354" s="211" t="s">
        <v>96</v>
      </c>
      <c r="AV354" s="16"/>
      <c r="AW354" s="16"/>
      <c r="AX354" s="16"/>
      <c r="AY354" s="172" t="s">
        <v>151</v>
      </c>
      <c r="AZ354" s="16"/>
      <c r="BA354" s="16"/>
      <c r="BB354" s="16"/>
      <c r="BC354" s="16"/>
      <c r="BD354" s="16"/>
      <c r="BE354" s="212">
        <f>IF(N354="základní",J354,0)</f>
        <v>0</v>
      </c>
      <c r="BF354" s="212">
        <f>IF(N354="snížená",J354,0)</f>
        <v>0</v>
      </c>
      <c r="BG354" s="212">
        <f>IF(N354="zákl. přenesená",J354,0)</f>
        <v>0</v>
      </c>
      <c r="BH354" s="212">
        <f>IF(N354="sníž. přenesená",J354,0)</f>
        <v>0</v>
      </c>
      <c r="BI354" s="212">
        <f>IF(N354="nulová",J354,0)</f>
        <v>0</v>
      </c>
      <c r="BJ354" s="172" t="s">
        <v>94</v>
      </c>
      <c r="BK354" s="212">
        <f>ROUND(I354*H354,2)</f>
        <v>0</v>
      </c>
      <c r="BL354" s="172" t="s">
        <v>157</v>
      </c>
      <c r="BM354" s="211" t="s">
        <v>539</v>
      </c>
      <c r="BN354" s="19"/>
    </row>
    <row r="355" spans="1:66" ht="13" customHeight="1">
      <c r="A355" s="20"/>
      <c r="B355" s="24"/>
      <c r="C355" s="128"/>
      <c r="D355" s="228" t="s">
        <v>159</v>
      </c>
      <c r="E355" s="128"/>
      <c r="F355" s="229" t="s">
        <v>540</v>
      </c>
      <c r="G355" s="128"/>
      <c r="H355" s="128"/>
      <c r="I355" s="128"/>
      <c r="J355" s="230"/>
      <c r="K355" s="230"/>
      <c r="L355" s="71"/>
      <c r="M355" s="76"/>
      <c r="N355" s="16"/>
      <c r="O355" s="16"/>
      <c r="P355" s="16"/>
      <c r="Q355" s="16"/>
      <c r="R355" s="16"/>
      <c r="S355" s="16"/>
      <c r="T355" s="79"/>
      <c r="U355" s="7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6"/>
      <c r="AS355" s="16"/>
      <c r="AT355" s="172" t="s">
        <v>159</v>
      </c>
      <c r="AU355" s="172" t="s">
        <v>96</v>
      </c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9"/>
    </row>
    <row r="356" spans="1:66" ht="14.4" customHeight="1">
      <c r="A356" s="20"/>
      <c r="B356" s="71"/>
      <c r="C356" s="200" t="s">
        <v>541</v>
      </c>
      <c r="D356" s="200" t="s">
        <v>153</v>
      </c>
      <c r="E356" s="201" t="s">
        <v>542</v>
      </c>
      <c r="F356" s="201" t="s">
        <v>543</v>
      </c>
      <c r="G356" s="202" t="s">
        <v>267</v>
      </c>
      <c r="H356" s="203">
        <v>1</v>
      </c>
      <c r="I356" s="204">
        <v>0</v>
      </c>
      <c r="J356" s="205">
        <f>ROUND(I356*H356,2)</f>
        <v>0</v>
      </c>
      <c r="K356" s="206"/>
      <c r="L356" s="71"/>
      <c r="M356" s="207"/>
      <c r="N356" s="208" t="s">
        <v>45</v>
      </c>
      <c r="O356" s="209">
        <v>0</v>
      </c>
      <c r="P356" s="209">
        <f>O356*H356</f>
        <v>0</v>
      </c>
      <c r="Q356" s="209">
        <v>0</v>
      </c>
      <c r="R356" s="209">
        <f>Q356*H356</f>
        <v>0</v>
      </c>
      <c r="S356" s="209">
        <v>0</v>
      </c>
      <c r="T356" s="210">
        <f>S356*H356</f>
        <v>0</v>
      </c>
      <c r="U356" s="7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211" t="s">
        <v>157</v>
      </c>
      <c r="AS356" s="16"/>
      <c r="AT356" s="211" t="s">
        <v>153</v>
      </c>
      <c r="AU356" s="211" t="s">
        <v>96</v>
      </c>
      <c r="AV356" s="16"/>
      <c r="AW356" s="16"/>
      <c r="AX356" s="16"/>
      <c r="AY356" s="172" t="s">
        <v>151</v>
      </c>
      <c r="AZ356" s="16"/>
      <c r="BA356" s="16"/>
      <c r="BB356" s="16"/>
      <c r="BC356" s="16"/>
      <c r="BD356" s="16"/>
      <c r="BE356" s="212">
        <f>IF(N356="základní",J356,0)</f>
        <v>0</v>
      </c>
      <c r="BF356" s="212">
        <f>IF(N356="snížená",J356,0)</f>
        <v>0</v>
      </c>
      <c r="BG356" s="212">
        <f>IF(N356="zákl. přenesená",J356,0)</f>
        <v>0</v>
      </c>
      <c r="BH356" s="212">
        <f>IF(N356="sníž. přenesená",J356,0)</f>
        <v>0</v>
      </c>
      <c r="BI356" s="212">
        <f>IF(N356="nulová",J356,0)</f>
        <v>0</v>
      </c>
      <c r="BJ356" s="172" t="s">
        <v>94</v>
      </c>
      <c r="BK356" s="212">
        <f>ROUND(I356*H356,2)</f>
        <v>0</v>
      </c>
      <c r="BL356" s="172" t="s">
        <v>157</v>
      </c>
      <c r="BM356" s="211" t="s">
        <v>544</v>
      </c>
      <c r="BN356" s="19"/>
    </row>
    <row r="357" spans="1:66" ht="13" customHeight="1">
      <c r="A357" s="20"/>
      <c r="B357" s="24"/>
      <c r="C357" s="128"/>
      <c r="D357" s="228" t="s">
        <v>159</v>
      </c>
      <c r="E357" s="128"/>
      <c r="F357" s="229" t="s">
        <v>545</v>
      </c>
      <c r="G357" s="128"/>
      <c r="H357" s="128"/>
      <c r="I357" s="128"/>
      <c r="J357" s="230"/>
      <c r="K357" s="230"/>
      <c r="L357" s="71"/>
      <c r="M357" s="76"/>
      <c r="N357" s="16"/>
      <c r="O357" s="16"/>
      <c r="P357" s="16"/>
      <c r="Q357" s="16"/>
      <c r="R357" s="16"/>
      <c r="S357" s="16"/>
      <c r="T357" s="79"/>
      <c r="U357" s="7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6"/>
      <c r="AS357" s="16"/>
      <c r="AT357" s="172" t="s">
        <v>159</v>
      </c>
      <c r="AU357" s="172" t="s">
        <v>96</v>
      </c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9"/>
    </row>
    <row r="358" spans="1:66" ht="14.4" customHeight="1">
      <c r="A358" s="20"/>
      <c r="B358" s="71"/>
      <c r="C358" s="200" t="s">
        <v>546</v>
      </c>
      <c r="D358" s="200" t="s">
        <v>153</v>
      </c>
      <c r="E358" s="201" t="s">
        <v>547</v>
      </c>
      <c r="F358" s="201" t="s">
        <v>548</v>
      </c>
      <c r="G358" s="202" t="s">
        <v>267</v>
      </c>
      <c r="H358" s="203">
        <v>1</v>
      </c>
      <c r="I358" s="204">
        <v>0</v>
      </c>
      <c r="J358" s="205">
        <f>ROUND(I358*H358,2)</f>
        <v>0</v>
      </c>
      <c r="K358" s="206"/>
      <c r="L358" s="71"/>
      <c r="M358" s="207"/>
      <c r="N358" s="208" t="s">
        <v>45</v>
      </c>
      <c r="O358" s="209">
        <v>0</v>
      </c>
      <c r="P358" s="209">
        <f>O358*H358</f>
        <v>0</v>
      </c>
      <c r="Q358" s="209">
        <v>0</v>
      </c>
      <c r="R358" s="209">
        <f>Q358*H358</f>
        <v>0</v>
      </c>
      <c r="S358" s="209">
        <v>0</v>
      </c>
      <c r="T358" s="210">
        <f>S358*H358</f>
        <v>0</v>
      </c>
      <c r="U358" s="7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211" t="s">
        <v>157</v>
      </c>
      <c r="AS358" s="16"/>
      <c r="AT358" s="211" t="s">
        <v>153</v>
      </c>
      <c r="AU358" s="211" t="s">
        <v>96</v>
      </c>
      <c r="AV358" s="16"/>
      <c r="AW358" s="16"/>
      <c r="AX358" s="16"/>
      <c r="AY358" s="172" t="s">
        <v>151</v>
      </c>
      <c r="AZ358" s="16"/>
      <c r="BA358" s="16"/>
      <c r="BB358" s="16"/>
      <c r="BC358" s="16"/>
      <c r="BD358" s="16"/>
      <c r="BE358" s="212">
        <f>IF(N358="základní",J358,0)</f>
        <v>0</v>
      </c>
      <c r="BF358" s="212">
        <f>IF(N358="snížená",J358,0)</f>
        <v>0</v>
      </c>
      <c r="BG358" s="212">
        <f>IF(N358="zákl. přenesená",J358,0)</f>
        <v>0</v>
      </c>
      <c r="BH358" s="212">
        <f>IF(N358="sníž. přenesená",J358,0)</f>
        <v>0</v>
      </c>
      <c r="BI358" s="212">
        <f>IF(N358="nulová",J358,0)</f>
        <v>0</v>
      </c>
      <c r="BJ358" s="172" t="s">
        <v>94</v>
      </c>
      <c r="BK358" s="212">
        <f>ROUND(I358*H358,2)</f>
        <v>0</v>
      </c>
      <c r="BL358" s="172" t="s">
        <v>157</v>
      </c>
      <c r="BM358" s="211" t="s">
        <v>549</v>
      </c>
      <c r="BN358" s="19"/>
    </row>
    <row r="359" spans="1:66" ht="13" customHeight="1">
      <c r="A359" s="20"/>
      <c r="B359" s="24"/>
      <c r="C359" s="74"/>
      <c r="D359" s="213" t="s">
        <v>159</v>
      </c>
      <c r="E359" s="74"/>
      <c r="F359" s="214" t="s">
        <v>550</v>
      </c>
      <c r="G359" s="74"/>
      <c r="H359" s="74"/>
      <c r="I359" s="74"/>
      <c r="J359" s="149"/>
      <c r="K359" s="149"/>
      <c r="L359" s="71"/>
      <c r="M359" s="76"/>
      <c r="N359" s="16"/>
      <c r="O359" s="16"/>
      <c r="P359" s="16"/>
      <c r="Q359" s="16"/>
      <c r="R359" s="16"/>
      <c r="S359" s="16"/>
      <c r="T359" s="79"/>
      <c r="U359" s="7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6"/>
      <c r="AS359" s="16"/>
      <c r="AT359" s="172" t="s">
        <v>159</v>
      </c>
      <c r="AU359" s="172" t="s">
        <v>96</v>
      </c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9"/>
    </row>
    <row r="360" spans="1:66" ht="22.8" customHeight="1">
      <c r="A360" s="20"/>
      <c r="B360" s="24"/>
      <c r="C360" s="66"/>
      <c r="D360" s="197" t="s">
        <v>85</v>
      </c>
      <c r="E360" s="198" t="s">
        <v>85</v>
      </c>
      <c r="F360" s="198" t="s">
        <v>551</v>
      </c>
      <c r="G360" s="66"/>
      <c r="H360" s="66"/>
      <c r="I360" s="66"/>
      <c r="J360" s="199">
        <f>BK360</f>
        <v>0</v>
      </c>
      <c r="K360" s="148"/>
      <c r="L360" s="71"/>
      <c r="M360" s="76"/>
      <c r="N360" s="16"/>
      <c r="O360" s="16"/>
      <c r="P360" s="193">
        <f>SUM(P361:P380)</f>
        <v>0</v>
      </c>
      <c r="Q360" s="16"/>
      <c r="R360" s="193">
        <f>SUM(R361:R380)</f>
        <v>0</v>
      </c>
      <c r="S360" s="16"/>
      <c r="T360" s="194">
        <f>SUM(T361:T380)</f>
        <v>0</v>
      </c>
      <c r="U360" s="7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90" t="s">
        <v>94</v>
      </c>
      <c r="AS360" s="16"/>
      <c r="AT360" s="195" t="s">
        <v>85</v>
      </c>
      <c r="AU360" s="195" t="s">
        <v>94</v>
      </c>
      <c r="AV360" s="16"/>
      <c r="AW360" s="16"/>
      <c r="AX360" s="16"/>
      <c r="AY360" s="190" t="s">
        <v>151</v>
      </c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96">
        <f>SUM(BK361:BK380)</f>
        <v>0</v>
      </c>
      <c r="BL360" s="16"/>
      <c r="BM360" s="16"/>
      <c r="BN360" s="19"/>
    </row>
    <row r="361" spans="1:66" ht="14.4" customHeight="1">
      <c r="A361" s="20"/>
      <c r="B361" s="71"/>
      <c r="C361" s="200" t="s">
        <v>552</v>
      </c>
      <c r="D361" s="200" t="s">
        <v>153</v>
      </c>
      <c r="E361" s="201" t="s">
        <v>553</v>
      </c>
      <c r="F361" s="201" t="s">
        <v>443</v>
      </c>
      <c r="G361" s="202" t="s">
        <v>336</v>
      </c>
      <c r="H361" s="203">
        <v>1</v>
      </c>
      <c r="I361" s="204">
        <v>0</v>
      </c>
      <c r="J361" s="205">
        <f>ROUND(I361*H361,2)</f>
        <v>0</v>
      </c>
      <c r="K361" s="206"/>
      <c r="L361" s="71"/>
      <c r="M361" s="207"/>
      <c r="N361" s="208" t="s">
        <v>45</v>
      </c>
      <c r="O361" s="209">
        <v>0</v>
      </c>
      <c r="P361" s="209">
        <f>O361*H361</f>
        <v>0</v>
      </c>
      <c r="Q361" s="209">
        <v>0</v>
      </c>
      <c r="R361" s="209">
        <f>Q361*H361</f>
        <v>0</v>
      </c>
      <c r="S361" s="209">
        <v>0</v>
      </c>
      <c r="T361" s="210">
        <f>S361*H361</f>
        <v>0</v>
      </c>
      <c r="U361" s="7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211" t="s">
        <v>157</v>
      </c>
      <c r="AS361" s="16"/>
      <c r="AT361" s="211" t="s">
        <v>153</v>
      </c>
      <c r="AU361" s="211" t="s">
        <v>96</v>
      </c>
      <c r="AV361" s="16"/>
      <c r="AW361" s="16"/>
      <c r="AX361" s="16"/>
      <c r="AY361" s="172" t="s">
        <v>151</v>
      </c>
      <c r="AZ361" s="16"/>
      <c r="BA361" s="16"/>
      <c r="BB361" s="16"/>
      <c r="BC361" s="16"/>
      <c r="BD361" s="16"/>
      <c r="BE361" s="212">
        <f>IF(N361="základní",J361,0)</f>
        <v>0</v>
      </c>
      <c r="BF361" s="212">
        <f>IF(N361="snížená",J361,0)</f>
        <v>0</v>
      </c>
      <c r="BG361" s="212">
        <f>IF(N361="zákl. přenesená",J361,0)</f>
        <v>0</v>
      </c>
      <c r="BH361" s="212">
        <f>IF(N361="sníž. přenesená",J361,0)</f>
        <v>0</v>
      </c>
      <c r="BI361" s="212">
        <f>IF(N361="nulová",J361,0)</f>
        <v>0</v>
      </c>
      <c r="BJ361" s="172" t="s">
        <v>94</v>
      </c>
      <c r="BK361" s="212">
        <f>ROUND(I361*H361,2)</f>
        <v>0</v>
      </c>
      <c r="BL361" s="172" t="s">
        <v>157</v>
      </c>
      <c r="BM361" s="211" t="s">
        <v>554</v>
      </c>
      <c r="BN361" s="19"/>
    </row>
    <row r="362" spans="1:66" ht="13" customHeight="1">
      <c r="A362" s="20"/>
      <c r="B362" s="24"/>
      <c r="C362" s="128"/>
      <c r="D362" s="228" t="s">
        <v>159</v>
      </c>
      <c r="E362" s="128"/>
      <c r="F362" s="229" t="s">
        <v>443</v>
      </c>
      <c r="G362" s="128"/>
      <c r="H362" s="128"/>
      <c r="I362" s="128"/>
      <c r="J362" s="230"/>
      <c r="K362" s="230"/>
      <c r="L362" s="71"/>
      <c r="M362" s="76"/>
      <c r="N362" s="16"/>
      <c r="O362" s="16"/>
      <c r="P362" s="16"/>
      <c r="Q362" s="16"/>
      <c r="R362" s="16"/>
      <c r="S362" s="16"/>
      <c r="T362" s="79"/>
      <c r="U362" s="7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6"/>
      <c r="AS362" s="16"/>
      <c r="AT362" s="172" t="s">
        <v>159</v>
      </c>
      <c r="AU362" s="172" t="s">
        <v>96</v>
      </c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9"/>
    </row>
    <row r="363" spans="1:66" ht="14.4" customHeight="1">
      <c r="A363" s="20"/>
      <c r="B363" s="71"/>
      <c r="C363" s="200" t="s">
        <v>555</v>
      </c>
      <c r="D363" s="200" t="s">
        <v>153</v>
      </c>
      <c r="E363" s="201" t="s">
        <v>556</v>
      </c>
      <c r="F363" s="201" t="s">
        <v>447</v>
      </c>
      <c r="G363" s="202" t="s">
        <v>336</v>
      </c>
      <c r="H363" s="203">
        <v>42</v>
      </c>
      <c r="I363" s="204">
        <v>0</v>
      </c>
      <c r="J363" s="205">
        <f>ROUND(I363*H363,2)</f>
        <v>0</v>
      </c>
      <c r="K363" s="206"/>
      <c r="L363" s="71"/>
      <c r="M363" s="207"/>
      <c r="N363" s="208" t="s">
        <v>45</v>
      </c>
      <c r="O363" s="209">
        <v>0</v>
      </c>
      <c r="P363" s="209">
        <f>O363*H363</f>
        <v>0</v>
      </c>
      <c r="Q363" s="209">
        <v>0</v>
      </c>
      <c r="R363" s="209">
        <f>Q363*H363</f>
        <v>0</v>
      </c>
      <c r="S363" s="209">
        <v>0</v>
      </c>
      <c r="T363" s="210">
        <f>S363*H363</f>
        <v>0</v>
      </c>
      <c r="U363" s="7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211" t="s">
        <v>157</v>
      </c>
      <c r="AS363" s="16"/>
      <c r="AT363" s="211" t="s">
        <v>153</v>
      </c>
      <c r="AU363" s="211" t="s">
        <v>96</v>
      </c>
      <c r="AV363" s="16"/>
      <c r="AW363" s="16"/>
      <c r="AX363" s="16"/>
      <c r="AY363" s="172" t="s">
        <v>151</v>
      </c>
      <c r="AZ363" s="16"/>
      <c r="BA363" s="16"/>
      <c r="BB363" s="16"/>
      <c r="BC363" s="16"/>
      <c r="BD363" s="16"/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172" t="s">
        <v>94</v>
      </c>
      <c r="BK363" s="212">
        <f>ROUND(I363*H363,2)</f>
        <v>0</v>
      </c>
      <c r="BL363" s="172" t="s">
        <v>157</v>
      </c>
      <c r="BM363" s="211" t="s">
        <v>557</v>
      </c>
      <c r="BN363" s="19"/>
    </row>
    <row r="364" spans="1:66" ht="13" customHeight="1">
      <c r="A364" s="20"/>
      <c r="B364" s="24"/>
      <c r="C364" s="128"/>
      <c r="D364" s="228" t="s">
        <v>159</v>
      </c>
      <c r="E364" s="128"/>
      <c r="F364" s="229" t="s">
        <v>449</v>
      </c>
      <c r="G364" s="128"/>
      <c r="H364" s="128"/>
      <c r="I364" s="128"/>
      <c r="J364" s="230"/>
      <c r="K364" s="230"/>
      <c r="L364" s="71"/>
      <c r="M364" s="76"/>
      <c r="N364" s="16"/>
      <c r="O364" s="16"/>
      <c r="P364" s="16"/>
      <c r="Q364" s="16"/>
      <c r="R364" s="16"/>
      <c r="S364" s="16"/>
      <c r="T364" s="79"/>
      <c r="U364" s="7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6"/>
      <c r="AS364" s="16"/>
      <c r="AT364" s="172" t="s">
        <v>159</v>
      </c>
      <c r="AU364" s="172" t="s">
        <v>96</v>
      </c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9"/>
    </row>
    <row r="365" spans="1:66" ht="14.4" customHeight="1">
      <c r="A365" s="20"/>
      <c r="B365" s="71"/>
      <c r="C365" s="200" t="s">
        <v>558</v>
      </c>
      <c r="D365" s="200" t="s">
        <v>153</v>
      </c>
      <c r="E365" s="201" t="s">
        <v>559</v>
      </c>
      <c r="F365" s="201" t="s">
        <v>560</v>
      </c>
      <c r="G365" s="202" t="s">
        <v>267</v>
      </c>
      <c r="H365" s="203">
        <v>1</v>
      </c>
      <c r="I365" s="204">
        <v>0</v>
      </c>
      <c r="J365" s="205">
        <f>ROUND(I365*H365,2)</f>
        <v>0</v>
      </c>
      <c r="K365" s="206"/>
      <c r="L365" s="71"/>
      <c r="M365" s="207"/>
      <c r="N365" s="208" t="s">
        <v>45</v>
      </c>
      <c r="O365" s="209">
        <v>0</v>
      </c>
      <c r="P365" s="209">
        <f>O365*H365</f>
        <v>0</v>
      </c>
      <c r="Q365" s="209">
        <v>0</v>
      </c>
      <c r="R365" s="209">
        <f>Q365*H365</f>
        <v>0</v>
      </c>
      <c r="S365" s="209">
        <v>0</v>
      </c>
      <c r="T365" s="210">
        <f>S365*H365</f>
        <v>0</v>
      </c>
      <c r="U365" s="7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211" t="s">
        <v>453</v>
      </c>
      <c r="AS365" s="16"/>
      <c r="AT365" s="211" t="s">
        <v>153</v>
      </c>
      <c r="AU365" s="211" t="s">
        <v>96</v>
      </c>
      <c r="AV365" s="16"/>
      <c r="AW365" s="16"/>
      <c r="AX365" s="16"/>
      <c r="AY365" s="172" t="s">
        <v>151</v>
      </c>
      <c r="AZ365" s="16"/>
      <c r="BA365" s="16"/>
      <c r="BB365" s="16"/>
      <c r="BC365" s="16"/>
      <c r="BD365" s="16"/>
      <c r="BE365" s="212">
        <f>IF(N365="základní",J365,0)</f>
        <v>0</v>
      </c>
      <c r="BF365" s="212">
        <f>IF(N365="snížená",J365,0)</f>
        <v>0</v>
      </c>
      <c r="BG365" s="212">
        <f>IF(N365="zákl. přenesená",J365,0)</f>
        <v>0</v>
      </c>
      <c r="BH365" s="212">
        <f>IF(N365="sníž. přenesená",J365,0)</f>
        <v>0</v>
      </c>
      <c r="BI365" s="212">
        <f>IF(N365="nulová",J365,0)</f>
        <v>0</v>
      </c>
      <c r="BJ365" s="172" t="s">
        <v>94</v>
      </c>
      <c r="BK365" s="212">
        <f>ROUND(I365*H365,2)</f>
        <v>0</v>
      </c>
      <c r="BL365" s="172" t="s">
        <v>453</v>
      </c>
      <c r="BM365" s="211" t="s">
        <v>561</v>
      </c>
      <c r="BN365" s="19"/>
    </row>
    <row r="366" spans="1:66" ht="13" customHeight="1">
      <c r="A366" s="20"/>
      <c r="B366" s="24"/>
      <c r="C366" s="128"/>
      <c r="D366" s="228" t="s">
        <v>159</v>
      </c>
      <c r="E366" s="128"/>
      <c r="F366" s="229" t="s">
        <v>562</v>
      </c>
      <c r="G366" s="128"/>
      <c r="H366" s="128"/>
      <c r="I366" s="128"/>
      <c r="J366" s="230"/>
      <c r="K366" s="230"/>
      <c r="L366" s="71"/>
      <c r="M366" s="76"/>
      <c r="N366" s="16"/>
      <c r="O366" s="16"/>
      <c r="P366" s="16"/>
      <c r="Q366" s="16"/>
      <c r="R366" s="16"/>
      <c r="S366" s="16"/>
      <c r="T366" s="79"/>
      <c r="U366" s="7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6"/>
      <c r="AS366" s="16"/>
      <c r="AT366" s="172" t="s">
        <v>159</v>
      </c>
      <c r="AU366" s="172" t="s">
        <v>96</v>
      </c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9"/>
    </row>
    <row r="367" spans="1:66" ht="14.4" customHeight="1">
      <c r="A367" s="20"/>
      <c r="B367" s="71"/>
      <c r="C367" s="200" t="s">
        <v>563</v>
      </c>
      <c r="D367" s="200" t="s">
        <v>153</v>
      </c>
      <c r="E367" s="201" t="s">
        <v>564</v>
      </c>
      <c r="F367" s="201" t="s">
        <v>565</v>
      </c>
      <c r="G367" s="202" t="s">
        <v>267</v>
      </c>
      <c r="H367" s="203">
        <v>1</v>
      </c>
      <c r="I367" s="204">
        <v>0</v>
      </c>
      <c r="J367" s="205">
        <f>ROUND(I367*H367,2)</f>
        <v>0</v>
      </c>
      <c r="K367" s="206"/>
      <c r="L367" s="71"/>
      <c r="M367" s="207"/>
      <c r="N367" s="208" t="s">
        <v>45</v>
      </c>
      <c r="O367" s="209">
        <v>0</v>
      </c>
      <c r="P367" s="209">
        <f>O367*H367</f>
        <v>0</v>
      </c>
      <c r="Q367" s="209">
        <v>0</v>
      </c>
      <c r="R367" s="209">
        <f>Q367*H367</f>
        <v>0</v>
      </c>
      <c r="S367" s="209">
        <v>0</v>
      </c>
      <c r="T367" s="210">
        <f>S367*H367</f>
        <v>0</v>
      </c>
      <c r="U367" s="7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211" t="s">
        <v>453</v>
      </c>
      <c r="AS367" s="16"/>
      <c r="AT367" s="211" t="s">
        <v>153</v>
      </c>
      <c r="AU367" s="211" t="s">
        <v>96</v>
      </c>
      <c r="AV367" s="16"/>
      <c r="AW367" s="16"/>
      <c r="AX367" s="16"/>
      <c r="AY367" s="172" t="s">
        <v>151</v>
      </c>
      <c r="AZ367" s="16"/>
      <c r="BA367" s="16"/>
      <c r="BB367" s="16"/>
      <c r="BC367" s="16"/>
      <c r="BD367" s="16"/>
      <c r="BE367" s="212">
        <f>IF(N367="základní",J367,0)</f>
        <v>0</v>
      </c>
      <c r="BF367" s="212">
        <f>IF(N367="snížená",J367,0)</f>
        <v>0</v>
      </c>
      <c r="BG367" s="212">
        <f>IF(N367="zákl. přenesená",J367,0)</f>
        <v>0</v>
      </c>
      <c r="BH367" s="212">
        <f>IF(N367="sníž. přenesená",J367,0)</f>
        <v>0</v>
      </c>
      <c r="BI367" s="212">
        <f>IF(N367="nulová",J367,0)</f>
        <v>0</v>
      </c>
      <c r="BJ367" s="172" t="s">
        <v>94</v>
      </c>
      <c r="BK367" s="212">
        <f>ROUND(I367*H367,2)</f>
        <v>0</v>
      </c>
      <c r="BL367" s="172" t="s">
        <v>453</v>
      </c>
      <c r="BM367" s="211" t="s">
        <v>566</v>
      </c>
      <c r="BN367" s="19"/>
    </row>
    <row r="368" spans="1:66" ht="13" customHeight="1">
      <c r="A368" s="20"/>
      <c r="B368" s="24"/>
      <c r="C368" s="128"/>
      <c r="D368" s="228" t="s">
        <v>159</v>
      </c>
      <c r="E368" s="128"/>
      <c r="F368" s="229" t="s">
        <v>567</v>
      </c>
      <c r="G368" s="128"/>
      <c r="H368" s="128"/>
      <c r="I368" s="128"/>
      <c r="J368" s="230"/>
      <c r="K368" s="230"/>
      <c r="L368" s="71"/>
      <c r="M368" s="76"/>
      <c r="N368" s="16"/>
      <c r="O368" s="16"/>
      <c r="P368" s="16"/>
      <c r="Q368" s="16"/>
      <c r="R368" s="16"/>
      <c r="S368" s="16"/>
      <c r="T368" s="79"/>
      <c r="U368" s="7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6"/>
      <c r="AS368" s="16"/>
      <c r="AT368" s="172" t="s">
        <v>159</v>
      </c>
      <c r="AU368" s="172" t="s">
        <v>96</v>
      </c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9"/>
    </row>
    <row r="369" spans="1:66" ht="14.4" customHeight="1">
      <c r="A369" s="20"/>
      <c r="B369" s="71"/>
      <c r="C369" s="200" t="s">
        <v>568</v>
      </c>
      <c r="D369" s="200" t="s">
        <v>153</v>
      </c>
      <c r="E369" s="201" t="s">
        <v>569</v>
      </c>
      <c r="F369" s="201" t="s">
        <v>570</v>
      </c>
      <c r="G369" s="202" t="s">
        <v>267</v>
      </c>
      <c r="H369" s="203">
        <v>1</v>
      </c>
      <c r="I369" s="204">
        <v>0</v>
      </c>
      <c r="J369" s="205">
        <f>ROUND(I369*H369,2)</f>
        <v>0</v>
      </c>
      <c r="K369" s="206"/>
      <c r="L369" s="71"/>
      <c r="M369" s="207"/>
      <c r="N369" s="208" t="s">
        <v>45</v>
      </c>
      <c r="O369" s="209">
        <v>0</v>
      </c>
      <c r="P369" s="209">
        <f>O369*H369</f>
        <v>0</v>
      </c>
      <c r="Q369" s="209">
        <v>0</v>
      </c>
      <c r="R369" s="209">
        <f>Q369*H369</f>
        <v>0</v>
      </c>
      <c r="S369" s="209">
        <v>0</v>
      </c>
      <c r="T369" s="210">
        <f>S369*H369</f>
        <v>0</v>
      </c>
      <c r="U369" s="7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211" t="s">
        <v>453</v>
      </c>
      <c r="AS369" s="16"/>
      <c r="AT369" s="211" t="s">
        <v>153</v>
      </c>
      <c r="AU369" s="211" t="s">
        <v>96</v>
      </c>
      <c r="AV369" s="16"/>
      <c r="AW369" s="16"/>
      <c r="AX369" s="16"/>
      <c r="AY369" s="172" t="s">
        <v>151</v>
      </c>
      <c r="AZ369" s="16"/>
      <c r="BA369" s="16"/>
      <c r="BB369" s="16"/>
      <c r="BC369" s="16"/>
      <c r="BD369" s="16"/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172" t="s">
        <v>94</v>
      </c>
      <c r="BK369" s="212">
        <f>ROUND(I369*H369,2)</f>
        <v>0</v>
      </c>
      <c r="BL369" s="172" t="s">
        <v>453</v>
      </c>
      <c r="BM369" s="211" t="s">
        <v>571</v>
      </c>
      <c r="BN369" s="19"/>
    </row>
    <row r="370" spans="1:66" ht="19" customHeight="1">
      <c r="A370" s="20"/>
      <c r="B370" s="24"/>
      <c r="C370" s="128"/>
      <c r="D370" s="228" t="s">
        <v>159</v>
      </c>
      <c r="E370" s="128"/>
      <c r="F370" s="229" t="s">
        <v>572</v>
      </c>
      <c r="G370" s="128"/>
      <c r="H370" s="128"/>
      <c r="I370" s="128"/>
      <c r="J370" s="230"/>
      <c r="K370" s="230"/>
      <c r="L370" s="71"/>
      <c r="M370" s="76"/>
      <c r="N370" s="16"/>
      <c r="O370" s="16"/>
      <c r="P370" s="16"/>
      <c r="Q370" s="16"/>
      <c r="R370" s="16"/>
      <c r="S370" s="16"/>
      <c r="T370" s="79"/>
      <c r="U370" s="7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6"/>
      <c r="AS370" s="16"/>
      <c r="AT370" s="172" t="s">
        <v>159</v>
      </c>
      <c r="AU370" s="172" t="s">
        <v>96</v>
      </c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9"/>
    </row>
    <row r="371" spans="1:66" ht="14.4" customHeight="1">
      <c r="A371" s="20"/>
      <c r="B371" s="71"/>
      <c r="C371" s="200" t="s">
        <v>573</v>
      </c>
      <c r="D371" s="200" t="s">
        <v>153</v>
      </c>
      <c r="E371" s="201" t="s">
        <v>574</v>
      </c>
      <c r="F371" s="201" t="s">
        <v>575</v>
      </c>
      <c r="G371" s="202" t="s">
        <v>267</v>
      </c>
      <c r="H371" s="203">
        <v>1</v>
      </c>
      <c r="I371" s="204">
        <v>0</v>
      </c>
      <c r="J371" s="205">
        <f>ROUND(I371*H371,2)</f>
        <v>0</v>
      </c>
      <c r="K371" s="206"/>
      <c r="L371" s="71"/>
      <c r="M371" s="207"/>
      <c r="N371" s="208" t="s">
        <v>45</v>
      </c>
      <c r="O371" s="209">
        <v>0</v>
      </c>
      <c r="P371" s="209">
        <f>O371*H371</f>
        <v>0</v>
      </c>
      <c r="Q371" s="209">
        <v>0</v>
      </c>
      <c r="R371" s="209">
        <f>Q371*H371</f>
        <v>0</v>
      </c>
      <c r="S371" s="209">
        <v>0</v>
      </c>
      <c r="T371" s="210">
        <f>S371*H371</f>
        <v>0</v>
      </c>
      <c r="U371" s="7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211" t="s">
        <v>453</v>
      </c>
      <c r="AS371" s="16"/>
      <c r="AT371" s="211" t="s">
        <v>153</v>
      </c>
      <c r="AU371" s="211" t="s">
        <v>96</v>
      </c>
      <c r="AV371" s="16"/>
      <c r="AW371" s="16"/>
      <c r="AX371" s="16"/>
      <c r="AY371" s="172" t="s">
        <v>151</v>
      </c>
      <c r="AZ371" s="16"/>
      <c r="BA371" s="16"/>
      <c r="BB371" s="16"/>
      <c r="BC371" s="16"/>
      <c r="BD371" s="16"/>
      <c r="BE371" s="212">
        <f>IF(N371="základní",J371,0)</f>
        <v>0</v>
      </c>
      <c r="BF371" s="212">
        <f>IF(N371="snížená",J371,0)</f>
        <v>0</v>
      </c>
      <c r="BG371" s="212">
        <f>IF(N371="zákl. přenesená",J371,0)</f>
        <v>0</v>
      </c>
      <c r="BH371" s="212">
        <f>IF(N371="sníž. přenesená",J371,0)</f>
        <v>0</v>
      </c>
      <c r="BI371" s="212">
        <f>IF(N371="nulová",J371,0)</f>
        <v>0</v>
      </c>
      <c r="BJ371" s="172" t="s">
        <v>94</v>
      </c>
      <c r="BK371" s="212">
        <f>ROUND(I371*H371,2)</f>
        <v>0</v>
      </c>
      <c r="BL371" s="172" t="s">
        <v>453</v>
      </c>
      <c r="BM371" s="211" t="s">
        <v>576</v>
      </c>
      <c r="BN371" s="19"/>
    </row>
    <row r="372" spans="1:66" ht="13" customHeight="1">
      <c r="A372" s="20"/>
      <c r="B372" s="24"/>
      <c r="C372" s="128"/>
      <c r="D372" s="228" t="s">
        <v>159</v>
      </c>
      <c r="E372" s="128"/>
      <c r="F372" s="229" t="s">
        <v>577</v>
      </c>
      <c r="G372" s="128"/>
      <c r="H372" s="128"/>
      <c r="I372" s="128"/>
      <c r="J372" s="230"/>
      <c r="K372" s="230"/>
      <c r="L372" s="71"/>
      <c r="M372" s="76"/>
      <c r="N372" s="16"/>
      <c r="O372" s="16"/>
      <c r="P372" s="16"/>
      <c r="Q372" s="16"/>
      <c r="R372" s="16"/>
      <c r="S372" s="16"/>
      <c r="T372" s="79"/>
      <c r="U372" s="7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6"/>
      <c r="AS372" s="16"/>
      <c r="AT372" s="172" t="s">
        <v>159</v>
      </c>
      <c r="AU372" s="172" t="s">
        <v>96</v>
      </c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9"/>
    </row>
    <row r="373" spans="1:66" ht="14.4" customHeight="1">
      <c r="A373" s="20"/>
      <c r="B373" s="71"/>
      <c r="C373" s="200" t="s">
        <v>578</v>
      </c>
      <c r="D373" s="200" t="s">
        <v>153</v>
      </c>
      <c r="E373" s="201" t="s">
        <v>579</v>
      </c>
      <c r="F373" s="201" t="s">
        <v>580</v>
      </c>
      <c r="G373" s="202" t="s">
        <v>267</v>
      </c>
      <c r="H373" s="203">
        <v>1</v>
      </c>
      <c r="I373" s="204">
        <v>0</v>
      </c>
      <c r="J373" s="205">
        <f>ROUND(I373*H373,2)</f>
        <v>0</v>
      </c>
      <c r="K373" s="206"/>
      <c r="L373" s="71"/>
      <c r="M373" s="207"/>
      <c r="N373" s="208" t="s">
        <v>45</v>
      </c>
      <c r="O373" s="209">
        <v>0</v>
      </c>
      <c r="P373" s="209">
        <f>O373*H373</f>
        <v>0</v>
      </c>
      <c r="Q373" s="209">
        <v>0</v>
      </c>
      <c r="R373" s="209">
        <f>Q373*H373</f>
        <v>0</v>
      </c>
      <c r="S373" s="209">
        <v>0</v>
      </c>
      <c r="T373" s="210">
        <f>S373*H373</f>
        <v>0</v>
      </c>
      <c r="U373" s="7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211" t="s">
        <v>453</v>
      </c>
      <c r="AS373" s="16"/>
      <c r="AT373" s="211" t="s">
        <v>153</v>
      </c>
      <c r="AU373" s="211" t="s">
        <v>96</v>
      </c>
      <c r="AV373" s="16"/>
      <c r="AW373" s="16"/>
      <c r="AX373" s="16"/>
      <c r="AY373" s="172" t="s">
        <v>151</v>
      </c>
      <c r="AZ373" s="16"/>
      <c r="BA373" s="16"/>
      <c r="BB373" s="16"/>
      <c r="BC373" s="16"/>
      <c r="BD373" s="16"/>
      <c r="BE373" s="212">
        <f>IF(N373="základní",J373,0)</f>
        <v>0</v>
      </c>
      <c r="BF373" s="212">
        <f>IF(N373="snížená",J373,0)</f>
        <v>0</v>
      </c>
      <c r="BG373" s="212">
        <f>IF(N373="zákl. přenesená",J373,0)</f>
        <v>0</v>
      </c>
      <c r="BH373" s="212">
        <f>IF(N373="sníž. přenesená",J373,0)</f>
        <v>0</v>
      </c>
      <c r="BI373" s="212">
        <f>IF(N373="nulová",J373,0)</f>
        <v>0</v>
      </c>
      <c r="BJ373" s="172" t="s">
        <v>94</v>
      </c>
      <c r="BK373" s="212">
        <f>ROUND(I373*H373,2)</f>
        <v>0</v>
      </c>
      <c r="BL373" s="172" t="s">
        <v>453</v>
      </c>
      <c r="BM373" s="211" t="s">
        <v>581</v>
      </c>
      <c r="BN373" s="19"/>
    </row>
    <row r="374" spans="1:66" ht="13" customHeight="1">
      <c r="A374" s="20"/>
      <c r="B374" s="24"/>
      <c r="C374" s="128"/>
      <c r="D374" s="228" t="s">
        <v>159</v>
      </c>
      <c r="E374" s="128"/>
      <c r="F374" s="229" t="s">
        <v>582</v>
      </c>
      <c r="G374" s="128"/>
      <c r="H374" s="128"/>
      <c r="I374" s="128"/>
      <c r="J374" s="230"/>
      <c r="K374" s="230"/>
      <c r="L374" s="71"/>
      <c r="M374" s="76"/>
      <c r="N374" s="16"/>
      <c r="O374" s="16"/>
      <c r="P374" s="16"/>
      <c r="Q374" s="16"/>
      <c r="R374" s="16"/>
      <c r="S374" s="16"/>
      <c r="T374" s="79"/>
      <c r="U374" s="7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6"/>
      <c r="AS374" s="16"/>
      <c r="AT374" s="172" t="s">
        <v>159</v>
      </c>
      <c r="AU374" s="172" t="s">
        <v>96</v>
      </c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9"/>
    </row>
    <row r="375" spans="1:66" ht="14.4" customHeight="1">
      <c r="A375" s="20"/>
      <c r="B375" s="71"/>
      <c r="C375" s="200" t="s">
        <v>583</v>
      </c>
      <c r="D375" s="200" t="s">
        <v>153</v>
      </c>
      <c r="E375" s="201" t="s">
        <v>584</v>
      </c>
      <c r="F375" s="201" t="s">
        <v>585</v>
      </c>
      <c r="G375" s="202" t="s">
        <v>267</v>
      </c>
      <c r="H375" s="203">
        <v>1</v>
      </c>
      <c r="I375" s="204">
        <v>0</v>
      </c>
      <c r="J375" s="205">
        <f>ROUND(I375*H375,2)</f>
        <v>0</v>
      </c>
      <c r="K375" s="206"/>
      <c r="L375" s="71"/>
      <c r="M375" s="207"/>
      <c r="N375" s="208" t="s">
        <v>45</v>
      </c>
      <c r="O375" s="209">
        <v>0</v>
      </c>
      <c r="P375" s="209">
        <f>O375*H375</f>
        <v>0</v>
      </c>
      <c r="Q375" s="209">
        <v>0</v>
      </c>
      <c r="R375" s="209">
        <f>Q375*H375</f>
        <v>0</v>
      </c>
      <c r="S375" s="209">
        <v>0</v>
      </c>
      <c r="T375" s="210">
        <f>S375*H375</f>
        <v>0</v>
      </c>
      <c r="U375" s="7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211" t="s">
        <v>453</v>
      </c>
      <c r="AS375" s="16"/>
      <c r="AT375" s="211" t="s">
        <v>153</v>
      </c>
      <c r="AU375" s="211" t="s">
        <v>96</v>
      </c>
      <c r="AV375" s="16"/>
      <c r="AW375" s="16"/>
      <c r="AX375" s="16"/>
      <c r="AY375" s="172" t="s">
        <v>151</v>
      </c>
      <c r="AZ375" s="16"/>
      <c r="BA375" s="16"/>
      <c r="BB375" s="16"/>
      <c r="BC375" s="16"/>
      <c r="BD375" s="16"/>
      <c r="BE375" s="212">
        <f>IF(N375="základní",J375,0)</f>
        <v>0</v>
      </c>
      <c r="BF375" s="212">
        <f>IF(N375="snížená",J375,0)</f>
        <v>0</v>
      </c>
      <c r="BG375" s="212">
        <f>IF(N375="zákl. přenesená",J375,0)</f>
        <v>0</v>
      </c>
      <c r="BH375" s="212">
        <f>IF(N375="sníž. přenesená",J375,0)</f>
        <v>0</v>
      </c>
      <c r="BI375" s="212">
        <f>IF(N375="nulová",J375,0)</f>
        <v>0</v>
      </c>
      <c r="BJ375" s="172" t="s">
        <v>94</v>
      </c>
      <c r="BK375" s="212">
        <f>ROUND(I375*H375,2)</f>
        <v>0</v>
      </c>
      <c r="BL375" s="172" t="s">
        <v>453</v>
      </c>
      <c r="BM375" s="211" t="s">
        <v>586</v>
      </c>
      <c r="BN375" s="19"/>
    </row>
    <row r="376" spans="1:66" ht="13" customHeight="1">
      <c r="A376" s="20"/>
      <c r="B376" s="24"/>
      <c r="C376" s="128"/>
      <c r="D376" s="228" t="s">
        <v>159</v>
      </c>
      <c r="E376" s="128"/>
      <c r="F376" s="229" t="s">
        <v>587</v>
      </c>
      <c r="G376" s="128"/>
      <c r="H376" s="128"/>
      <c r="I376" s="128"/>
      <c r="J376" s="230"/>
      <c r="K376" s="230"/>
      <c r="L376" s="71"/>
      <c r="M376" s="76"/>
      <c r="N376" s="16"/>
      <c r="O376" s="16"/>
      <c r="P376" s="16"/>
      <c r="Q376" s="16"/>
      <c r="R376" s="16"/>
      <c r="S376" s="16"/>
      <c r="T376" s="79"/>
      <c r="U376" s="7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6"/>
      <c r="AS376" s="16"/>
      <c r="AT376" s="172" t="s">
        <v>159</v>
      </c>
      <c r="AU376" s="172" t="s">
        <v>96</v>
      </c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9"/>
    </row>
    <row r="377" spans="1:66" ht="14.4" customHeight="1">
      <c r="A377" s="20"/>
      <c r="B377" s="71"/>
      <c r="C377" s="200" t="s">
        <v>588</v>
      </c>
      <c r="D377" s="200" t="s">
        <v>153</v>
      </c>
      <c r="E377" s="201" t="s">
        <v>589</v>
      </c>
      <c r="F377" s="201" t="s">
        <v>590</v>
      </c>
      <c r="G377" s="202" t="s">
        <v>267</v>
      </c>
      <c r="H377" s="203">
        <v>1</v>
      </c>
      <c r="I377" s="204">
        <v>0</v>
      </c>
      <c r="J377" s="205">
        <f>ROUND(I377*H377,2)</f>
        <v>0</v>
      </c>
      <c r="K377" s="206"/>
      <c r="L377" s="71"/>
      <c r="M377" s="207"/>
      <c r="N377" s="208" t="s">
        <v>45</v>
      </c>
      <c r="O377" s="209">
        <v>0</v>
      </c>
      <c r="P377" s="209">
        <f>O377*H377</f>
        <v>0</v>
      </c>
      <c r="Q377" s="209">
        <v>0</v>
      </c>
      <c r="R377" s="209">
        <f>Q377*H377</f>
        <v>0</v>
      </c>
      <c r="S377" s="209">
        <v>0</v>
      </c>
      <c r="T377" s="210">
        <f>S377*H377</f>
        <v>0</v>
      </c>
      <c r="U377" s="7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211" t="s">
        <v>453</v>
      </c>
      <c r="AS377" s="16"/>
      <c r="AT377" s="211" t="s">
        <v>153</v>
      </c>
      <c r="AU377" s="211" t="s">
        <v>96</v>
      </c>
      <c r="AV377" s="16"/>
      <c r="AW377" s="16"/>
      <c r="AX377" s="16"/>
      <c r="AY377" s="172" t="s">
        <v>151</v>
      </c>
      <c r="AZ377" s="16"/>
      <c r="BA377" s="16"/>
      <c r="BB377" s="16"/>
      <c r="BC377" s="16"/>
      <c r="BD377" s="16"/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172" t="s">
        <v>94</v>
      </c>
      <c r="BK377" s="212">
        <f>ROUND(I377*H377,2)</f>
        <v>0</v>
      </c>
      <c r="BL377" s="172" t="s">
        <v>453</v>
      </c>
      <c r="BM377" s="211" t="s">
        <v>591</v>
      </c>
      <c r="BN377" s="19"/>
    </row>
    <row r="378" spans="1:66" ht="13" customHeight="1">
      <c r="A378" s="20"/>
      <c r="B378" s="24"/>
      <c r="C378" s="128"/>
      <c r="D378" s="228" t="s">
        <v>159</v>
      </c>
      <c r="E378" s="128"/>
      <c r="F378" s="229" t="s">
        <v>592</v>
      </c>
      <c r="G378" s="128"/>
      <c r="H378" s="128"/>
      <c r="I378" s="128"/>
      <c r="J378" s="230"/>
      <c r="K378" s="230"/>
      <c r="L378" s="71"/>
      <c r="M378" s="76"/>
      <c r="N378" s="16"/>
      <c r="O378" s="16"/>
      <c r="P378" s="16"/>
      <c r="Q378" s="16"/>
      <c r="R378" s="16"/>
      <c r="S378" s="16"/>
      <c r="T378" s="79"/>
      <c r="U378" s="7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6"/>
      <c r="AS378" s="16"/>
      <c r="AT378" s="172" t="s">
        <v>159</v>
      </c>
      <c r="AU378" s="172" t="s">
        <v>96</v>
      </c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9"/>
    </row>
    <row r="379" spans="1:66" ht="14.4" customHeight="1">
      <c r="A379" s="20"/>
      <c r="B379" s="71"/>
      <c r="C379" s="200" t="s">
        <v>593</v>
      </c>
      <c r="D379" s="200" t="s">
        <v>153</v>
      </c>
      <c r="E379" s="201" t="s">
        <v>594</v>
      </c>
      <c r="F379" s="201" t="s">
        <v>595</v>
      </c>
      <c r="G379" s="202" t="s">
        <v>267</v>
      </c>
      <c r="H379" s="203">
        <v>1</v>
      </c>
      <c r="I379" s="204">
        <v>0</v>
      </c>
      <c r="J379" s="205">
        <f>ROUND(I379*H379,2)</f>
        <v>0</v>
      </c>
      <c r="K379" s="206"/>
      <c r="L379" s="71"/>
      <c r="M379" s="207"/>
      <c r="N379" s="208" t="s">
        <v>45</v>
      </c>
      <c r="O379" s="209">
        <v>0</v>
      </c>
      <c r="P379" s="209">
        <f>O379*H379</f>
        <v>0</v>
      </c>
      <c r="Q379" s="209">
        <v>0</v>
      </c>
      <c r="R379" s="209">
        <f>Q379*H379</f>
        <v>0</v>
      </c>
      <c r="S379" s="209">
        <v>0</v>
      </c>
      <c r="T379" s="210">
        <f>S379*H379</f>
        <v>0</v>
      </c>
      <c r="U379" s="7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211" t="s">
        <v>453</v>
      </c>
      <c r="AS379" s="16"/>
      <c r="AT379" s="211" t="s">
        <v>153</v>
      </c>
      <c r="AU379" s="211" t="s">
        <v>96</v>
      </c>
      <c r="AV379" s="16"/>
      <c r="AW379" s="16"/>
      <c r="AX379" s="16"/>
      <c r="AY379" s="172" t="s">
        <v>151</v>
      </c>
      <c r="AZ379" s="16"/>
      <c r="BA379" s="16"/>
      <c r="BB379" s="16"/>
      <c r="BC379" s="16"/>
      <c r="BD379" s="16"/>
      <c r="BE379" s="212">
        <f>IF(N379="základní",J379,0)</f>
        <v>0</v>
      </c>
      <c r="BF379" s="212">
        <f>IF(N379="snížená",J379,0)</f>
        <v>0</v>
      </c>
      <c r="BG379" s="212">
        <f>IF(N379="zákl. přenesená",J379,0)</f>
        <v>0</v>
      </c>
      <c r="BH379" s="212">
        <f>IF(N379="sníž. přenesená",J379,0)</f>
        <v>0</v>
      </c>
      <c r="BI379" s="212">
        <f>IF(N379="nulová",J379,0)</f>
        <v>0</v>
      </c>
      <c r="BJ379" s="172" t="s">
        <v>94</v>
      </c>
      <c r="BK379" s="212">
        <f>ROUND(I379*H379,2)</f>
        <v>0</v>
      </c>
      <c r="BL379" s="172" t="s">
        <v>453</v>
      </c>
      <c r="BM379" s="211" t="s">
        <v>596</v>
      </c>
      <c r="BN379" s="19"/>
    </row>
    <row r="380" spans="1:66" ht="13" customHeight="1">
      <c r="A380" s="20"/>
      <c r="B380" s="24"/>
      <c r="C380" s="74"/>
      <c r="D380" s="213" t="s">
        <v>159</v>
      </c>
      <c r="E380" s="74"/>
      <c r="F380" s="214" t="s">
        <v>597</v>
      </c>
      <c r="G380" s="74"/>
      <c r="H380" s="74"/>
      <c r="I380" s="74"/>
      <c r="J380" s="149"/>
      <c r="K380" s="149"/>
      <c r="L380" s="71"/>
      <c r="M380" s="76"/>
      <c r="N380" s="16"/>
      <c r="O380" s="16"/>
      <c r="P380" s="16"/>
      <c r="Q380" s="16"/>
      <c r="R380" s="16"/>
      <c r="S380" s="16"/>
      <c r="T380" s="79"/>
      <c r="U380" s="7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6"/>
      <c r="AS380" s="16"/>
      <c r="AT380" s="172" t="s">
        <v>159</v>
      </c>
      <c r="AU380" s="172" t="s">
        <v>96</v>
      </c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9"/>
    </row>
    <row r="381" spans="1:66" ht="22.8" customHeight="1">
      <c r="A381" s="20"/>
      <c r="B381" s="24"/>
      <c r="C381" s="66"/>
      <c r="D381" s="197" t="s">
        <v>85</v>
      </c>
      <c r="E381" s="198" t="s">
        <v>598</v>
      </c>
      <c r="F381" s="198" t="s">
        <v>599</v>
      </c>
      <c r="G381" s="66"/>
      <c r="H381" s="66"/>
      <c r="I381" s="66"/>
      <c r="J381" s="199">
        <f>BK381</f>
        <v>0</v>
      </c>
      <c r="K381" s="148"/>
      <c r="L381" s="71"/>
      <c r="M381" s="76"/>
      <c r="N381" s="16"/>
      <c r="O381" s="16"/>
      <c r="P381" s="193">
        <f>SUM(P382:P401)</f>
        <v>0</v>
      </c>
      <c r="Q381" s="16"/>
      <c r="R381" s="193">
        <f>SUM(R382:R401)</f>
        <v>0</v>
      </c>
      <c r="S381" s="16"/>
      <c r="T381" s="194">
        <f>SUM(T382:T401)</f>
        <v>0</v>
      </c>
      <c r="U381" s="7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90" t="s">
        <v>94</v>
      </c>
      <c r="AS381" s="16"/>
      <c r="AT381" s="195" t="s">
        <v>85</v>
      </c>
      <c r="AU381" s="195" t="s">
        <v>94</v>
      </c>
      <c r="AV381" s="16"/>
      <c r="AW381" s="16"/>
      <c r="AX381" s="16"/>
      <c r="AY381" s="190" t="s">
        <v>151</v>
      </c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96">
        <f>SUM(BK382:BK401)</f>
        <v>0</v>
      </c>
      <c r="BL381" s="16"/>
      <c r="BM381" s="16"/>
      <c r="BN381" s="19"/>
    </row>
    <row r="382" spans="1:66" ht="14.4" customHeight="1">
      <c r="A382" s="20"/>
      <c r="B382" s="71"/>
      <c r="C382" s="200" t="s">
        <v>600</v>
      </c>
      <c r="D382" s="200" t="s">
        <v>153</v>
      </c>
      <c r="E382" s="201" t="s">
        <v>601</v>
      </c>
      <c r="F382" s="201" t="s">
        <v>443</v>
      </c>
      <c r="G382" s="202" t="s">
        <v>336</v>
      </c>
      <c r="H382" s="203">
        <v>1</v>
      </c>
      <c r="I382" s="204">
        <v>0</v>
      </c>
      <c r="J382" s="205">
        <f>ROUND(I382*H382,2)</f>
        <v>0</v>
      </c>
      <c r="K382" s="206"/>
      <c r="L382" s="71"/>
      <c r="M382" s="207"/>
      <c r="N382" s="208" t="s">
        <v>45</v>
      </c>
      <c r="O382" s="209">
        <v>0</v>
      </c>
      <c r="P382" s="209">
        <f>O382*H382</f>
        <v>0</v>
      </c>
      <c r="Q382" s="209">
        <v>0</v>
      </c>
      <c r="R382" s="209">
        <f>Q382*H382</f>
        <v>0</v>
      </c>
      <c r="S382" s="209">
        <v>0</v>
      </c>
      <c r="T382" s="210">
        <f>S382*H382</f>
        <v>0</v>
      </c>
      <c r="U382" s="7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211" t="s">
        <v>157</v>
      </c>
      <c r="AS382" s="16"/>
      <c r="AT382" s="211" t="s">
        <v>153</v>
      </c>
      <c r="AU382" s="211" t="s">
        <v>96</v>
      </c>
      <c r="AV382" s="16"/>
      <c r="AW382" s="16"/>
      <c r="AX382" s="16"/>
      <c r="AY382" s="172" t="s">
        <v>151</v>
      </c>
      <c r="AZ382" s="16"/>
      <c r="BA382" s="16"/>
      <c r="BB382" s="16"/>
      <c r="BC382" s="16"/>
      <c r="BD382" s="16"/>
      <c r="BE382" s="212">
        <f>IF(N382="základní",J382,0)</f>
        <v>0</v>
      </c>
      <c r="BF382" s="212">
        <f>IF(N382="snížená",J382,0)</f>
        <v>0</v>
      </c>
      <c r="BG382" s="212">
        <f>IF(N382="zákl. přenesená",J382,0)</f>
        <v>0</v>
      </c>
      <c r="BH382" s="212">
        <f>IF(N382="sníž. přenesená",J382,0)</f>
        <v>0</v>
      </c>
      <c r="BI382" s="212">
        <f>IF(N382="nulová",J382,0)</f>
        <v>0</v>
      </c>
      <c r="BJ382" s="172" t="s">
        <v>94</v>
      </c>
      <c r="BK382" s="212">
        <f>ROUND(I382*H382,2)</f>
        <v>0</v>
      </c>
      <c r="BL382" s="172" t="s">
        <v>157</v>
      </c>
      <c r="BM382" s="211" t="s">
        <v>602</v>
      </c>
      <c r="BN382" s="19"/>
    </row>
    <row r="383" spans="1:66" ht="13" customHeight="1">
      <c r="A383" s="20"/>
      <c r="B383" s="24"/>
      <c r="C383" s="128"/>
      <c r="D383" s="228" t="s">
        <v>159</v>
      </c>
      <c r="E383" s="128"/>
      <c r="F383" s="229" t="s">
        <v>443</v>
      </c>
      <c r="G383" s="128"/>
      <c r="H383" s="128"/>
      <c r="I383" s="128"/>
      <c r="J383" s="230"/>
      <c r="K383" s="230"/>
      <c r="L383" s="71"/>
      <c r="M383" s="76"/>
      <c r="N383" s="16"/>
      <c r="O383" s="16"/>
      <c r="P383" s="16"/>
      <c r="Q383" s="16"/>
      <c r="R383" s="16"/>
      <c r="S383" s="16"/>
      <c r="T383" s="79"/>
      <c r="U383" s="7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6"/>
      <c r="AS383" s="16"/>
      <c r="AT383" s="172" t="s">
        <v>159</v>
      </c>
      <c r="AU383" s="172" t="s">
        <v>96</v>
      </c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9"/>
    </row>
    <row r="384" spans="1:66" ht="14.4" customHeight="1">
      <c r="A384" s="20"/>
      <c r="B384" s="71"/>
      <c r="C384" s="200" t="s">
        <v>603</v>
      </c>
      <c r="D384" s="200" t="s">
        <v>153</v>
      </c>
      <c r="E384" s="201" t="s">
        <v>604</v>
      </c>
      <c r="F384" s="201" t="s">
        <v>447</v>
      </c>
      <c r="G384" s="202" t="s">
        <v>336</v>
      </c>
      <c r="H384" s="203">
        <v>14</v>
      </c>
      <c r="I384" s="204">
        <v>0</v>
      </c>
      <c r="J384" s="205">
        <f>ROUND(I384*H384,2)</f>
        <v>0</v>
      </c>
      <c r="K384" s="206"/>
      <c r="L384" s="71"/>
      <c r="M384" s="207"/>
      <c r="N384" s="208" t="s">
        <v>45</v>
      </c>
      <c r="O384" s="209">
        <v>0</v>
      </c>
      <c r="P384" s="209">
        <f>O384*H384</f>
        <v>0</v>
      </c>
      <c r="Q384" s="209">
        <v>0</v>
      </c>
      <c r="R384" s="209">
        <f>Q384*H384</f>
        <v>0</v>
      </c>
      <c r="S384" s="209">
        <v>0</v>
      </c>
      <c r="T384" s="210">
        <f>S384*H384</f>
        <v>0</v>
      </c>
      <c r="U384" s="7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211" t="s">
        <v>157</v>
      </c>
      <c r="AS384" s="16"/>
      <c r="AT384" s="211" t="s">
        <v>153</v>
      </c>
      <c r="AU384" s="211" t="s">
        <v>96</v>
      </c>
      <c r="AV384" s="16"/>
      <c r="AW384" s="16"/>
      <c r="AX384" s="16"/>
      <c r="AY384" s="172" t="s">
        <v>151</v>
      </c>
      <c r="AZ384" s="16"/>
      <c r="BA384" s="16"/>
      <c r="BB384" s="16"/>
      <c r="BC384" s="16"/>
      <c r="BD384" s="16"/>
      <c r="BE384" s="212">
        <f>IF(N384="základní",J384,0)</f>
        <v>0</v>
      </c>
      <c r="BF384" s="212">
        <f>IF(N384="snížená",J384,0)</f>
        <v>0</v>
      </c>
      <c r="BG384" s="212">
        <f>IF(N384="zákl. přenesená",J384,0)</f>
        <v>0</v>
      </c>
      <c r="BH384" s="212">
        <f>IF(N384="sníž. přenesená",J384,0)</f>
        <v>0</v>
      </c>
      <c r="BI384" s="212">
        <f>IF(N384="nulová",J384,0)</f>
        <v>0</v>
      </c>
      <c r="BJ384" s="172" t="s">
        <v>94</v>
      </c>
      <c r="BK384" s="212">
        <f>ROUND(I384*H384,2)</f>
        <v>0</v>
      </c>
      <c r="BL384" s="172" t="s">
        <v>157</v>
      </c>
      <c r="BM384" s="211" t="s">
        <v>605</v>
      </c>
      <c r="BN384" s="19"/>
    </row>
    <row r="385" spans="1:66" ht="13" customHeight="1">
      <c r="A385" s="20"/>
      <c r="B385" s="24"/>
      <c r="C385" s="128"/>
      <c r="D385" s="228" t="s">
        <v>159</v>
      </c>
      <c r="E385" s="128"/>
      <c r="F385" s="229" t="s">
        <v>449</v>
      </c>
      <c r="G385" s="128"/>
      <c r="H385" s="128"/>
      <c r="I385" s="128"/>
      <c r="J385" s="230"/>
      <c r="K385" s="230"/>
      <c r="L385" s="71"/>
      <c r="M385" s="76"/>
      <c r="N385" s="16"/>
      <c r="O385" s="16"/>
      <c r="P385" s="16"/>
      <c r="Q385" s="16"/>
      <c r="R385" s="16"/>
      <c r="S385" s="16"/>
      <c r="T385" s="79"/>
      <c r="U385" s="7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6"/>
      <c r="AS385" s="16"/>
      <c r="AT385" s="172" t="s">
        <v>159</v>
      </c>
      <c r="AU385" s="172" t="s">
        <v>96</v>
      </c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9"/>
    </row>
    <row r="386" spans="1:66" ht="14.4" customHeight="1">
      <c r="A386" s="20"/>
      <c r="B386" s="71"/>
      <c r="C386" s="200" t="s">
        <v>606</v>
      </c>
      <c r="D386" s="200" t="s">
        <v>153</v>
      </c>
      <c r="E386" s="201" t="s">
        <v>607</v>
      </c>
      <c r="F386" s="201" t="s">
        <v>608</v>
      </c>
      <c r="G386" s="202" t="s">
        <v>267</v>
      </c>
      <c r="H386" s="203">
        <v>1</v>
      </c>
      <c r="I386" s="204">
        <v>0</v>
      </c>
      <c r="J386" s="205">
        <f>ROUND(I386*H386,2)</f>
        <v>0</v>
      </c>
      <c r="K386" s="206"/>
      <c r="L386" s="71"/>
      <c r="M386" s="207"/>
      <c r="N386" s="208" t="s">
        <v>45</v>
      </c>
      <c r="O386" s="209">
        <v>0</v>
      </c>
      <c r="P386" s="209">
        <f>O386*H386</f>
        <v>0</v>
      </c>
      <c r="Q386" s="209">
        <v>0</v>
      </c>
      <c r="R386" s="209">
        <f>Q386*H386</f>
        <v>0</v>
      </c>
      <c r="S386" s="209">
        <v>0</v>
      </c>
      <c r="T386" s="210">
        <f>S386*H386</f>
        <v>0</v>
      </c>
      <c r="U386" s="7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211" t="s">
        <v>157</v>
      </c>
      <c r="AS386" s="16"/>
      <c r="AT386" s="211" t="s">
        <v>153</v>
      </c>
      <c r="AU386" s="211" t="s">
        <v>96</v>
      </c>
      <c r="AV386" s="16"/>
      <c r="AW386" s="16"/>
      <c r="AX386" s="16"/>
      <c r="AY386" s="172" t="s">
        <v>151</v>
      </c>
      <c r="AZ386" s="16"/>
      <c r="BA386" s="16"/>
      <c r="BB386" s="16"/>
      <c r="BC386" s="16"/>
      <c r="BD386" s="16"/>
      <c r="BE386" s="212">
        <f>IF(N386="základní",J386,0)</f>
        <v>0</v>
      </c>
      <c r="BF386" s="212">
        <f>IF(N386="snížená",J386,0)</f>
        <v>0</v>
      </c>
      <c r="BG386" s="212">
        <f>IF(N386="zákl. přenesená",J386,0)</f>
        <v>0</v>
      </c>
      <c r="BH386" s="212">
        <f>IF(N386="sníž. přenesená",J386,0)</f>
        <v>0</v>
      </c>
      <c r="BI386" s="212">
        <f>IF(N386="nulová",J386,0)</f>
        <v>0</v>
      </c>
      <c r="BJ386" s="172" t="s">
        <v>94</v>
      </c>
      <c r="BK386" s="212">
        <f>ROUND(I386*H386,2)</f>
        <v>0</v>
      </c>
      <c r="BL386" s="172" t="s">
        <v>157</v>
      </c>
      <c r="BM386" s="211" t="s">
        <v>609</v>
      </c>
      <c r="BN386" s="19"/>
    </row>
    <row r="387" spans="1:66" ht="13" customHeight="1">
      <c r="A387" s="20"/>
      <c r="B387" s="24"/>
      <c r="C387" s="128"/>
      <c r="D387" s="228" t="s">
        <v>159</v>
      </c>
      <c r="E387" s="128"/>
      <c r="F387" s="229" t="s">
        <v>610</v>
      </c>
      <c r="G387" s="128"/>
      <c r="H387" s="128"/>
      <c r="I387" s="128"/>
      <c r="J387" s="230"/>
      <c r="K387" s="230"/>
      <c r="L387" s="71"/>
      <c r="M387" s="76"/>
      <c r="N387" s="16"/>
      <c r="O387" s="16"/>
      <c r="P387" s="16"/>
      <c r="Q387" s="16"/>
      <c r="R387" s="16"/>
      <c r="S387" s="16"/>
      <c r="T387" s="79"/>
      <c r="U387" s="7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6"/>
      <c r="AS387" s="16"/>
      <c r="AT387" s="172" t="s">
        <v>159</v>
      </c>
      <c r="AU387" s="172" t="s">
        <v>96</v>
      </c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9"/>
    </row>
    <row r="388" spans="1:66" ht="14.4" customHeight="1">
      <c r="A388" s="20"/>
      <c r="B388" s="71"/>
      <c r="C388" s="200" t="s">
        <v>611</v>
      </c>
      <c r="D388" s="200" t="s">
        <v>153</v>
      </c>
      <c r="E388" s="201" t="s">
        <v>612</v>
      </c>
      <c r="F388" s="201" t="s">
        <v>613</v>
      </c>
      <c r="G388" s="202" t="s">
        <v>267</v>
      </c>
      <c r="H388" s="203">
        <v>1</v>
      </c>
      <c r="I388" s="204">
        <v>0</v>
      </c>
      <c r="J388" s="205">
        <f>ROUND(I388*H388,2)</f>
        <v>0</v>
      </c>
      <c r="K388" s="206"/>
      <c r="L388" s="71"/>
      <c r="M388" s="207"/>
      <c r="N388" s="208" t="s">
        <v>45</v>
      </c>
      <c r="O388" s="209">
        <v>0</v>
      </c>
      <c r="P388" s="209">
        <f>O388*H388</f>
        <v>0</v>
      </c>
      <c r="Q388" s="209">
        <v>0</v>
      </c>
      <c r="R388" s="209">
        <f>Q388*H388</f>
        <v>0</v>
      </c>
      <c r="S388" s="209">
        <v>0</v>
      </c>
      <c r="T388" s="210">
        <f>S388*H388</f>
        <v>0</v>
      </c>
      <c r="U388" s="7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211" t="s">
        <v>453</v>
      </c>
      <c r="AS388" s="16"/>
      <c r="AT388" s="211" t="s">
        <v>153</v>
      </c>
      <c r="AU388" s="211" t="s">
        <v>96</v>
      </c>
      <c r="AV388" s="16"/>
      <c r="AW388" s="16"/>
      <c r="AX388" s="16"/>
      <c r="AY388" s="172" t="s">
        <v>151</v>
      </c>
      <c r="AZ388" s="16"/>
      <c r="BA388" s="16"/>
      <c r="BB388" s="16"/>
      <c r="BC388" s="16"/>
      <c r="BD388" s="16"/>
      <c r="BE388" s="212">
        <f>IF(N388="základní",J388,0)</f>
        <v>0</v>
      </c>
      <c r="BF388" s="212">
        <f>IF(N388="snížená",J388,0)</f>
        <v>0</v>
      </c>
      <c r="BG388" s="212">
        <f>IF(N388="zákl. přenesená",J388,0)</f>
        <v>0</v>
      </c>
      <c r="BH388" s="212">
        <f>IF(N388="sníž. přenesená",J388,0)</f>
        <v>0</v>
      </c>
      <c r="BI388" s="212">
        <f>IF(N388="nulová",J388,0)</f>
        <v>0</v>
      </c>
      <c r="BJ388" s="172" t="s">
        <v>94</v>
      </c>
      <c r="BK388" s="212">
        <f>ROUND(I388*H388,2)</f>
        <v>0</v>
      </c>
      <c r="BL388" s="172" t="s">
        <v>453</v>
      </c>
      <c r="BM388" s="211" t="s">
        <v>614</v>
      </c>
      <c r="BN388" s="19"/>
    </row>
    <row r="389" spans="1:66" ht="13" customHeight="1">
      <c r="A389" s="20"/>
      <c r="B389" s="24"/>
      <c r="C389" s="128"/>
      <c r="D389" s="228" t="s">
        <v>159</v>
      </c>
      <c r="E389" s="128"/>
      <c r="F389" s="229" t="s">
        <v>615</v>
      </c>
      <c r="G389" s="128"/>
      <c r="H389" s="128"/>
      <c r="I389" s="128"/>
      <c r="J389" s="230"/>
      <c r="K389" s="230"/>
      <c r="L389" s="71"/>
      <c r="M389" s="76"/>
      <c r="N389" s="16"/>
      <c r="O389" s="16"/>
      <c r="P389" s="16"/>
      <c r="Q389" s="16"/>
      <c r="R389" s="16"/>
      <c r="S389" s="16"/>
      <c r="T389" s="79"/>
      <c r="U389" s="7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6"/>
      <c r="AS389" s="16"/>
      <c r="AT389" s="172" t="s">
        <v>159</v>
      </c>
      <c r="AU389" s="172" t="s">
        <v>96</v>
      </c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9"/>
    </row>
    <row r="390" spans="1:66" ht="14.4" customHeight="1">
      <c r="A390" s="20"/>
      <c r="B390" s="71"/>
      <c r="C390" s="200" t="s">
        <v>616</v>
      </c>
      <c r="D390" s="200" t="s">
        <v>153</v>
      </c>
      <c r="E390" s="201" t="s">
        <v>617</v>
      </c>
      <c r="F390" s="201" t="s">
        <v>618</v>
      </c>
      <c r="G390" s="202" t="s">
        <v>267</v>
      </c>
      <c r="H390" s="203">
        <v>1</v>
      </c>
      <c r="I390" s="204">
        <v>0</v>
      </c>
      <c r="J390" s="205">
        <f>ROUND(I390*H390,2)</f>
        <v>0</v>
      </c>
      <c r="K390" s="206"/>
      <c r="L390" s="71"/>
      <c r="M390" s="207"/>
      <c r="N390" s="208" t="s">
        <v>45</v>
      </c>
      <c r="O390" s="209">
        <v>0</v>
      </c>
      <c r="P390" s="209">
        <f>O390*H390</f>
        <v>0</v>
      </c>
      <c r="Q390" s="209">
        <v>0</v>
      </c>
      <c r="R390" s="209">
        <f>Q390*H390</f>
        <v>0</v>
      </c>
      <c r="S390" s="209">
        <v>0</v>
      </c>
      <c r="T390" s="210">
        <f>S390*H390</f>
        <v>0</v>
      </c>
      <c r="U390" s="7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211" t="s">
        <v>453</v>
      </c>
      <c r="AS390" s="16"/>
      <c r="AT390" s="211" t="s">
        <v>153</v>
      </c>
      <c r="AU390" s="211" t="s">
        <v>96</v>
      </c>
      <c r="AV390" s="16"/>
      <c r="AW390" s="16"/>
      <c r="AX390" s="16"/>
      <c r="AY390" s="172" t="s">
        <v>151</v>
      </c>
      <c r="AZ390" s="16"/>
      <c r="BA390" s="16"/>
      <c r="BB390" s="16"/>
      <c r="BC390" s="16"/>
      <c r="BD390" s="16"/>
      <c r="BE390" s="212">
        <f>IF(N390="základní",J390,0)</f>
        <v>0</v>
      </c>
      <c r="BF390" s="212">
        <f>IF(N390="snížená",J390,0)</f>
        <v>0</v>
      </c>
      <c r="BG390" s="212">
        <f>IF(N390="zákl. přenesená",J390,0)</f>
        <v>0</v>
      </c>
      <c r="BH390" s="212">
        <f>IF(N390="sníž. přenesená",J390,0)</f>
        <v>0</v>
      </c>
      <c r="BI390" s="212">
        <f>IF(N390="nulová",J390,0)</f>
        <v>0</v>
      </c>
      <c r="BJ390" s="172" t="s">
        <v>94</v>
      </c>
      <c r="BK390" s="212">
        <f>ROUND(I390*H390,2)</f>
        <v>0</v>
      </c>
      <c r="BL390" s="172" t="s">
        <v>453</v>
      </c>
      <c r="BM390" s="211" t="s">
        <v>619</v>
      </c>
      <c r="BN390" s="19"/>
    </row>
    <row r="391" spans="1:66" ht="13" customHeight="1">
      <c r="A391" s="20"/>
      <c r="B391" s="24"/>
      <c r="C391" s="128"/>
      <c r="D391" s="228" t="s">
        <v>159</v>
      </c>
      <c r="E391" s="128"/>
      <c r="F391" s="229" t="s">
        <v>620</v>
      </c>
      <c r="G391" s="128"/>
      <c r="H391" s="128"/>
      <c r="I391" s="128"/>
      <c r="J391" s="230"/>
      <c r="K391" s="230"/>
      <c r="L391" s="71"/>
      <c r="M391" s="76"/>
      <c r="N391" s="16"/>
      <c r="O391" s="16"/>
      <c r="P391" s="16"/>
      <c r="Q391" s="16"/>
      <c r="R391" s="16"/>
      <c r="S391" s="16"/>
      <c r="T391" s="79"/>
      <c r="U391" s="7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6"/>
      <c r="AS391" s="16"/>
      <c r="AT391" s="172" t="s">
        <v>159</v>
      </c>
      <c r="AU391" s="172" t="s">
        <v>96</v>
      </c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9"/>
    </row>
    <row r="392" spans="1:66" ht="14.4" customHeight="1">
      <c r="A392" s="20"/>
      <c r="B392" s="71"/>
      <c r="C392" s="200" t="s">
        <v>621</v>
      </c>
      <c r="D392" s="200" t="s">
        <v>153</v>
      </c>
      <c r="E392" s="201" t="s">
        <v>622</v>
      </c>
      <c r="F392" s="201" t="s">
        <v>623</v>
      </c>
      <c r="G392" s="202" t="s">
        <v>267</v>
      </c>
      <c r="H392" s="203">
        <v>2</v>
      </c>
      <c r="I392" s="204">
        <v>0</v>
      </c>
      <c r="J392" s="205">
        <f>ROUND(I392*H392,2)</f>
        <v>0</v>
      </c>
      <c r="K392" s="206"/>
      <c r="L392" s="71"/>
      <c r="M392" s="207"/>
      <c r="N392" s="208" t="s">
        <v>45</v>
      </c>
      <c r="O392" s="209">
        <v>0</v>
      </c>
      <c r="P392" s="209">
        <f>O392*H392</f>
        <v>0</v>
      </c>
      <c r="Q392" s="209">
        <v>0</v>
      </c>
      <c r="R392" s="209">
        <f>Q392*H392</f>
        <v>0</v>
      </c>
      <c r="S392" s="209">
        <v>0</v>
      </c>
      <c r="T392" s="210">
        <f>S392*H392</f>
        <v>0</v>
      </c>
      <c r="U392" s="7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211" t="s">
        <v>453</v>
      </c>
      <c r="AS392" s="16"/>
      <c r="AT392" s="211" t="s">
        <v>153</v>
      </c>
      <c r="AU392" s="211" t="s">
        <v>96</v>
      </c>
      <c r="AV392" s="16"/>
      <c r="AW392" s="16"/>
      <c r="AX392" s="16"/>
      <c r="AY392" s="172" t="s">
        <v>151</v>
      </c>
      <c r="AZ392" s="16"/>
      <c r="BA392" s="16"/>
      <c r="BB392" s="16"/>
      <c r="BC392" s="16"/>
      <c r="BD392" s="16"/>
      <c r="BE392" s="212">
        <f>IF(N392="základní",J392,0)</f>
        <v>0</v>
      </c>
      <c r="BF392" s="212">
        <f>IF(N392="snížená",J392,0)</f>
        <v>0</v>
      </c>
      <c r="BG392" s="212">
        <f>IF(N392="zákl. přenesená",J392,0)</f>
        <v>0</v>
      </c>
      <c r="BH392" s="212">
        <f>IF(N392="sníž. přenesená",J392,0)</f>
        <v>0</v>
      </c>
      <c r="BI392" s="212">
        <f>IF(N392="nulová",J392,0)</f>
        <v>0</v>
      </c>
      <c r="BJ392" s="172" t="s">
        <v>94</v>
      </c>
      <c r="BK392" s="212">
        <f>ROUND(I392*H392,2)</f>
        <v>0</v>
      </c>
      <c r="BL392" s="172" t="s">
        <v>453</v>
      </c>
      <c r="BM392" s="211" t="s">
        <v>624</v>
      </c>
      <c r="BN392" s="19"/>
    </row>
    <row r="393" spans="1:66" ht="13" customHeight="1">
      <c r="A393" s="20"/>
      <c r="B393" s="24"/>
      <c r="C393" s="128"/>
      <c r="D393" s="228" t="s">
        <v>159</v>
      </c>
      <c r="E393" s="128"/>
      <c r="F393" s="229" t="s">
        <v>623</v>
      </c>
      <c r="G393" s="128"/>
      <c r="H393" s="128"/>
      <c r="I393" s="128"/>
      <c r="J393" s="230"/>
      <c r="K393" s="230"/>
      <c r="L393" s="71"/>
      <c r="M393" s="76"/>
      <c r="N393" s="16"/>
      <c r="O393" s="16"/>
      <c r="P393" s="16"/>
      <c r="Q393" s="16"/>
      <c r="R393" s="16"/>
      <c r="S393" s="16"/>
      <c r="T393" s="79"/>
      <c r="U393" s="7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6"/>
      <c r="AS393" s="16"/>
      <c r="AT393" s="172" t="s">
        <v>159</v>
      </c>
      <c r="AU393" s="172" t="s">
        <v>96</v>
      </c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9"/>
    </row>
    <row r="394" spans="1:66" ht="14.4" customHeight="1">
      <c r="A394" s="20"/>
      <c r="B394" s="71"/>
      <c r="C394" s="200" t="s">
        <v>625</v>
      </c>
      <c r="D394" s="200" t="s">
        <v>153</v>
      </c>
      <c r="E394" s="201" t="s">
        <v>626</v>
      </c>
      <c r="F394" s="201" t="s">
        <v>627</v>
      </c>
      <c r="G394" s="202" t="s">
        <v>267</v>
      </c>
      <c r="H394" s="203">
        <v>2</v>
      </c>
      <c r="I394" s="204">
        <v>0</v>
      </c>
      <c r="J394" s="205">
        <f>ROUND(I394*H394,2)</f>
        <v>0</v>
      </c>
      <c r="K394" s="206"/>
      <c r="L394" s="71"/>
      <c r="M394" s="207"/>
      <c r="N394" s="208" t="s">
        <v>45</v>
      </c>
      <c r="O394" s="209">
        <v>0</v>
      </c>
      <c r="P394" s="209">
        <f>O394*H394</f>
        <v>0</v>
      </c>
      <c r="Q394" s="209">
        <v>0</v>
      </c>
      <c r="R394" s="209">
        <f>Q394*H394</f>
        <v>0</v>
      </c>
      <c r="S394" s="209">
        <v>0</v>
      </c>
      <c r="T394" s="210">
        <f>S394*H394</f>
        <v>0</v>
      </c>
      <c r="U394" s="7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211" t="s">
        <v>453</v>
      </c>
      <c r="AS394" s="16"/>
      <c r="AT394" s="211" t="s">
        <v>153</v>
      </c>
      <c r="AU394" s="211" t="s">
        <v>96</v>
      </c>
      <c r="AV394" s="16"/>
      <c r="AW394" s="16"/>
      <c r="AX394" s="16"/>
      <c r="AY394" s="172" t="s">
        <v>151</v>
      </c>
      <c r="AZ394" s="16"/>
      <c r="BA394" s="16"/>
      <c r="BB394" s="16"/>
      <c r="BC394" s="16"/>
      <c r="BD394" s="16"/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172" t="s">
        <v>94</v>
      </c>
      <c r="BK394" s="212">
        <f>ROUND(I394*H394,2)</f>
        <v>0</v>
      </c>
      <c r="BL394" s="172" t="s">
        <v>453</v>
      </c>
      <c r="BM394" s="211" t="s">
        <v>628</v>
      </c>
      <c r="BN394" s="19"/>
    </row>
    <row r="395" spans="1:66" ht="13" customHeight="1">
      <c r="A395" s="20"/>
      <c r="B395" s="24"/>
      <c r="C395" s="128"/>
      <c r="D395" s="228" t="s">
        <v>159</v>
      </c>
      <c r="E395" s="128"/>
      <c r="F395" s="229" t="s">
        <v>627</v>
      </c>
      <c r="G395" s="128"/>
      <c r="H395" s="128"/>
      <c r="I395" s="128"/>
      <c r="J395" s="230"/>
      <c r="K395" s="230"/>
      <c r="L395" s="71"/>
      <c r="M395" s="76"/>
      <c r="N395" s="16"/>
      <c r="O395" s="16"/>
      <c r="P395" s="16"/>
      <c r="Q395" s="16"/>
      <c r="R395" s="16"/>
      <c r="S395" s="16"/>
      <c r="T395" s="79"/>
      <c r="U395" s="7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6"/>
      <c r="AS395" s="16"/>
      <c r="AT395" s="172" t="s">
        <v>159</v>
      </c>
      <c r="AU395" s="172" t="s">
        <v>96</v>
      </c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9"/>
    </row>
    <row r="396" spans="1:66" ht="14.4" customHeight="1">
      <c r="A396" s="20"/>
      <c r="B396" s="71"/>
      <c r="C396" s="200" t="s">
        <v>629</v>
      </c>
      <c r="D396" s="200" t="s">
        <v>153</v>
      </c>
      <c r="E396" s="201" t="s">
        <v>630</v>
      </c>
      <c r="F396" s="201" t="s">
        <v>631</v>
      </c>
      <c r="G396" s="202" t="s">
        <v>267</v>
      </c>
      <c r="H396" s="203">
        <v>1</v>
      </c>
      <c r="I396" s="204">
        <v>0</v>
      </c>
      <c r="J396" s="205">
        <f>ROUND(I396*H396,2)</f>
        <v>0</v>
      </c>
      <c r="K396" s="206"/>
      <c r="L396" s="71"/>
      <c r="M396" s="207"/>
      <c r="N396" s="208" t="s">
        <v>45</v>
      </c>
      <c r="O396" s="209">
        <v>0</v>
      </c>
      <c r="P396" s="209">
        <f>O396*H396</f>
        <v>0</v>
      </c>
      <c r="Q396" s="209">
        <v>0</v>
      </c>
      <c r="R396" s="209">
        <f>Q396*H396</f>
        <v>0</v>
      </c>
      <c r="S396" s="209">
        <v>0</v>
      </c>
      <c r="T396" s="210">
        <f>S396*H396</f>
        <v>0</v>
      </c>
      <c r="U396" s="7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211" t="s">
        <v>453</v>
      </c>
      <c r="AS396" s="16"/>
      <c r="AT396" s="211" t="s">
        <v>153</v>
      </c>
      <c r="AU396" s="211" t="s">
        <v>96</v>
      </c>
      <c r="AV396" s="16"/>
      <c r="AW396" s="16"/>
      <c r="AX396" s="16"/>
      <c r="AY396" s="172" t="s">
        <v>151</v>
      </c>
      <c r="AZ396" s="16"/>
      <c r="BA396" s="16"/>
      <c r="BB396" s="16"/>
      <c r="BC396" s="16"/>
      <c r="BD396" s="16"/>
      <c r="BE396" s="212">
        <f>IF(N396="základní",J396,0)</f>
        <v>0</v>
      </c>
      <c r="BF396" s="212">
        <f>IF(N396="snížená",J396,0)</f>
        <v>0</v>
      </c>
      <c r="BG396" s="212">
        <f>IF(N396="zákl. přenesená",J396,0)</f>
        <v>0</v>
      </c>
      <c r="BH396" s="212">
        <f>IF(N396="sníž. přenesená",J396,0)</f>
        <v>0</v>
      </c>
      <c r="BI396" s="212">
        <f>IF(N396="nulová",J396,0)</f>
        <v>0</v>
      </c>
      <c r="BJ396" s="172" t="s">
        <v>94</v>
      </c>
      <c r="BK396" s="212">
        <f>ROUND(I396*H396,2)</f>
        <v>0</v>
      </c>
      <c r="BL396" s="172" t="s">
        <v>453</v>
      </c>
      <c r="BM396" s="211" t="s">
        <v>632</v>
      </c>
      <c r="BN396" s="19"/>
    </row>
    <row r="397" spans="1:66" ht="13" customHeight="1">
      <c r="A397" s="20"/>
      <c r="B397" s="24"/>
      <c r="C397" s="128"/>
      <c r="D397" s="228" t="s">
        <v>159</v>
      </c>
      <c r="E397" s="128"/>
      <c r="F397" s="229" t="s">
        <v>633</v>
      </c>
      <c r="G397" s="128"/>
      <c r="H397" s="128"/>
      <c r="I397" s="128"/>
      <c r="J397" s="230"/>
      <c r="K397" s="230"/>
      <c r="L397" s="71"/>
      <c r="M397" s="76"/>
      <c r="N397" s="16"/>
      <c r="O397" s="16"/>
      <c r="P397" s="16"/>
      <c r="Q397" s="16"/>
      <c r="R397" s="16"/>
      <c r="S397" s="16"/>
      <c r="T397" s="79"/>
      <c r="U397" s="7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6"/>
      <c r="AS397" s="16"/>
      <c r="AT397" s="172" t="s">
        <v>159</v>
      </c>
      <c r="AU397" s="172" t="s">
        <v>96</v>
      </c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9"/>
    </row>
    <row r="398" spans="1:66" ht="14.4" customHeight="1">
      <c r="A398" s="20"/>
      <c r="B398" s="71"/>
      <c r="C398" s="200" t="s">
        <v>634</v>
      </c>
      <c r="D398" s="200" t="s">
        <v>153</v>
      </c>
      <c r="E398" s="201" t="s">
        <v>635</v>
      </c>
      <c r="F398" s="201" t="s">
        <v>636</v>
      </c>
      <c r="G398" s="202" t="s">
        <v>267</v>
      </c>
      <c r="H398" s="203">
        <v>1</v>
      </c>
      <c r="I398" s="204">
        <v>0</v>
      </c>
      <c r="J398" s="205">
        <f>ROUND(I398*H398,2)</f>
        <v>0</v>
      </c>
      <c r="K398" s="206"/>
      <c r="L398" s="71"/>
      <c r="M398" s="207"/>
      <c r="N398" s="208" t="s">
        <v>45</v>
      </c>
      <c r="O398" s="209">
        <v>0</v>
      </c>
      <c r="P398" s="209">
        <f>O398*H398</f>
        <v>0</v>
      </c>
      <c r="Q398" s="209">
        <v>0</v>
      </c>
      <c r="R398" s="209">
        <f>Q398*H398</f>
        <v>0</v>
      </c>
      <c r="S398" s="209">
        <v>0</v>
      </c>
      <c r="T398" s="210">
        <f>S398*H398</f>
        <v>0</v>
      </c>
      <c r="U398" s="7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211" t="s">
        <v>453</v>
      </c>
      <c r="AS398" s="16"/>
      <c r="AT398" s="211" t="s">
        <v>153</v>
      </c>
      <c r="AU398" s="211" t="s">
        <v>96</v>
      </c>
      <c r="AV398" s="16"/>
      <c r="AW398" s="16"/>
      <c r="AX398" s="16"/>
      <c r="AY398" s="172" t="s">
        <v>151</v>
      </c>
      <c r="AZ398" s="16"/>
      <c r="BA398" s="16"/>
      <c r="BB398" s="16"/>
      <c r="BC398" s="16"/>
      <c r="BD398" s="16"/>
      <c r="BE398" s="212">
        <f>IF(N398="základní",J398,0)</f>
        <v>0</v>
      </c>
      <c r="BF398" s="212">
        <f>IF(N398="snížená",J398,0)</f>
        <v>0</v>
      </c>
      <c r="BG398" s="212">
        <f>IF(N398="zákl. přenesená",J398,0)</f>
        <v>0</v>
      </c>
      <c r="BH398" s="212">
        <f>IF(N398="sníž. přenesená",J398,0)</f>
        <v>0</v>
      </c>
      <c r="BI398" s="212">
        <f>IF(N398="nulová",J398,0)</f>
        <v>0</v>
      </c>
      <c r="BJ398" s="172" t="s">
        <v>94</v>
      </c>
      <c r="BK398" s="212">
        <f>ROUND(I398*H398,2)</f>
        <v>0</v>
      </c>
      <c r="BL398" s="172" t="s">
        <v>453</v>
      </c>
      <c r="BM398" s="211" t="s">
        <v>637</v>
      </c>
      <c r="BN398" s="19"/>
    </row>
    <row r="399" spans="1:66" ht="13" customHeight="1">
      <c r="A399" s="20"/>
      <c r="B399" s="24"/>
      <c r="C399" s="128"/>
      <c r="D399" s="228" t="s">
        <v>159</v>
      </c>
      <c r="E399" s="128"/>
      <c r="F399" s="229" t="s">
        <v>636</v>
      </c>
      <c r="G399" s="128"/>
      <c r="H399" s="128"/>
      <c r="I399" s="128"/>
      <c r="J399" s="230"/>
      <c r="K399" s="230"/>
      <c r="L399" s="71"/>
      <c r="M399" s="76"/>
      <c r="N399" s="16"/>
      <c r="O399" s="16"/>
      <c r="P399" s="16"/>
      <c r="Q399" s="16"/>
      <c r="R399" s="16"/>
      <c r="S399" s="16"/>
      <c r="T399" s="79"/>
      <c r="U399" s="7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6"/>
      <c r="AS399" s="16"/>
      <c r="AT399" s="172" t="s">
        <v>159</v>
      </c>
      <c r="AU399" s="172" t="s">
        <v>96</v>
      </c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9"/>
    </row>
    <row r="400" spans="1:66" ht="14.4" customHeight="1">
      <c r="A400" s="20"/>
      <c r="B400" s="71"/>
      <c r="C400" s="200" t="s">
        <v>638</v>
      </c>
      <c r="D400" s="200" t="s">
        <v>153</v>
      </c>
      <c r="E400" s="201" t="s">
        <v>639</v>
      </c>
      <c r="F400" s="201" t="s">
        <v>640</v>
      </c>
      <c r="G400" s="202" t="s">
        <v>267</v>
      </c>
      <c r="H400" s="203">
        <v>3</v>
      </c>
      <c r="I400" s="204">
        <v>0</v>
      </c>
      <c r="J400" s="205">
        <f>ROUND(I400*H400,2)</f>
        <v>0</v>
      </c>
      <c r="K400" s="206"/>
      <c r="L400" s="71"/>
      <c r="M400" s="207"/>
      <c r="N400" s="208" t="s">
        <v>45</v>
      </c>
      <c r="O400" s="209">
        <v>0</v>
      </c>
      <c r="P400" s="209">
        <f>O400*H400</f>
        <v>0</v>
      </c>
      <c r="Q400" s="209">
        <v>0</v>
      </c>
      <c r="R400" s="209">
        <f>Q400*H400</f>
        <v>0</v>
      </c>
      <c r="S400" s="209">
        <v>0</v>
      </c>
      <c r="T400" s="210">
        <f>S400*H400</f>
        <v>0</v>
      </c>
      <c r="U400" s="7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211" t="s">
        <v>453</v>
      </c>
      <c r="AS400" s="16"/>
      <c r="AT400" s="211" t="s">
        <v>153</v>
      </c>
      <c r="AU400" s="211" t="s">
        <v>96</v>
      </c>
      <c r="AV400" s="16"/>
      <c r="AW400" s="16"/>
      <c r="AX400" s="16"/>
      <c r="AY400" s="172" t="s">
        <v>151</v>
      </c>
      <c r="AZ400" s="16"/>
      <c r="BA400" s="16"/>
      <c r="BB400" s="16"/>
      <c r="BC400" s="16"/>
      <c r="BD400" s="16"/>
      <c r="BE400" s="212">
        <f>IF(N400="základní",J400,0)</f>
        <v>0</v>
      </c>
      <c r="BF400" s="212">
        <f>IF(N400="snížená",J400,0)</f>
        <v>0</v>
      </c>
      <c r="BG400" s="212">
        <f>IF(N400="zákl. přenesená",J400,0)</f>
        <v>0</v>
      </c>
      <c r="BH400" s="212">
        <f>IF(N400="sníž. přenesená",J400,0)</f>
        <v>0</v>
      </c>
      <c r="BI400" s="212">
        <f>IF(N400="nulová",J400,0)</f>
        <v>0</v>
      </c>
      <c r="BJ400" s="172" t="s">
        <v>94</v>
      </c>
      <c r="BK400" s="212">
        <f>ROUND(I400*H400,2)</f>
        <v>0</v>
      </c>
      <c r="BL400" s="172" t="s">
        <v>453</v>
      </c>
      <c r="BM400" s="211" t="s">
        <v>641</v>
      </c>
      <c r="BN400" s="19"/>
    </row>
    <row r="401" spans="1:66" ht="13" customHeight="1">
      <c r="A401" s="20"/>
      <c r="B401" s="24"/>
      <c r="C401" s="74"/>
      <c r="D401" s="213" t="s">
        <v>159</v>
      </c>
      <c r="E401" s="74"/>
      <c r="F401" s="214" t="s">
        <v>640</v>
      </c>
      <c r="G401" s="74"/>
      <c r="H401" s="74"/>
      <c r="I401" s="74"/>
      <c r="J401" s="149"/>
      <c r="K401" s="149"/>
      <c r="L401" s="71"/>
      <c r="M401" s="76"/>
      <c r="N401" s="16"/>
      <c r="O401" s="16"/>
      <c r="P401" s="16"/>
      <c r="Q401" s="16"/>
      <c r="R401" s="16"/>
      <c r="S401" s="16"/>
      <c r="T401" s="79"/>
      <c r="U401" s="7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6"/>
      <c r="AS401" s="16"/>
      <c r="AT401" s="172" t="s">
        <v>159</v>
      </c>
      <c r="AU401" s="172" t="s">
        <v>96</v>
      </c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9"/>
    </row>
    <row r="402" spans="1:66" ht="22.8" customHeight="1">
      <c r="A402" s="20"/>
      <c r="B402" s="24"/>
      <c r="C402" s="66"/>
      <c r="D402" s="197" t="s">
        <v>85</v>
      </c>
      <c r="E402" s="198" t="s">
        <v>642</v>
      </c>
      <c r="F402" s="198" t="s">
        <v>643</v>
      </c>
      <c r="G402" s="66"/>
      <c r="H402" s="66"/>
      <c r="I402" s="66"/>
      <c r="J402" s="199">
        <f>BK402</f>
        <v>0</v>
      </c>
      <c r="K402" s="148"/>
      <c r="L402" s="71"/>
      <c r="M402" s="76"/>
      <c r="N402" s="16"/>
      <c r="O402" s="16"/>
      <c r="P402" s="193">
        <f>SUM(P403:P411)</f>
        <v>0</v>
      </c>
      <c r="Q402" s="16"/>
      <c r="R402" s="193">
        <f>SUM(R403:R411)</f>
        <v>0</v>
      </c>
      <c r="S402" s="16"/>
      <c r="T402" s="194">
        <f>SUM(T403:T411)</f>
        <v>0</v>
      </c>
      <c r="U402" s="7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90" t="s">
        <v>94</v>
      </c>
      <c r="AS402" s="16"/>
      <c r="AT402" s="195" t="s">
        <v>85</v>
      </c>
      <c r="AU402" s="195" t="s">
        <v>94</v>
      </c>
      <c r="AV402" s="16"/>
      <c r="AW402" s="16"/>
      <c r="AX402" s="16"/>
      <c r="AY402" s="190" t="s">
        <v>151</v>
      </c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96">
        <f>SUM(BK403:BK411)</f>
        <v>0</v>
      </c>
      <c r="BL402" s="16"/>
      <c r="BM402" s="16"/>
      <c r="BN402" s="19"/>
    </row>
    <row r="403" spans="1:66" ht="14.4" customHeight="1">
      <c r="A403" s="20"/>
      <c r="B403" s="71"/>
      <c r="C403" s="200" t="s">
        <v>644</v>
      </c>
      <c r="D403" s="200" t="s">
        <v>153</v>
      </c>
      <c r="E403" s="201" t="s">
        <v>645</v>
      </c>
      <c r="F403" s="201" t="s">
        <v>646</v>
      </c>
      <c r="G403" s="202" t="s">
        <v>336</v>
      </c>
      <c r="H403" s="203">
        <v>1</v>
      </c>
      <c r="I403" s="204">
        <v>0</v>
      </c>
      <c r="J403" s="205">
        <f>ROUND(I403*H403,2)</f>
        <v>0</v>
      </c>
      <c r="K403" s="206"/>
      <c r="L403" s="71"/>
      <c r="M403" s="207"/>
      <c r="N403" s="208" t="s">
        <v>45</v>
      </c>
      <c r="O403" s="209">
        <v>0</v>
      </c>
      <c r="P403" s="209">
        <f>O403*H403</f>
        <v>0</v>
      </c>
      <c r="Q403" s="209">
        <v>0</v>
      </c>
      <c r="R403" s="209">
        <f>Q403*H403</f>
        <v>0</v>
      </c>
      <c r="S403" s="209">
        <v>0</v>
      </c>
      <c r="T403" s="210">
        <f>S403*H403</f>
        <v>0</v>
      </c>
      <c r="U403" s="7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211" t="s">
        <v>157</v>
      </c>
      <c r="AS403" s="16"/>
      <c r="AT403" s="211" t="s">
        <v>153</v>
      </c>
      <c r="AU403" s="211" t="s">
        <v>96</v>
      </c>
      <c r="AV403" s="16"/>
      <c r="AW403" s="16"/>
      <c r="AX403" s="16"/>
      <c r="AY403" s="172" t="s">
        <v>151</v>
      </c>
      <c r="AZ403" s="16"/>
      <c r="BA403" s="16"/>
      <c r="BB403" s="16"/>
      <c r="BC403" s="16"/>
      <c r="BD403" s="16"/>
      <c r="BE403" s="212">
        <f>IF(N403="základní",J403,0)</f>
        <v>0</v>
      </c>
      <c r="BF403" s="212">
        <f>IF(N403="snížená",J403,0)</f>
        <v>0</v>
      </c>
      <c r="BG403" s="212">
        <f>IF(N403="zákl. přenesená",J403,0)</f>
        <v>0</v>
      </c>
      <c r="BH403" s="212">
        <f>IF(N403="sníž. přenesená",J403,0)</f>
        <v>0</v>
      </c>
      <c r="BI403" s="212">
        <f>IF(N403="nulová",J403,0)</f>
        <v>0</v>
      </c>
      <c r="BJ403" s="172" t="s">
        <v>94</v>
      </c>
      <c r="BK403" s="212">
        <f>ROUND(I403*H403,2)</f>
        <v>0</v>
      </c>
      <c r="BL403" s="172" t="s">
        <v>157</v>
      </c>
      <c r="BM403" s="211" t="s">
        <v>647</v>
      </c>
      <c r="BN403" s="19"/>
    </row>
    <row r="404" spans="1:66" ht="13" customHeight="1">
      <c r="A404" s="20"/>
      <c r="B404" s="24"/>
      <c r="C404" s="128"/>
      <c r="D404" s="228" t="s">
        <v>159</v>
      </c>
      <c r="E404" s="128"/>
      <c r="F404" s="229" t="s">
        <v>646</v>
      </c>
      <c r="G404" s="128"/>
      <c r="H404" s="128"/>
      <c r="I404" s="128"/>
      <c r="J404" s="230"/>
      <c r="K404" s="230"/>
      <c r="L404" s="71"/>
      <c r="M404" s="76"/>
      <c r="N404" s="16"/>
      <c r="O404" s="16"/>
      <c r="P404" s="16"/>
      <c r="Q404" s="16"/>
      <c r="R404" s="16"/>
      <c r="S404" s="16"/>
      <c r="T404" s="79"/>
      <c r="U404" s="7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6"/>
      <c r="AS404" s="16"/>
      <c r="AT404" s="172" t="s">
        <v>159</v>
      </c>
      <c r="AU404" s="172" t="s">
        <v>96</v>
      </c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9"/>
    </row>
    <row r="405" spans="1:66" ht="24.15" customHeight="1">
      <c r="A405" s="20"/>
      <c r="B405" s="71"/>
      <c r="C405" s="200" t="s">
        <v>648</v>
      </c>
      <c r="D405" s="200" t="s">
        <v>153</v>
      </c>
      <c r="E405" s="201" t="s">
        <v>649</v>
      </c>
      <c r="F405" s="201" t="s">
        <v>650</v>
      </c>
      <c r="G405" s="202" t="s">
        <v>336</v>
      </c>
      <c r="H405" s="203">
        <v>1</v>
      </c>
      <c r="I405" s="204">
        <v>0</v>
      </c>
      <c r="J405" s="205">
        <f>ROUND(I405*H405,2)</f>
        <v>0</v>
      </c>
      <c r="K405" s="206"/>
      <c r="L405" s="71"/>
      <c r="M405" s="207"/>
      <c r="N405" s="208" t="s">
        <v>45</v>
      </c>
      <c r="O405" s="209">
        <v>0</v>
      </c>
      <c r="P405" s="209">
        <f>O405*H405</f>
        <v>0</v>
      </c>
      <c r="Q405" s="209">
        <v>0</v>
      </c>
      <c r="R405" s="209">
        <f>Q405*H405</f>
        <v>0</v>
      </c>
      <c r="S405" s="209">
        <v>0</v>
      </c>
      <c r="T405" s="210">
        <f>S405*H405</f>
        <v>0</v>
      </c>
      <c r="U405" s="7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211" t="s">
        <v>157</v>
      </c>
      <c r="AS405" s="16"/>
      <c r="AT405" s="211" t="s">
        <v>153</v>
      </c>
      <c r="AU405" s="211" t="s">
        <v>96</v>
      </c>
      <c r="AV405" s="16"/>
      <c r="AW405" s="16"/>
      <c r="AX405" s="16"/>
      <c r="AY405" s="172" t="s">
        <v>151</v>
      </c>
      <c r="AZ405" s="16"/>
      <c r="BA405" s="16"/>
      <c r="BB405" s="16"/>
      <c r="BC405" s="16"/>
      <c r="BD405" s="16"/>
      <c r="BE405" s="212">
        <f>IF(N405="základní",J405,0)</f>
        <v>0</v>
      </c>
      <c r="BF405" s="212">
        <f>IF(N405="snížená",J405,0)</f>
        <v>0</v>
      </c>
      <c r="BG405" s="212">
        <f>IF(N405="zákl. přenesená",J405,0)</f>
        <v>0</v>
      </c>
      <c r="BH405" s="212">
        <f>IF(N405="sníž. přenesená",J405,0)</f>
        <v>0</v>
      </c>
      <c r="BI405" s="212">
        <f>IF(N405="nulová",J405,0)</f>
        <v>0</v>
      </c>
      <c r="BJ405" s="172" t="s">
        <v>94</v>
      </c>
      <c r="BK405" s="212">
        <f>ROUND(I405*H405,2)</f>
        <v>0</v>
      </c>
      <c r="BL405" s="172" t="s">
        <v>157</v>
      </c>
      <c r="BM405" s="211" t="s">
        <v>651</v>
      </c>
      <c r="BN405" s="19"/>
    </row>
    <row r="406" spans="1:66" ht="13" customHeight="1">
      <c r="A406" s="20"/>
      <c r="B406" s="24"/>
      <c r="C406" s="128"/>
      <c r="D406" s="228" t="s">
        <v>159</v>
      </c>
      <c r="E406" s="128"/>
      <c r="F406" s="229" t="s">
        <v>650</v>
      </c>
      <c r="G406" s="128"/>
      <c r="H406" s="128"/>
      <c r="I406" s="128"/>
      <c r="J406" s="230"/>
      <c r="K406" s="230"/>
      <c r="L406" s="71"/>
      <c r="M406" s="76"/>
      <c r="N406" s="16"/>
      <c r="O406" s="16"/>
      <c r="P406" s="16"/>
      <c r="Q406" s="16"/>
      <c r="R406" s="16"/>
      <c r="S406" s="16"/>
      <c r="T406" s="79"/>
      <c r="U406" s="7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6"/>
      <c r="AS406" s="16"/>
      <c r="AT406" s="172" t="s">
        <v>159</v>
      </c>
      <c r="AU406" s="172" t="s">
        <v>96</v>
      </c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9"/>
    </row>
    <row r="407" spans="1:66" ht="24.15" customHeight="1">
      <c r="A407" s="20"/>
      <c r="B407" s="71"/>
      <c r="C407" s="200" t="s">
        <v>652</v>
      </c>
      <c r="D407" s="200" t="s">
        <v>153</v>
      </c>
      <c r="E407" s="201" t="s">
        <v>653</v>
      </c>
      <c r="F407" s="201" t="s">
        <v>654</v>
      </c>
      <c r="G407" s="202" t="s">
        <v>267</v>
      </c>
      <c r="H407" s="203">
        <v>2</v>
      </c>
      <c r="I407" s="204">
        <v>0</v>
      </c>
      <c r="J407" s="205">
        <f>ROUND(I407*H407,2)</f>
        <v>0</v>
      </c>
      <c r="K407" s="206"/>
      <c r="L407" s="71"/>
      <c r="M407" s="207"/>
      <c r="N407" s="208" t="s">
        <v>45</v>
      </c>
      <c r="O407" s="209">
        <v>0</v>
      </c>
      <c r="P407" s="209">
        <f>O407*H407</f>
        <v>0</v>
      </c>
      <c r="Q407" s="209">
        <v>0</v>
      </c>
      <c r="R407" s="209">
        <f>Q407*H407</f>
        <v>0</v>
      </c>
      <c r="S407" s="209">
        <v>0</v>
      </c>
      <c r="T407" s="210">
        <f>S407*H407</f>
        <v>0</v>
      </c>
      <c r="U407" s="7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211" t="s">
        <v>157</v>
      </c>
      <c r="AS407" s="16"/>
      <c r="AT407" s="211" t="s">
        <v>153</v>
      </c>
      <c r="AU407" s="211" t="s">
        <v>96</v>
      </c>
      <c r="AV407" s="16"/>
      <c r="AW407" s="16"/>
      <c r="AX407" s="16"/>
      <c r="AY407" s="172" t="s">
        <v>151</v>
      </c>
      <c r="AZ407" s="16"/>
      <c r="BA407" s="16"/>
      <c r="BB407" s="16"/>
      <c r="BC407" s="16"/>
      <c r="BD407" s="16"/>
      <c r="BE407" s="212">
        <f>IF(N407="základní",J407,0)</f>
        <v>0</v>
      </c>
      <c r="BF407" s="212">
        <f>IF(N407="snížená",J407,0)</f>
        <v>0</v>
      </c>
      <c r="BG407" s="212">
        <f>IF(N407="zákl. přenesená",J407,0)</f>
        <v>0</v>
      </c>
      <c r="BH407" s="212">
        <f>IF(N407="sníž. přenesená",J407,0)</f>
        <v>0</v>
      </c>
      <c r="BI407" s="212">
        <f>IF(N407="nulová",J407,0)</f>
        <v>0</v>
      </c>
      <c r="BJ407" s="172" t="s">
        <v>94</v>
      </c>
      <c r="BK407" s="212">
        <f>ROUND(I407*H407,2)</f>
        <v>0</v>
      </c>
      <c r="BL407" s="172" t="s">
        <v>157</v>
      </c>
      <c r="BM407" s="211" t="s">
        <v>655</v>
      </c>
      <c r="BN407" s="19"/>
    </row>
    <row r="408" spans="1:66" ht="13" customHeight="1">
      <c r="A408" s="20"/>
      <c r="B408" s="24"/>
      <c r="C408" s="128"/>
      <c r="D408" s="228" t="s">
        <v>159</v>
      </c>
      <c r="E408" s="128"/>
      <c r="F408" s="229" t="s">
        <v>650</v>
      </c>
      <c r="G408" s="128"/>
      <c r="H408" s="128"/>
      <c r="I408" s="128"/>
      <c r="J408" s="230"/>
      <c r="K408" s="230"/>
      <c r="L408" s="71"/>
      <c r="M408" s="76"/>
      <c r="N408" s="16"/>
      <c r="O408" s="16"/>
      <c r="P408" s="16"/>
      <c r="Q408" s="16"/>
      <c r="R408" s="16"/>
      <c r="S408" s="16"/>
      <c r="T408" s="79"/>
      <c r="U408" s="7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6"/>
      <c r="AS408" s="16"/>
      <c r="AT408" s="172" t="s">
        <v>159</v>
      </c>
      <c r="AU408" s="172" t="s">
        <v>96</v>
      </c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9"/>
    </row>
    <row r="409" spans="1:66" ht="14.4" customHeight="1">
      <c r="A409" s="20"/>
      <c r="B409" s="71"/>
      <c r="C409" s="200" t="s">
        <v>656</v>
      </c>
      <c r="D409" s="200" t="s">
        <v>153</v>
      </c>
      <c r="E409" s="201" t="s">
        <v>657</v>
      </c>
      <c r="F409" s="201" t="s">
        <v>658</v>
      </c>
      <c r="G409" s="202" t="s">
        <v>336</v>
      </c>
      <c r="H409" s="203">
        <v>1</v>
      </c>
      <c r="I409" s="204">
        <v>0</v>
      </c>
      <c r="J409" s="205">
        <f>ROUND(I409*H409,2)</f>
        <v>0</v>
      </c>
      <c r="K409" s="206"/>
      <c r="L409" s="71"/>
      <c r="M409" s="207"/>
      <c r="N409" s="208" t="s">
        <v>45</v>
      </c>
      <c r="O409" s="209">
        <v>0</v>
      </c>
      <c r="P409" s="209">
        <f>O409*H409</f>
        <v>0</v>
      </c>
      <c r="Q409" s="209">
        <v>0</v>
      </c>
      <c r="R409" s="209">
        <f>Q409*H409</f>
        <v>0</v>
      </c>
      <c r="S409" s="209">
        <v>0</v>
      </c>
      <c r="T409" s="210">
        <f>S409*H409</f>
        <v>0</v>
      </c>
      <c r="U409" s="7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211" t="s">
        <v>157</v>
      </c>
      <c r="AS409" s="16"/>
      <c r="AT409" s="211" t="s">
        <v>153</v>
      </c>
      <c r="AU409" s="211" t="s">
        <v>96</v>
      </c>
      <c r="AV409" s="16"/>
      <c r="AW409" s="16"/>
      <c r="AX409" s="16"/>
      <c r="AY409" s="172" t="s">
        <v>151</v>
      </c>
      <c r="AZ409" s="16"/>
      <c r="BA409" s="16"/>
      <c r="BB409" s="16"/>
      <c r="BC409" s="16"/>
      <c r="BD409" s="16"/>
      <c r="BE409" s="212">
        <f>IF(N409="základní",J409,0)</f>
        <v>0</v>
      </c>
      <c r="BF409" s="212">
        <f>IF(N409="snížená",J409,0)</f>
        <v>0</v>
      </c>
      <c r="BG409" s="212">
        <f>IF(N409="zákl. přenesená",J409,0)</f>
        <v>0</v>
      </c>
      <c r="BH409" s="212">
        <f>IF(N409="sníž. přenesená",J409,0)</f>
        <v>0</v>
      </c>
      <c r="BI409" s="212">
        <f>IF(N409="nulová",J409,0)</f>
        <v>0</v>
      </c>
      <c r="BJ409" s="172" t="s">
        <v>94</v>
      </c>
      <c r="BK409" s="212">
        <f>ROUND(I409*H409,2)</f>
        <v>0</v>
      </c>
      <c r="BL409" s="172" t="s">
        <v>157</v>
      </c>
      <c r="BM409" s="211" t="s">
        <v>659</v>
      </c>
      <c r="BN409" s="19"/>
    </row>
    <row r="410" spans="1:66" ht="13" customHeight="1">
      <c r="A410" s="20"/>
      <c r="B410" s="24"/>
      <c r="C410" s="128"/>
      <c r="D410" s="228" t="s">
        <v>159</v>
      </c>
      <c r="E410" s="128"/>
      <c r="F410" s="229" t="s">
        <v>660</v>
      </c>
      <c r="G410" s="128"/>
      <c r="H410" s="128"/>
      <c r="I410" s="128"/>
      <c r="J410" s="230"/>
      <c r="K410" s="230"/>
      <c r="L410" s="71"/>
      <c r="M410" s="76"/>
      <c r="N410" s="16"/>
      <c r="O410" s="16"/>
      <c r="P410" s="16"/>
      <c r="Q410" s="16"/>
      <c r="R410" s="16"/>
      <c r="S410" s="16"/>
      <c r="T410" s="79"/>
      <c r="U410" s="7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6"/>
      <c r="AS410" s="16"/>
      <c r="AT410" s="172" t="s">
        <v>159</v>
      </c>
      <c r="AU410" s="172" t="s">
        <v>96</v>
      </c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9"/>
    </row>
    <row r="411" spans="1:66" ht="14.4" customHeight="1">
      <c r="A411" s="20"/>
      <c r="B411" s="71"/>
      <c r="C411" s="200" t="s">
        <v>661</v>
      </c>
      <c r="D411" s="200" t="s">
        <v>153</v>
      </c>
      <c r="E411" s="201" t="s">
        <v>662</v>
      </c>
      <c r="F411" s="201" t="s">
        <v>663</v>
      </c>
      <c r="G411" s="202" t="s">
        <v>267</v>
      </c>
      <c r="H411" s="203">
        <v>1</v>
      </c>
      <c r="I411" s="204">
        <v>0</v>
      </c>
      <c r="J411" s="205">
        <f>ROUND(I411*H411,2)</f>
        <v>0</v>
      </c>
      <c r="K411" s="206"/>
      <c r="L411" s="71"/>
      <c r="M411" s="243"/>
      <c r="N411" s="244" t="s">
        <v>45</v>
      </c>
      <c r="O411" s="245">
        <v>0</v>
      </c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U411" s="7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211" t="s">
        <v>530</v>
      </c>
      <c r="AS411" s="16"/>
      <c r="AT411" s="211" t="s">
        <v>153</v>
      </c>
      <c r="AU411" s="211" t="s">
        <v>96</v>
      </c>
      <c r="AV411" s="16"/>
      <c r="AW411" s="16"/>
      <c r="AX411" s="16"/>
      <c r="AY411" s="172" t="s">
        <v>151</v>
      </c>
      <c r="AZ411" s="16"/>
      <c r="BA411" s="16"/>
      <c r="BB411" s="16"/>
      <c r="BC411" s="16"/>
      <c r="BD411" s="16"/>
      <c r="BE411" s="212">
        <f>IF(N411="základní",J411,0)</f>
        <v>0</v>
      </c>
      <c r="BF411" s="212">
        <f>IF(N411="snížená",J411,0)</f>
        <v>0</v>
      </c>
      <c r="BG411" s="212">
        <f>IF(N411="zákl. přenesená",J411,0)</f>
        <v>0</v>
      </c>
      <c r="BH411" s="212">
        <f>IF(N411="sníž. přenesená",J411,0)</f>
        <v>0</v>
      </c>
      <c r="BI411" s="212">
        <f>IF(N411="nulová",J411,0)</f>
        <v>0</v>
      </c>
      <c r="BJ411" s="172" t="s">
        <v>94</v>
      </c>
      <c r="BK411" s="212">
        <f>ROUND(I411*H411,2)</f>
        <v>0</v>
      </c>
      <c r="BL411" s="172" t="s">
        <v>530</v>
      </c>
      <c r="BM411" s="211" t="s">
        <v>664</v>
      </c>
      <c r="BN411" s="19"/>
    </row>
    <row r="412" spans="1:66" ht="8" customHeight="1">
      <c r="A412" s="134"/>
      <c r="B412" s="57"/>
      <c r="C412" s="247"/>
      <c r="D412" s="247"/>
      <c r="E412" s="247"/>
      <c r="F412" s="247"/>
      <c r="G412" s="247"/>
      <c r="H412" s="247"/>
      <c r="I412" s="247"/>
      <c r="J412" s="248"/>
      <c r="K412" s="248"/>
      <c r="L412" s="135"/>
      <c r="M412" s="249"/>
      <c r="N412" s="249"/>
      <c r="O412" s="249"/>
      <c r="P412" s="249"/>
      <c r="Q412" s="249"/>
      <c r="R412" s="249"/>
      <c r="S412" s="249"/>
      <c r="T412" s="249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8"/>
    </row>
  </sheetData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2"/>
  <sheetViews>
    <sheetView showGridLines="0" workbookViewId="0" topLeftCell="A1"/>
  </sheetViews>
  <sheetFormatPr defaultColWidth="8.00390625" defaultRowHeight="12.75" customHeight="1"/>
  <cols>
    <col min="1" max="1" width="8.28125" style="250" customWidth="1"/>
    <col min="2" max="2" width="2.00390625" style="250" customWidth="1"/>
    <col min="3" max="4" width="4.28125" style="250" customWidth="1"/>
    <col min="5" max="5" width="17.28125" style="250" customWidth="1"/>
    <col min="6" max="6" width="50.7109375" style="250" customWidth="1"/>
    <col min="7" max="7" width="7.421875" style="250" customWidth="1"/>
    <col min="8" max="8" width="11.421875" style="250" customWidth="1"/>
    <col min="9" max="10" width="20.28125" style="250" customWidth="1"/>
    <col min="11" max="11" width="8.00390625" style="250" hidden="1" customWidth="1"/>
    <col min="12" max="12" width="9.28125" style="250" customWidth="1"/>
    <col min="13" max="13" width="10.7109375" style="250" customWidth="1"/>
    <col min="14" max="14" width="9.28125" style="250" customWidth="1"/>
    <col min="15" max="20" width="14.28125" style="250" customWidth="1"/>
    <col min="21" max="21" width="16.28125" style="250" customWidth="1"/>
    <col min="22" max="22" width="12.28125" style="250" customWidth="1"/>
    <col min="23" max="23" width="16.28125" style="250" customWidth="1"/>
    <col min="24" max="24" width="12.28125" style="250" customWidth="1"/>
    <col min="25" max="25" width="15.00390625" style="250" customWidth="1"/>
    <col min="26" max="26" width="11.00390625" style="250" customWidth="1"/>
    <col min="27" max="27" width="15.00390625" style="250" customWidth="1"/>
    <col min="28" max="28" width="16.28125" style="250" customWidth="1"/>
    <col min="29" max="29" width="11.00390625" style="250" customWidth="1"/>
    <col min="30" max="30" width="15.00390625" style="250" customWidth="1"/>
    <col min="31" max="31" width="16.28125" style="250" customWidth="1"/>
    <col min="32" max="43" width="8.00390625" style="250" customWidth="1"/>
    <col min="44" max="65" width="8.00390625" style="250" hidden="1" customWidth="1"/>
    <col min="66" max="66" width="8.00390625" style="250" customWidth="1"/>
    <col min="67" max="16384" width="8.00390625" style="250" customWidth="1"/>
  </cols>
  <sheetData>
    <row r="1" spans="1:66" ht="12.75" customHeight="1">
      <c r="A1" s="14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2"/>
    </row>
    <row r="2" spans="1:66" ht="36.9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10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6"/>
      <c r="AS2" s="16"/>
      <c r="AT2" s="18" t="s">
        <v>99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9"/>
    </row>
    <row r="3" spans="1:66" ht="8" customHeight="1">
      <c r="A3" s="20"/>
      <c r="B3" s="21"/>
      <c r="C3" s="22"/>
      <c r="D3" s="22"/>
      <c r="E3" s="22"/>
      <c r="F3" s="22"/>
      <c r="G3" s="22"/>
      <c r="H3" s="22"/>
      <c r="I3" s="22"/>
      <c r="J3" s="23"/>
      <c r="K3" s="23"/>
      <c r="L3" s="2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6"/>
      <c r="AS3" s="16"/>
      <c r="AT3" s="18" t="s">
        <v>96</v>
      </c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9"/>
    </row>
    <row r="4" spans="1:66" ht="24.95" customHeight="1">
      <c r="A4" s="20"/>
      <c r="B4" s="24"/>
      <c r="C4" s="16"/>
      <c r="D4" s="25" t="s">
        <v>108</v>
      </c>
      <c r="E4" s="16"/>
      <c r="F4" s="16"/>
      <c r="G4" s="16"/>
      <c r="H4" s="16"/>
      <c r="I4" s="16"/>
      <c r="J4" s="26"/>
      <c r="K4" s="26"/>
      <c r="L4" s="24"/>
      <c r="M4" s="141" t="s">
        <v>15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6"/>
      <c r="AS4" s="16"/>
      <c r="AT4" s="18" t="s">
        <v>8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9"/>
    </row>
    <row r="5" spans="1:66" ht="8" customHeight="1">
      <c r="A5" s="20"/>
      <c r="B5" s="24"/>
      <c r="C5" s="16"/>
      <c r="D5" s="16"/>
      <c r="E5" s="16"/>
      <c r="F5" s="16"/>
      <c r="G5" s="16"/>
      <c r="H5" s="16"/>
      <c r="I5" s="16"/>
      <c r="J5" s="26"/>
      <c r="K5" s="26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9"/>
    </row>
    <row r="6" spans="1:66" ht="12" customHeight="1">
      <c r="A6" s="20"/>
      <c r="B6" s="24"/>
      <c r="C6" s="16"/>
      <c r="D6" s="32" t="s">
        <v>19</v>
      </c>
      <c r="E6" s="16"/>
      <c r="F6" s="16"/>
      <c r="G6" s="16"/>
      <c r="H6" s="16"/>
      <c r="I6" s="16"/>
      <c r="J6" s="26"/>
      <c r="K6" s="26"/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9"/>
    </row>
    <row r="7" spans="1:66" ht="16.5" customHeight="1">
      <c r="A7" s="20"/>
      <c r="B7" s="24"/>
      <c r="C7" s="16"/>
      <c r="D7" s="16"/>
      <c r="E7" s="142" t="s">
        <f>'Rekapitulace stavby'!K6</f>
        <v>109</v>
      </c>
      <c r="F7" s="143"/>
      <c r="G7" s="143"/>
      <c r="H7" s="143"/>
      <c r="I7" s="16"/>
      <c r="J7" s="26"/>
      <c r="K7" s="26"/>
      <c r="L7" s="2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9"/>
    </row>
    <row r="8" spans="1:66" ht="12" customHeight="1">
      <c r="A8" s="20"/>
      <c r="B8" s="24"/>
      <c r="C8" s="16"/>
      <c r="D8" s="43" t="s">
        <v>110</v>
      </c>
      <c r="E8" s="16"/>
      <c r="F8" s="16"/>
      <c r="G8" s="16"/>
      <c r="H8" s="16"/>
      <c r="I8" s="16"/>
      <c r="J8" s="26"/>
      <c r="K8" s="26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9"/>
    </row>
    <row r="9" spans="1:66" ht="16.5" customHeight="1">
      <c r="A9" s="20"/>
      <c r="B9" s="24"/>
      <c r="C9" s="16"/>
      <c r="D9" s="16"/>
      <c r="E9" s="62" t="s">
        <v>665</v>
      </c>
      <c r="F9" s="16"/>
      <c r="G9" s="16"/>
      <c r="H9" s="16"/>
      <c r="I9" s="16"/>
      <c r="J9" s="26"/>
      <c r="K9" s="26"/>
      <c r="L9" s="2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9"/>
    </row>
    <row r="10" spans="1:66" ht="12.75" customHeight="1">
      <c r="A10" s="20"/>
      <c r="B10" s="24"/>
      <c r="C10" s="16"/>
      <c r="D10" s="16"/>
      <c r="E10" s="16"/>
      <c r="F10" s="16"/>
      <c r="G10" s="16"/>
      <c r="H10" s="16"/>
      <c r="I10" s="16"/>
      <c r="J10" s="26"/>
      <c r="K10" s="26"/>
      <c r="L10" s="2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9"/>
    </row>
    <row r="11" spans="1:66" ht="12" customHeight="1">
      <c r="A11" s="20"/>
      <c r="B11" s="24"/>
      <c r="C11" s="16"/>
      <c r="D11" s="43" t="s">
        <v>21</v>
      </c>
      <c r="E11" s="16"/>
      <c r="F11" s="144"/>
      <c r="G11" s="16"/>
      <c r="H11" s="16"/>
      <c r="I11" s="43" t="s">
        <v>22</v>
      </c>
      <c r="J11" s="145"/>
      <c r="K11" s="26"/>
      <c r="L11" s="2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9"/>
    </row>
    <row r="12" spans="1:66" ht="12" customHeight="1">
      <c r="A12" s="20"/>
      <c r="B12" s="24"/>
      <c r="C12" s="16"/>
      <c r="D12" s="43" t="s">
        <v>23</v>
      </c>
      <c r="E12" s="16"/>
      <c r="F12" s="64" t="s">
        <v>24</v>
      </c>
      <c r="G12" s="16"/>
      <c r="H12" s="16"/>
      <c r="I12" s="43" t="s">
        <v>25</v>
      </c>
      <c r="J12" s="146" t="s">
        <f>'Rekapitulace stavby'!AN8</f>
        <v>63</v>
      </c>
      <c r="K12" s="26"/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9"/>
    </row>
    <row r="13" spans="1:66" ht="10.8" customHeight="1">
      <c r="A13" s="20"/>
      <c r="B13" s="24"/>
      <c r="C13" s="16"/>
      <c r="D13" s="16"/>
      <c r="E13" s="16"/>
      <c r="F13" s="16"/>
      <c r="G13" s="16"/>
      <c r="H13" s="16"/>
      <c r="I13" s="16"/>
      <c r="J13" s="26"/>
      <c r="K13" s="26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9"/>
    </row>
    <row r="14" spans="1:66" ht="12" customHeight="1">
      <c r="A14" s="20"/>
      <c r="B14" s="24"/>
      <c r="C14" s="16"/>
      <c r="D14" s="43" t="s">
        <v>27</v>
      </c>
      <c r="E14" s="16"/>
      <c r="F14" s="16"/>
      <c r="G14" s="16"/>
      <c r="H14" s="16"/>
      <c r="I14" s="43" t="s">
        <v>28</v>
      </c>
      <c r="J14" s="146" t="s">
        <v>29</v>
      </c>
      <c r="K14" s="26"/>
      <c r="L14" s="2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9"/>
    </row>
    <row r="15" spans="1:66" ht="18" customHeight="1">
      <c r="A15" s="20"/>
      <c r="B15" s="24"/>
      <c r="C15" s="16"/>
      <c r="D15" s="16"/>
      <c r="E15" s="64" t="s">
        <v>30</v>
      </c>
      <c r="F15" s="16"/>
      <c r="G15" s="16"/>
      <c r="H15" s="16"/>
      <c r="I15" s="43" t="s">
        <v>31</v>
      </c>
      <c r="J15" s="145"/>
      <c r="K15" s="26"/>
      <c r="L15" s="2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9"/>
    </row>
    <row r="16" spans="1:66" ht="8" customHeight="1">
      <c r="A16" s="20"/>
      <c r="B16" s="24"/>
      <c r="C16" s="16"/>
      <c r="D16" s="16"/>
      <c r="E16" s="16"/>
      <c r="F16" s="16"/>
      <c r="G16" s="16"/>
      <c r="H16" s="16"/>
      <c r="I16" s="16"/>
      <c r="J16" s="26"/>
      <c r="K16" s="26"/>
      <c r="L16" s="2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9"/>
    </row>
    <row r="17" spans="1:66" ht="12" customHeight="1">
      <c r="A17" s="20"/>
      <c r="B17" s="24"/>
      <c r="C17" s="16"/>
      <c r="D17" s="43" t="s">
        <v>32</v>
      </c>
      <c r="E17" s="16"/>
      <c r="F17" s="16"/>
      <c r="G17" s="16"/>
      <c r="H17" s="16"/>
      <c r="I17" s="43" t="s">
        <v>28</v>
      </c>
      <c r="J17" s="147">
        <f>'Rekapitulace stavby'!AN13</f>
        <v>0</v>
      </c>
      <c r="K17" s="26"/>
      <c r="L17" s="2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9"/>
    </row>
    <row r="18" spans="1:66" ht="18" customHeight="1">
      <c r="A18" s="20"/>
      <c r="B18" s="24"/>
      <c r="C18" s="16"/>
      <c r="D18" s="16"/>
      <c r="E18" s="64" t="s">
        <f>'Rekapitulace stavby'!E14</f>
        <v>65</v>
      </c>
      <c r="F18" s="144"/>
      <c r="G18" s="144"/>
      <c r="H18" s="144"/>
      <c r="I18" s="43" t="s">
        <v>31</v>
      </c>
      <c r="J18" s="147">
        <f>'Rekapitulace stavby'!AN14</f>
        <v>0</v>
      </c>
      <c r="K18" s="26"/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9"/>
    </row>
    <row r="19" spans="1:66" ht="8" customHeight="1">
      <c r="A19" s="20"/>
      <c r="B19" s="24"/>
      <c r="C19" s="16"/>
      <c r="D19" s="16"/>
      <c r="E19" s="16"/>
      <c r="F19" s="16"/>
      <c r="G19" s="16"/>
      <c r="H19" s="16"/>
      <c r="I19" s="16"/>
      <c r="J19" s="26"/>
      <c r="K19" s="26"/>
      <c r="L19" s="2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9"/>
    </row>
    <row r="20" spans="1:66" ht="12" customHeight="1">
      <c r="A20" s="20"/>
      <c r="B20" s="24"/>
      <c r="C20" s="16"/>
      <c r="D20" s="43" t="s">
        <v>34</v>
      </c>
      <c r="E20" s="16"/>
      <c r="F20" s="16"/>
      <c r="G20" s="16"/>
      <c r="H20" s="16"/>
      <c r="I20" s="43" t="s">
        <v>28</v>
      </c>
      <c r="J20" s="146">
        <f>IF('Rekapitulace stavby'!AN16="","",'Rekapitulace stavby'!AN16)</f>
      </c>
      <c r="K20" s="26"/>
      <c r="L20" s="2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9"/>
    </row>
    <row r="21" spans="1:66" ht="18" customHeight="1">
      <c r="A21" s="20"/>
      <c r="B21" s="24"/>
      <c r="C21" s="16"/>
      <c r="D21" s="16"/>
      <c r="E21" s="64" t="s">
        <f>IF('Rekapitulace stavby'!E17="","",'Rekapitulace stavby'!E17)</f>
        <v>65</v>
      </c>
      <c r="F21" s="16"/>
      <c r="G21" s="16"/>
      <c r="H21" s="16"/>
      <c r="I21" s="43" t="s">
        <v>31</v>
      </c>
      <c r="J21" s="146">
        <f>IF('Rekapitulace stavby'!AN17="","",'Rekapitulace stavby'!AN17)</f>
      </c>
      <c r="K21" s="26"/>
      <c r="L21" s="2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9"/>
    </row>
    <row r="22" spans="1:66" ht="8" customHeight="1">
      <c r="A22" s="20"/>
      <c r="B22" s="24"/>
      <c r="C22" s="16"/>
      <c r="D22" s="16"/>
      <c r="E22" s="16"/>
      <c r="F22" s="16"/>
      <c r="G22" s="16"/>
      <c r="H22" s="16"/>
      <c r="I22" s="16"/>
      <c r="J22" s="26"/>
      <c r="K22" s="26"/>
      <c r="L22" s="2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9"/>
    </row>
    <row r="23" spans="1:66" ht="12" customHeight="1">
      <c r="A23" s="20"/>
      <c r="B23" s="24"/>
      <c r="C23" s="16"/>
      <c r="D23" s="43" t="s">
        <v>36</v>
      </c>
      <c r="E23" s="16"/>
      <c r="F23" s="16"/>
      <c r="G23" s="16"/>
      <c r="H23" s="16"/>
      <c r="I23" s="43" t="s">
        <v>28</v>
      </c>
      <c r="J23" s="146">
        <f>IF('Rekapitulace stavby'!AN19="","",'Rekapitulace stavby'!AN19)</f>
      </c>
      <c r="K23" s="26"/>
      <c r="L23" s="2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9"/>
    </row>
    <row r="24" spans="1:66" ht="18" customHeight="1">
      <c r="A24" s="20"/>
      <c r="B24" s="24"/>
      <c r="C24" s="16"/>
      <c r="D24" s="16"/>
      <c r="E24" s="64" t="s">
        <f>IF('Rekapitulace stavby'!E20="","",'Rekapitulace stavby'!E20)</f>
        <v>65</v>
      </c>
      <c r="F24" s="16"/>
      <c r="G24" s="16"/>
      <c r="H24" s="16"/>
      <c r="I24" s="43" t="s">
        <v>31</v>
      </c>
      <c r="J24" s="146">
        <f>IF('Rekapitulace stavby'!AN20="","",'Rekapitulace stavby'!AN20)</f>
      </c>
      <c r="K24" s="26"/>
      <c r="L24" s="2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9"/>
    </row>
    <row r="25" spans="1:66" ht="8" customHeight="1">
      <c r="A25" s="20"/>
      <c r="B25" s="24"/>
      <c r="C25" s="16"/>
      <c r="D25" s="16"/>
      <c r="E25" s="16"/>
      <c r="F25" s="16"/>
      <c r="G25" s="16"/>
      <c r="H25" s="16"/>
      <c r="I25" s="16"/>
      <c r="J25" s="26"/>
      <c r="K25" s="26"/>
      <c r="L25" s="2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9"/>
    </row>
    <row r="26" spans="1:66" ht="12" customHeight="1">
      <c r="A26" s="20"/>
      <c r="B26" s="24"/>
      <c r="C26" s="16"/>
      <c r="D26" s="43" t="s">
        <v>37</v>
      </c>
      <c r="E26" s="16"/>
      <c r="F26" s="16"/>
      <c r="G26" s="16"/>
      <c r="H26" s="16"/>
      <c r="I26" s="16"/>
      <c r="J26" s="26"/>
      <c r="K26" s="26"/>
      <c r="L26" s="2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9"/>
    </row>
    <row r="27" spans="1:66" ht="16.5" customHeight="1">
      <c r="A27" s="20"/>
      <c r="B27" s="24"/>
      <c r="C27" s="16"/>
      <c r="D27" s="16"/>
      <c r="E27" s="144"/>
      <c r="F27" s="144"/>
      <c r="G27" s="144"/>
      <c r="H27" s="144"/>
      <c r="I27" s="16"/>
      <c r="J27" s="26"/>
      <c r="K27" s="26"/>
      <c r="L27" s="2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9"/>
    </row>
    <row r="28" spans="1:66" ht="8" customHeight="1">
      <c r="A28" s="20"/>
      <c r="B28" s="24"/>
      <c r="C28" s="16"/>
      <c r="D28" s="66"/>
      <c r="E28" s="66"/>
      <c r="F28" s="66"/>
      <c r="G28" s="66"/>
      <c r="H28" s="66"/>
      <c r="I28" s="66"/>
      <c r="J28" s="148"/>
      <c r="K28" s="148"/>
      <c r="L28" s="2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9"/>
    </row>
    <row r="29" spans="1:66" ht="8" customHeight="1">
      <c r="A29" s="20"/>
      <c r="B29" s="24"/>
      <c r="C29" s="16"/>
      <c r="D29" s="74"/>
      <c r="E29" s="74"/>
      <c r="F29" s="74"/>
      <c r="G29" s="74"/>
      <c r="H29" s="74"/>
      <c r="I29" s="74"/>
      <c r="J29" s="149"/>
      <c r="K29" s="149"/>
      <c r="L29" s="2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9"/>
    </row>
    <row r="30" spans="1:66" ht="25.4" customHeight="1">
      <c r="A30" s="20"/>
      <c r="B30" s="24"/>
      <c r="C30" s="16"/>
      <c r="D30" s="150" t="s">
        <v>40</v>
      </c>
      <c r="E30" s="66"/>
      <c r="F30" s="66"/>
      <c r="G30" s="66"/>
      <c r="H30" s="66"/>
      <c r="I30" s="66"/>
      <c r="J30" s="151">
        <f>ROUND(J119,2)</f>
        <v>0</v>
      </c>
      <c r="K30" s="148"/>
      <c r="L30" s="24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9"/>
    </row>
    <row r="31" spans="1:66" ht="8" customHeight="1">
      <c r="A31" s="20"/>
      <c r="B31" s="24"/>
      <c r="C31" s="16"/>
      <c r="D31" s="74"/>
      <c r="E31" s="74"/>
      <c r="F31" s="74"/>
      <c r="G31" s="74"/>
      <c r="H31" s="74"/>
      <c r="I31" s="74"/>
      <c r="J31" s="149"/>
      <c r="K31" s="149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9"/>
    </row>
    <row r="32" spans="1:66" ht="14.4" customHeight="1">
      <c r="A32" s="20"/>
      <c r="B32" s="24"/>
      <c r="C32" s="16"/>
      <c r="D32" s="16"/>
      <c r="E32" s="16"/>
      <c r="F32" s="41" t="s">
        <v>42</v>
      </c>
      <c r="G32" s="16"/>
      <c r="H32" s="16"/>
      <c r="I32" s="41" t="s">
        <v>41</v>
      </c>
      <c r="J32" s="152" t="s">
        <v>43</v>
      </c>
      <c r="K32" s="26"/>
      <c r="L32" s="24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9"/>
    </row>
    <row r="33" spans="1:66" ht="14.4" customHeight="1">
      <c r="A33" s="20"/>
      <c r="B33" s="24"/>
      <c r="C33" s="16"/>
      <c r="D33" s="153" t="s">
        <v>44</v>
      </c>
      <c r="E33" s="43" t="s">
        <v>45</v>
      </c>
      <c r="F33" s="154">
        <f>ROUND((SUM(BE119:BE181)),2)</f>
        <v>0</v>
      </c>
      <c r="G33" s="16"/>
      <c r="H33" s="16"/>
      <c r="I33" s="155">
        <v>0.21</v>
      </c>
      <c r="J33" s="156">
        <f>ROUND(((SUM(BE119:BE181))*I33),2)</f>
        <v>0</v>
      </c>
      <c r="K33" s="26"/>
      <c r="L33" s="2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9"/>
    </row>
    <row r="34" spans="1:66" ht="14.4" customHeight="1">
      <c r="A34" s="20"/>
      <c r="B34" s="24"/>
      <c r="C34" s="16"/>
      <c r="D34" s="16"/>
      <c r="E34" s="43" t="s">
        <v>46</v>
      </c>
      <c r="F34" s="154">
        <f>ROUND((SUM(BF119:BF181)),2)</f>
        <v>0</v>
      </c>
      <c r="G34" s="16"/>
      <c r="H34" s="16"/>
      <c r="I34" s="155">
        <v>0.15</v>
      </c>
      <c r="J34" s="156">
        <f>ROUND(((SUM(BF119:BF181))*I34),2)</f>
        <v>0</v>
      </c>
      <c r="K34" s="26"/>
      <c r="L34" s="2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9"/>
    </row>
    <row r="35" spans="1:66" ht="14.4" customHeight="1" hidden="1">
      <c r="A35" s="20"/>
      <c r="B35" s="24"/>
      <c r="C35" s="16"/>
      <c r="D35" s="16"/>
      <c r="E35" s="43" t="s">
        <v>47</v>
      </c>
      <c r="F35" s="154">
        <f>ROUND((SUM(BG119:BG181)),2)</f>
        <v>0</v>
      </c>
      <c r="G35" s="16"/>
      <c r="H35" s="16"/>
      <c r="I35" s="155">
        <v>0.21</v>
      </c>
      <c r="J35" s="154">
        <f aca="true" t="shared" si="0" ref="J35:J37">0</f>
        <v>0</v>
      </c>
      <c r="K35" s="26"/>
      <c r="L35" s="24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9"/>
    </row>
    <row r="36" spans="1:66" ht="14.4" customHeight="1" hidden="1">
      <c r="A36" s="20"/>
      <c r="B36" s="24"/>
      <c r="C36" s="16"/>
      <c r="D36" s="16"/>
      <c r="E36" s="43" t="s">
        <v>48</v>
      </c>
      <c r="F36" s="154">
        <f>ROUND((SUM(BH119:BH181)),2)</f>
        <v>0</v>
      </c>
      <c r="G36" s="16"/>
      <c r="H36" s="16"/>
      <c r="I36" s="155">
        <v>0.15</v>
      </c>
      <c r="J36" s="154">
        <f t="shared" si="0"/>
        <v>0</v>
      </c>
      <c r="K36" s="26"/>
      <c r="L36" s="24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9"/>
    </row>
    <row r="37" spans="1:66" ht="14.4" customHeight="1" hidden="1">
      <c r="A37" s="20"/>
      <c r="B37" s="24"/>
      <c r="C37" s="16"/>
      <c r="D37" s="16"/>
      <c r="E37" s="43" t="s">
        <v>49</v>
      </c>
      <c r="F37" s="154">
        <f>ROUND((SUM(BI119:BI181)),2)</f>
        <v>0</v>
      </c>
      <c r="G37" s="16"/>
      <c r="H37" s="16"/>
      <c r="I37" s="155">
        <v>0</v>
      </c>
      <c r="J37" s="154">
        <f t="shared" si="0"/>
        <v>0</v>
      </c>
      <c r="K37" s="26"/>
      <c r="L37" s="2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9"/>
    </row>
    <row r="38" spans="1:66" ht="8" customHeight="1">
      <c r="A38" s="20"/>
      <c r="B38" s="24"/>
      <c r="C38" s="16"/>
      <c r="D38" s="35"/>
      <c r="E38" s="35"/>
      <c r="F38" s="35"/>
      <c r="G38" s="35"/>
      <c r="H38" s="35"/>
      <c r="I38" s="35"/>
      <c r="J38" s="80"/>
      <c r="K38" s="80"/>
      <c r="L38" s="2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9"/>
    </row>
    <row r="39" spans="1:66" ht="25.4" customHeight="1">
      <c r="A39" s="20"/>
      <c r="B39" s="24"/>
      <c r="C39" s="157"/>
      <c r="D39" s="158" t="s">
        <v>50</v>
      </c>
      <c r="E39" s="87"/>
      <c r="F39" s="87"/>
      <c r="G39" s="159" t="s">
        <v>51</v>
      </c>
      <c r="H39" s="160" t="s">
        <v>52</v>
      </c>
      <c r="I39" s="87"/>
      <c r="J39" s="161">
        <f>SUM(J30:J37)</f>
        <v>0</v>
      </c>
      <c r="K39" s="162"/>
      <c r="L39" s="24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9"/>
    </row>
    <row r="40" spans="1:66" ht="14.4" customHeight="1">
      <c r="A40" s="20"/>
      <c r="B40" s="24"/>
      <c r="C40" s="16"/>
      <c r="D40" s="36"/>
      <c r="E40" s="36"/>
      <c r="F40" s="36"/>
      <c r="G40" s="36"/>
      <c r="H40" s="36"/>
      <c r="I40" s="36"/>
      <c r="J40" s="95"/>
      <c r="K40" s="95"/>
      <c r="L40" s="2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9"/>
    </row>
    <row r="41" spans="1:66" ht="14.4" customHeight="1">
      <c r="A41" s="20"/>
      <c r="B41" s="24"/>
      <c r="C41" s="16"/>
      <c r="D41" s="16"/>
      <c r="E41" s="16"/>
      <c r="F41" s="16"/>
      <c r="G41" s="16"/>
      <c r="H41" s="16"/>
      <c r="I41" s="16"/>
      <c r="J41" s="26"/>
      <c r="K41" s="26"/>
      <c r="L41" s="24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9"/>
    </row>
    <row r="42" spans="1:66" ht="14.4" customHeight="1">
      <c r="A42" s="20"/>
      <c r="B42" s="24"/>
      <c r="C42" s="16"/>
      <c r="D42" s="16"/>
      <c r="E42" s="16"/>
      <c r="F42" s="16"/>
      <c r="G42" s="16"/>
      <c r="H42" s="16"/>
      <c r="I42" s="16"/>
      <c r="J42" s="26"/>
      <c r="K42" s="26"/>
      <c r="L42" s="24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9"/>
    </row>
    <row r="43" spans="1:66" ht="14.4" customHeight="1">
      <c r="A43" s="20"/>
      <c r="B43" s="24"/>
      <c r="C43" s="16"/>
      <c r="D43" s="16"/>
      <c r="E43" s="16"/>
      <c r="F43" s="16"/>
      <c r="G43" s="16"/>
      <c r="H43" s="16"/>
      <c r="I43" s="16"/>
      <c r="J43" s="26"/>
      <c r="K43" s="26"/>
      <c r="L43" s="24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9"/>
    </row>
    <row r="44" spans="1:66" ht="14.4" customHeight="1">
      <c r="A44" s="20"/>
      <c r="B44" s="24"/>
      <c r="C44" s="16"/>
      <c r="D44" s="16"/>
      <c r="E44" s="16"/>
      <c r="F44" s="16"/>
      <c r="G44" s="16"/>
      <c r="H44" s="16"/>
      <c r="I44" s="16"/>
      <c r="J44" s="26"/>
      <c r="K44" s="26"/>
      <c r="L44" s="24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9"/>
    </row>
    <row r="45" spans="1:66" ht="14.4" customHeight="1">
      <c r="A45" s="20"/>
      <c r="B45" s="24"/>
      <c r="C45" s="16"/>
      <c r="D45" s="16"/>
      <c r="E45" s="16"/>
      <c r="F45" s="16"/>
      <c r="G45" s="16"/>
      <c r="H45" s="16"/>
      <c r="I45" s="16"/>
      <c r="J45" s="26"/>
      <c r="K45" s="26"/>
      <c r="L45" s="24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9"/>
    </row>
    <row r="46" spans="1:66" ht="14.4" customHeight="1">
      <c r="A46" s="20"/>
      <c r="B46" s="24"/>
      <c r="C46" s="16"/>
      <c r="D46" s="16"/>
      <c r="E46" s="16"/>
      <c r="F46" s="16"/>
      <c r="G46" s="16"/>
      <c r="H46" s="16"/>
      <c r="I46" s="16"/>
      <c r="J46" s="26"/>
      <c r="K46" s="26"/>
      <c r="L46" s="24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9"/>
    </row>
    <row r="47" spans="1:66" ht="14.4" customHeight="1">
      <c r="A47" s="20"/>
      <c r="B47" s="24"/>
      <c r="C47" s="16"/>
      <c r="D47" s="16"/>
      <c r="E47" s="16"/>
      <c r="F47" s="16"/>
      <c r="G47" s="16"/>
      <c r="H47" s="16"/>
      <c r="I47" s="16"/>
      <c r="J47" s="26"/>
      <c r="K47" s="26"/>
      <c r="L47" s="24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9"/>
    </row>
    <row r="48" spans="1:66" ht="14.4" customHeight="1">
      <c r="A48" s="20"/>
      <c r="B48" s="24"/>
      <c r="C48" s="16"/>
      <c r="D48" s="16"/>
      <c r="E48" s="16"/>
      <c r="F48" s="16"/>
      <c r="G48" s="16"/>
      <c r="H48" s="16"/>
      <c r="I48" s="16"/>
      <c r="J48" s="26"/>
      <c r="K48" s="26"/>
      <c r="L48" s="24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9"/>
    </row>
    <row r="49" spans="1:66" ht="14.4" customHeight="1">
      <c r="A49" s="20"/>
      <c r="B49" s="24"/>
      <c r="C49" s="16"/>
      <c r="D49" s="35"/>
      <c r="E49" s="35"/>
      <c r="F49" s="35"/>
      <c r="G49" s="35"/>
      <c r="H49" s="35"/>
      <c r="I49" s="35"/>
      <c r="J49" s="80"/>
      <c r="K49" s="80"/>
      <c r="L49" s="2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9"/>
    </row>
    <row r="50" spans="1:66" ht="14.4" customHeight="1">
      <c r="A50" s="20"/>
      <c r="B50" s="24"/>
      <c r="C50" s="16"/>
      <c r="D50" s="55" t="s">
        <v>53</v>
      </c>
      <c r="E50" s="36"/>
      <c r="F50" s="36"/>
      <c r="G50" s="55" t="s">
        <v>54</v>
      </c>
      <c r="H50" s="36"/>
      <c r="I50" s="36"/>
      <c r="J50" s="95"/>
      <c r="K50" s="95"/>
      <c r="L50" s="2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9"/>
    </row>
    <row r="51" spans="1:66" ht="12.75" customHeight="1">
      <c r="A51" s="20"/>
      <c r="B51" s="24"/>
      <c r="C51" s="16"/>
      <c r="D51" s="16"/>
      <c r="E51" s="16"/>
      <c r="F51" s="16"/>
      <c r="G51" s="16"/>
      <c r="H51" s="16"/>
      <c r="I51" s="16"/>
      <c r="J51" s="26"/>
      <c r="K51" s="26"/>
      <c r="L51" s="2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9"/>
    </row>
    <row r="52" spans="1:66" ht="12.75" customHeight="1">
      <c r="A52" s="20"/>
      <c r="B52" s="24"/>
      <c r="C52" s="16"/>
      <c r="D52" s="16"/>
      <c r="E52" s="16"/>
      <c r="F52" s="16"/>
      <c r="G52" s="16"/>
      <c r="H52" s="16"/>
      <c r="I52" s="16"/>
      <c r="J52" s="26"/>
      <c r="K52" s="26"/>
      <c r="L52" s="2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9"/>
    </row>
    <row r="53" spans="1:66" ht="12.75" customHeight="1">
      <c r="A53" s="20"/>
      <c r="B53" s="24"/>
      <c r="C53" s="16"/>
      <c r="D53" s="16"/>
      <c r="E53" s="16"/>
      <c r="F53" s="16"/>
      <c r="G53" s="16"/>
      <c r="H53" s="16"/>
      <c r="I53" s="16"/>
      <c r="J53" s="26"/>
      <c r="K53" s="26"/>
      <c r="L53" s="2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9"/>
    </row>
    <row r="54" spans="1:66" ht="12.75" customHeight="1">
      <c r="A54" s="20"/>
      <c r="B54" s="24"/>
      <c r="C54" s="16"/>
      <c r="D54" s="16"/>
      <c r="E54" s="16"/>
      <c r="F54" s="16"/>
      <c r="G54" s="16"/>
      <c r="H54" s="16"/>
      <c r="I54" s="16"/>
      <c r="J54" s="26"/>
      <c r="K54" s="26"/>
      <c r="L54" s="2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9"/>
    </row>
    <row r="55" spans="1:66" ht="12.75" customHeight="1">
      <c r="A55" s="20"/>
      <c r="B55" s="24"/>
      <c r="C55" s="16"/>
      <c r="D55" s="16"/>
      <c r="E55" s="16"/>
      <c r="F55" s="16"/>
      <c r="G55" s="16"/>
      <c r="H55" s="16"/>
      <c r="I55" s="16"/>
      <c r="J55" s="26"/>
      <c r="K55" s="26"/>
      <c r="L55" s="2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9"/>
    </row>
    <row r="56" spans="1:66" ht="12.75" customHeight="1">
      <c r="A56" s="20"/>
      <c r="B56" s="24"/>
      <c r="C56" s="16"/>
      <c r="D56" s="16"/>
      <c r="E56" s="16"/>
      <c r="F56" s="16"/>
      <c r="G56" s="16"/>
      <c r="H56" s="16"/>
      <c r="I56" s="16"/>
      <c r="J56" s="26"/>
      <c r="K56" s="26"/>
      <c r="L56" s="24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9"/>
    </row>
    <row r="57" spans="1:66" ht="12.75" customHeight="1">
      <c r="A57" s="20"/>
      <c r="B57" s="24"/>
      <c r="C57" s="16"/>
      <c r="D57" s="16"/>
      <c r="E57" s="16"/>
      <c r="F57" s="16"/>
      <c r="G57" s="16"/>
      <c r="H57" s="16"/>
      <c r="I57" s="16"/>
      <c r="J57" s="26"/>
      <c r="K57" s="26"/>
      <c r="L57" s="24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9"/>
    </row>
    <row r="58" spans="1:66" ht="12.75" customHeight="1">
      <c r="A58" s="20"/>
      <c r="B58" s="24"/>
      <c r="C58" s="16"/>
      <c r="D58" s="16"/>
      <c r="E58" s="16"/>
      <c r="F58" s="16"/>
      <c r="G58" s="16"/>
      <c r="H58" s="16"/>
      <c r="I58" s="16"/>
      <c r="J58" s="26"/>
      <c r="K58" s="26"/>
      <c r="L58" s="24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9"/>
    </row>
    <row r="59" spans="1:66" ht="12.75" customHeight="1">
      <c r="A59" s="20"/>
      <c r="B59" s="24"/>
      <c r="C59" s="16"/>
      <c r="D59" s="16"/>
      <c r="E59" s="16"/>
      <c r="F59" s="16"/>
      <c r="G59" s="16"/>
      <c r="H59" s="16"/>
      <c r="I59" s="16"/>
      <c r="J59" s="26"/>
      <c r="K59" s="26"/>
      <c r="L59" s="24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9"/>
    </row>
    <row r="60" spans="1:66" ht="12.75" customHeight="1">
      <c r="A60" s="20"/>
      <c r="B60" s="24"/>
      <c r="C60" s="16"/>
      <c r="D60" s="16"/>
      <c r="E60" s="16"/>
      <c r="F60" s="16"/>
      <c r="G60" s="16"/>
      <c r="H60" s="16"/>
      <c r="I60" s="16"/>
      <c r="J60" s="26"/>
      <c r="K60" s="26"/>
      <c r="L60" s="24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9"/>
    </row>
    <row r="61" spans="1:66" ht="12.75" customHeight="1">
      <c r="A61" s="20"/>
      <c r="B61" s="24"/>
      <c r="C61" s="16"/>
      <c r="D61" s="56" t="s">
        <v>55</v>
      </c>
      <c r="E61" s="35"/>
      <c r="F61" s="163" t="s">
        <v>56</v>
      </c>
      <c r="G61" s="56" t="s">
        <v>55</v>
      </c>
      <c r="H61" s="35"/>
      <c r="I61" s="35"/>
      <c r="J61" s="164" t="s">
        <v>56</v>
      </c>
      <c r="K61" s="80"/>
      <c r="L61" s="24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9"/>
    </row>
    <row r="62" spans="1:66" ht="12.75" customHeight="1">
      <c r="A62" s="20"/>
      <c r="B62" s="24"/>
      <c r="C62" s="16"/>
      <c r="D62" s="36"/>
      <c r="E62" s="36"/>
      <c r="F62" s="36"/>
      <c r="G62" s="36"/>
      <c r="H62" s="36"/>
      <c r="I62" s="36"/>
      <c r="J62" s="95"/>
      <c r="K62" s="95"/>
      <c r="L62" s="24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9"/>
    </row>
    <row r="63" spans="1:66" ht="12.75" customHeight="1">
      <c r="A63" s="20"/>
      <c r="B63" s="24"/>
      <c r="C63" s="16"/>
      <c r="D63" s="16"/>
      <c r="E63" s="16"/>
      <c r="F63" s="16"/>
      <c r="G63" s="16"/>
      <c r="H63" s="16"/>
      <c r="I63" s="16"/>
      <c r="J63" s="26"/>
      <c r="K63" s="26"/>
      <c r="L63" s="2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9"/>
    </row>
    <row r="64" spans="1:66" ht="12.75" customHeight="1">
      <c r="A64" s="20"/>
      <c r="B64" s="24"/>
      <c r="C64" s="16"/>
      <c r="D64" s="35"/>
      <c r="E64" s="35"/>
      <c r="F64" s="35"/>
      <c r="G64" s="35"/>
      <c r="H64" s="35"/>
      <c r="I64" s="35"/>
      <c r="J64" s="80"/>
      <c r="K64" s="80"/>
      <c r="L64" s="24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9"/>
    </row>
    <row r="65" spans="1:66" ht="12.75" customHeight="1">
      <c r="A65" s="20"/>
      <c r="B65" s="24"/>
      <c r="C65" s="16"/>
      <c r="D65" s="55" t="s">
        <v>57</v>
      </c>
      <c r="E65" s="36"/>
      <c r="F65" s="36"/>
      <c r="G65" s="55" t="s">
        <v>58</v>
      </c>
      <c r="H65" s="36"/>
      <c r="I65" s="36"/>
      <c r="J65" s="95"/>
      <c r="K65" s="95"/>
      <c r="L65" s="24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9"/>
    </row>
    <row r="66" spans="1:66" ht="12.75" customHeight="1">
      <c r="A66" s="20"/>
      <c r="B66" s="24"/>
      <c r="C66" s="16"/>
      <c r="D66" s="16"/>
      <c r="E66" s="16"/>
      <c r="F66" s="16"/>
      <c r="G66" s="16"/>
      <c r="H66" s="16"/>
      <c r="I66" s="16"/>
      <c r="J66" s="26"/>
      <c r="K66" s="26"/>
      <c r="L66" s="24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9"/>
    </row>
    <row r="67" spans="1:66" ht="12.75" customHeight="1">
      <c r="A67" s="20"/>
      <c r="B67" s="24"/>
      <c r="C67" s="16"/>
      <c r="D67" s="16"/>
      <c r="E67" s="16"/>
      <c r="F67" s="16"/>
      <c r="G67" s="16"/>
      <c r="H67" s="16"/>
      <c r="I67" s="16"/>
      <c r="J67" s="26"/>
      <c r="K67" s="26"/>
      <c r="L67" s="24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9"/>
    </row>
    <row r="68" spans="1:66" ht="12.75" customHeight="1">
      <c r="A68" s="20"/>
      <c r="B68" s="24"/>
      <c r="C68" s="16"/>
      <c r="D68" s="16"/>
      <c r="E68" s="16"/>
      <c r="F68" s="16"/>
      <c r="G68" s="16"/>
      <c r="H68" s="16"/>
      <c r="I68" s="16"/>
      <c r="J68" s="26"/>
      <c r="K68" s="26"/>
      <c r="L68" s="24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9"/>
    </row>
    <row r="69" spans="1:66" ht="12.75" customHeight="1">
      <c r="A69" s="20"/>
      <c r="B69" s="24"/>
      <c r="C69" s="16"/>
      <c r="D69" s="16"/>
      <c r="E69" s="16"/>
      <c r="F69" s="16"/>
      <c r="G69" s="16"/>
      <c r="H69" s="16"/>
      <c r="I69" s="16"/>
      <c r="J69" s="26"/>
      <c r="K69" s="26"/>
      <c r="L69" s="24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9"/>
    </row>
    <row r="70" spans="1:66" ht="12.75" customHeight="1">
      <c r="A70" s="20"/>
      <c r="B70" s="24"/>
      <c r="C70" s="16"/>
      <c r="D70" s="16"/>
      <c r="E70" s="16"/>
      <c r="F70" s="16"/>
      <c r="G70" s="16"/>
      <c r="H70" s="16"/>
      <c r="I70" s="16"/>
      <c r="J70" s="26"/>
      <c r="K70" s="26"/>
      <c r="L70" s="24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9"/>
    </row>
    <row r="71" spans="1:66" ht="12.75" customHeight="1">
      <c r="A71" s="20"/>
      <c r="B71" s="24"/>
      <c r="C71" s="16"/>
      <c r="D71" s="16"/>
      <c r="E71" s="16"/>
      <c r="F71" s="16"/>
      <c r="G71" s="16"/>
      <c r="H71" s="16"/>
      <c r="I71" s="16"/>
      <c r="J71" s="26"/>
      <c r="K71" s="26"/>
      <c r="L71" s="24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9"/>
    </row>
    <row r="72" spans="1:66" ht="12.75" customHeight="1">
      <c r="A72" s="20"/>
      <c r="B72" s="24"/>
      <c r="C72" s="16"/>
      <c r="D72" s="16"/>
      <c r="E72" s="16"/>
      <c r="F72" s="16"/>
      <c r="G72" s="16"/>
      <c r="H72" s="16"/>
      <c r="I72" s="16"/>
      <c r="J72" s="26"/>
      <c r="K72" s="26"/>
      <c r="L72" s="24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9"/>
    </row>
    <row r="73" spans="1:66" ht="12.75" customHeight="1">
      <c r="A73" s="20"/>
      <c r="B73" s="24"/>
      <c r="C73" s="16"/>
      <c r="D73" s="16"/>
      <c r="E73" s="16"/>
      <c r="F73" s="16"/>
      <c r="G73" s="16"/>
      <c r="H73" s="16"/>
      <c r="I73" s="16"/>
      <c r="J73" s="26"/>
      <c r="K73" s="26"/>
      <c r="L73" s="2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9"/>
    </row>
    <row r="74" spans="1:66" ht="12.75" customHeight="1">
      <c r="A74" s="20"/>
      <c r="B74" s="24"/>
      <c r="C74" s="16"/>
      <c r="D74" s="16"/>
      <c r="E74" s="16"/>
      <c r="F74" s="16"/>
      <c r="G74" s="16"/>
      <c r="H74" s="16"/>
      <c r="I74" s="16"/>
      <c r="J74" s="26"/>
      <c r="K74" s="26"/>
      <c r="L74" s="24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9"/>
    </row>
    <row r="75" spans="1:66" ht="12.75" customHeight="1">
      <c r="A75" s="20"/>
      <c r="B75" s="24"/>
      <c r="C75" s="16"/>
      <c r="D75" s="16"/>
      <c r="E75" s="16"/>
      <c r="F75" s="16"/>
      <c r="G75" s="16"/>
      <c r="H75" s="16"/>
      <c r="I75" s="16"/>
      <c r="J75" s="26"/>
      <c r="K75" s="26"/>
      <c r="L75" s="24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9"/>
    </row>
    <row r="76" spans="1:66" ht="12.75" customHeight="1">
      <c r="A76" s="20"/>
      <c r="B76" s="24"/>
      <c r="C76" s="16"/>
      <c r="D76" s="56" t="s">
        <v>55</v>
      </c>
      <c r="E76" s="35"/>
      <c r="F76" s="163" t="s">
        <v>56</v>
      </c>
      <c r="G76" s="56" t="s">
        <v>55</v>
      </c>
      <c r="H76" s="35"/>
      <c r="I76" s="35"/>
      <c r="J76" s="164" t="s">
        <v>56</v>
      </c>
      <c r="K76" s="80"/>
      <c r="L76" s="24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9"/>
    </row>
    <row r="77" spans="1:66" ht="14.4" customHeight="1">
      <c r="A77" s="20"/>
      <c r="B77" s="57"/>
      <c r="C77" s="14"/>
      <c r="D77" s="165"/>
      <c r="E77" s="165"/>
      <c r="F77" s="165"/>
      <c r="G77" s="165"/>
      <c r="H77" s="165"/>
      <c r="I77" s="165"/>
      <c r="J77" s="166"/>
      <c r="K77" s="166"/>
      <c r="L77" s="24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9"/>
    </row>
    <row r="78" spans="1:66" ht="12.75" customHeight="1">
      <c r="A78" s="1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9"/>
    </row>
    <row r="79" spans="1:66" ht="12.75" customHeight="1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9"/>
    </row>
    <row r="80" spans="1:66" ht="12.7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9"/>
    </row>
    <row r="81" spans="1:66" ht="8" customHeight="1">
      <c r="A81" s="20"/>
      <c r="B81" s="21"/>
      <c r="C81" s="22"/>
      <c r="D81" s="22"/>
      <c r="E81" s="22"/>
      <c r="F81" s="22"/>
      <c r="G81" s="22"/>
      <c r="H81" s="22"/>
      <c r="I81" s="22"/>
      <c r="J81" s="23"/>
      <c r="K81" s="23"/>
      <c r="L81" s="2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9"/>
    </row>
    <row r="82" spans="1:66" ht="24.95" customHeight="1">
      <c r="A82" s="20"/>
      <c r="B82" s="24"/>
      <c r="C82" s="59" t="s">
        <v>112</v>
      </c>
      <c r="D82" s="16"/>
      <c r="E82" s="16"/>
      <c r="F82" s="16"/>
      <c r="G82" s="16"/>
      <c r="H82" s="16"/>
      <c r="I82" s="16"/>
      <c r="J82" s="26"/>
      <c r="K82" s="26"/>
      <c r="L82" s="2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9"/>
    </row>
    <row r="83" spans="1:66" ht="8" customHeight="1">
      <c r="A83" s="20"/>
      <c r="B83" s="24"/>
      <c r="C83" s="16"/>
      <c r="D83" s="16"/>
      <c r="E83" s="16"/>
      <c r="F83" s="16"/>
      <c r="G83" s="16"/>
      <c r="H83" s="16"/>
      <c r="I83" s="16"/>
      <c r="J83" s="26"/>
      <c r="K83" s="26"/>
      <c r="L83" s="2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9"/>
    </row>
    <row r="84" spans="1:66" ht="12" customHeight="1">
      <c r="A84" s="20"/>
      <c r="B84" s="24"/>
      <c r="C84" s="43" t="s">
        <v>19</v>
      </c>
      <c r="D84" s="16"/>
      <c r="E84" s="16"/>
      <c r="F84" s="16"/>
      <c r="G84" s="16"/>
      <c r="H84" s="16"/>
      <c r="I84" s="16"/>
      <c r="J84" s="26"/>
      <c r="K84" s="26"/>
      <c r="L84" s="2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9"/>
    </row>
    <row r="85" spans="1:66" ht="16.5" customHeight="1">
      <c r="A85" s="20"/>
      <c r="B85" s="24"/>
      <c r="C85" s="16"/>
      <c r="D85" s="16"/>
      <c r="E85" s="142" t="s">
        <f>E7</f>
        <v>109</v>
      </c>
      <c r="F85" s="167"/>
      <c r="G85" s="167"/>
      <c r="H85" s="167"/>
      <c r="I85" s="16"/>
      <c r="J85" s="26"/>
      <c r="K85" s="26"/>
      <c r="L85" s="2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9"/>
    </row>
    <row r="86" spans="1:66" ht="12" customHeight="1">
      <c r="A86" s="20"/>
      <c r="B86" s="24"/>
      <c r="C86" s="43" t="s">
        <v>110</v>
      </c>
      <c r="D86" s="16"/>
      <c r="E86" s="16"/>
      <c r="F86" s="16"/>
      <c r="G86" s="16"/>
      <c r="H86" s="16"/>
      <c r="I86" s="16"/>
      <c r="J86" s="26"/>
      <c r="K86" s="26"/>
      <c r="L86" s="24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9"/>
    </row>
    <row r="87" spans="1:66" ht="16.5" customHeight="1">
      <c r="A87" s="20"/>
      <c r="B87" s="24"/>
      <c r="C87" s="16"/>
      <c r="D87" s="16"/>
      <c r="E87" s="62" t="s">
        <f>E9</f>
        <v>666</v>
      </c>
      <c r="F87" s="16"/>
      <c r="G87" s="16"/>
      <c r="H87" s="16"/>
      <c r="I87" s="16"/>
      <c r="J87" s="26"/>
      <c r="K87" s="26"/>
      <c r="L87" s="24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9"/>
    </row>
    <row r="88" spans="1:66" ht="8" customHeight="1">
      <c r="A88" s="20"/>
      <c r="B88" s="24"/>
      <c r="C88" s="16"/>
      <c r="D88" s="16"/>
      <c r="E88" s="16"/>
      <c r="F88" s="16"/>
      <c r="G88" s="16"/>
      <c r="H88" s="16"/>
      <c r="I88" s="16"/>
      <c r="J88" s="26"/>
      <c r="K88" s="26"/>
      <c r="L88" s="2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9"/>
    </row>
    <row r="89" spans="1:66" ht="12" customHeight="1">
      <c r="A89" s="20"/>
      <c r="B89" s="24"/>
      <c r="C89" s="43" t="s">
        <v>23</v>
      </c>
      <c r="D89" s="16"/>
      <c r="E89" s="16"/>
      <c r="F89" s="64" t="s">
        <f>F12</f>
        <v>114</v>
      </c>
      <c r="G89" s="16"/>
      <c r="H89" s="16"/>
      <c r="I89" s="43" t="s">
        <v>25</v>
      </c>
      <c r="J89" s="146" t="s">
        <f>IF(J12="","",J12)</f>
        <v>63</v>
      </c>
      <c r="K89" s="26"/>
      <c r="L89" s="2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9"/>
    </row>
    <row r="90" spans="1:66" ht="8" customHeight="1">
      <c r="A90" s="20"/>
      <c r="B90" s="24"/>
      <c r="C90" s="16"/>
      <c r="D90" s="16"/>
      <c r="E90" s="16"/>
      <c r="F90" s="16"/>
      <c r="G90" s="16"/>
      <c r="H90" s="16"/>
      <c r="I90" s="16"/>
      <c r="J90" s="26"/>
      <c r="K90" s="26"/>
      <c r="L90" s="2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9"/>
    </row>
    <row r="91" spans="1:66" ht="15.15" customHeight="1">
      <c r="A91" s="20"/>
      <c r="B91" s="24"/>
      <c r="C91" s="43" t="s">
        <v>27</v>
      </c>
      <c r="D91" s="16"/>
      <c r="E91" s="16"/>
      <c r="F91" s="64" t="s">
        <f>E15</f>
        <v>64</v>
      </c>
      <c r="G91" s="16"/>
      <c r="H91" s="16"/>
      <c r="I91" s="43" t="s">
        <v>34</v>
      </c>
      <c r="J91" s="168" t="s">
        <f>E21</f>
        <v>65</v>
      </c>
      <c r="K91" s="26"/>
      <c r="L91" s="24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9"/>
    </row>
    <row r="92" spans="1:66" ht="15.15" customHeight="1">
      <c r="A92" s="20"/>
      <c r="B92" s="24"/>
      <c r="C92" s="43" t="s">
        <v>32</v>
      </c>
      <c r="D92" s="16"/>
      <c r="E92" s="16"/>
      <c r="F92" s="64" t="s">
        <f>IF(E18="","",E18)</f>
        <v>65</v>
      </c>
      <c r="G92" s="16"/>
      <c r="H92" s="16"/>
      <c r="I92" s="43" t="s">
        <v>36</v>
      </c>
      <c r="J92" s="168" t="s">
        <f>E24</f>
        <v>65</v>
      </c>
      <c r="K92" s="26"/>
      <c r="L92" s="24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9"/>
    </row>
    <row r="93" spans="1:66" ht="10.3" customHeight="1">
      <c r="A93" s="20"/>
      <c r="B93" s="24"/>
      <c r="C93" s="16"/>
      <c r="D93" s="16"/>
      <c r="E93" s="16"/>
      <c r="F93" s="16"/>
      <c r="G93" s="16"/>
      <c r="H93" s="16"/>
      <c r="I93" s="16"/>
      <c r="J93" s="26"/>
      <c r="K93" s="26"/>
      <c r="L93" s="24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9"/>
    </row>
    <row r="94" spans="1:66" ht="29.25" customHeight="1">
      <c r="A94" s="20"/>
      <c r="B94" s="24"/>
      <c r="C94" s="169" t="s">
        <v>115</v>
      </c>
      <c r="D94" s="130"/>
      <c r="E94" s="130"/>
      <c r="F94" s="130"/>
      <c r="G94" s="130"/>
      <c r="H94" s="130"/>
      <c r="I94" s="130"/>
      <c r="J94" s="170" t="s">
        <v>116</v>
      </c>
      <c r="K94" s="133"/>
      <c r="L94" s="24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9"/>
    </row>
    <row r="95" spans="1:66" ht="10.3" customHeight="1">
      <c r="A95" s="20"/>
      <c r="B95" s="24"/>
      <c r="C95" s="16"/>
      <c r="D95" s="16"/>
      <c r="E95" s="16"/>
      <c r="F95" s="16"/>
      <c r="G95" s="16"/>
      <c r="H95" s="16"/>
      <c r="I95" s="16"/>
      <c r="J95" s="26"/>
      <c r="K95" s="26"/>
      <c r="L95" s="24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9"/>
    </row>
    <row r="96" spans="1:66" ht="22.8" customHeight="1">
      <c r="A96" s="20"/>
      <c r="B96" s="24"/>
      <c r="C96" s="171" t="s">
        <v>117</v>
      </c>
      <c r="D96" s="16"/>
      <c r="E96" s="16"/>
      <c r="F96" s="16"/>
      <c r="G96" s="16"/>
      <c r="H96" s="16"/>
      <c r="I96" s="16"/>
      <c r="J96" s="101">
        <f>J119</f>
        <v>0</v>
      </c>
      <c r="K96" s="26"/>
      <c r="L96" s="24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6"/>
      <c r="AS96" s="16"/>
      <c r="AT96" s="16"/>
      <c r="AU96" s="172" t="s">
        <v>118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9"/>
    </row>
    <row r="97" spans="1:66" ht="24.95" customHeight="1">
      <c r="A97" s="20"/>
      <c r="B97" s="24"/>
      <c r="C97" s="16"/>
      <c r="D97" s="173" t="s">
        <v>119</v>
      </c>
      <c r="E97" s="66"/>
      <c r="F97" s="66"/>
      <c r="G97" s="66"/>
      <c r="H97" s="66"/>
      <c r="I97" s="66"/>
      <c r="J97" s="174">
        <f>J120</f>
        <v>0</v>
      </c>
      <c r="K97" s="26"/>
      <c r="L97" s="24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9"/>
    </row>
    <row r="98" spans="1:66" ht="19.9" customHeight="1">
      <c r="A98" s="20"/>
      <c r="B98" s="24"/>
      <c r="C98" s="16"/>
      <c r="D98" s="175" t="s">
        <v>120</v>
      </c>
      <c r="E98" s="128"/>
      <c r="F98" s="128"/>
      <c r="G98" s="128"/>
      <c r="H98" s="128"/>
      <c r="I98" s="128"/>
      <c r="J98" s="176">
        <f>J121</f>
        <v>0</v>
      </c>
      <c r="K98" s="26"/>
      <c r="L98" s="24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9"/>
    </row>
    <row r="99" spans="1:66" ht="19.9" customHeight="1">
      <c r="A99" s="20"/>
      <c r="B99" s="24"/>
      <c r="C99" s="16"/>
      <c r="D99" s="175" t="s">
        <v>126</v>
      </c>
      <c r="E99" s="128"/>
      <c r="F99" s="128"/>
      <c r="G99" s="128"/>
      <c r="H99" s="128"/>
      <c r="I99" s="128"/>
      <c r="J99" s="176">
        <f>J179</f>
        <v>0</v>
      </c>
      <c r="K99" s="26"/>
      <c r="L99" s="24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9"/>
    </row>
    <row r="100" spans="1:66" ht="21.8" customHeight="1">
      <c r="A100" s="20"/>
      <c r="B100" s="24"/>
      <c r="C100" s="16"/>
      <c r="D100" s="74"/>
      <c r="E100" s="74"/>
      <c r="F100" s="74"/>
      <c r="G100" s="74"/>
      <c r="H100" s="74"/>
      <c r="I100" s="74"/>
      <c r="J100" s="149"/>
      <c r="K100" s="26"/>
      <c r="L100" s="24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9"/>
    </row>
    <row r="101" spans="1:66" ht="8" customHeight="1">
      <c r="A101" s="20"/>
      <c r="B101" s="57"/>
      <c r="C101" s="14"/>
      <c r="D101" s="14"/>
      <c r="E101" s="14"/>
      <c r="F101" s="14"/>
      <c r="G101" s="14"/>
      <c r="H101" s="14"/>
      <c r="I101" s="14"/>
      <c r="J101" s="58"/>
      <c r="K101" s="58"/>
      <c r="L101" s="24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9"/>
    </row>
    <row r="102" spans="1:66" ht="12.75" customHeight="1">
      <c r="A102" s="13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9"/>
    </row>
    <row r="103" spans="1:66" ht="12.75" customHeight="1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9"/>
    </row>
    <row r="104" spans="1:66" ht="12.7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9"/>
    </row>
    <row r="105" spans="1:66" ht="8" customHeight="1">
      <c r="A105" s="20"/>
      <c r="B105" s="21"/>
      <c r="C105" s="22"/>
      <c r="D105" s="22"/>
      <c r="E105" s="22"/>
      <c r="F105" s="22"/>
      <c r="G105" s="22"/>
      <c r="H105" s="22"/>
      <c r="I105" s="22"/>
      <c r="J105" s="23"/>
      <c r="K105" s="23"/>
      <c r="L105" s="24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9"/>
    </row>
    <row r="106" spans="1:66" ht="24.95" customHeight="1">
      <c r="A106" s="20"/>
      <c r="B106" s="24"/>
      <c r="C106" s="59" t="s">
        <v>136</v>
      </c>
      <c r="D106" s="16"/>
      <c r="E106" s="16"/>
      <c r="F106" s="16"/>
      <c r="G106" s="16"/>
      <c r="H106" s="16"/>
      <c r="I106" s="16"/>
      <c r="J106" s="26"/>
      <c r="K106" s="26"/>
      <c r="L106" s="24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9"/>
    </row>
    <row r="107" spans="1:66" ht="8" customHeight="1">
      <c r="A107" s="20"/>
      <c r="B107" s="24"/>
      <c r="C107" s="16"/>
      <c r="D107" s="16"/>
      <c r="E107" s="16"/>
      <c r="F107" s="16"/>
      <c r="G107" s="16"/>
      <c r="H107" s="16"/>
      <c r="I107" s="16"/>
      <c r="J107" s="26"/>
      <c r="K107" s="26"/>
      <c r="L107" s="24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9"/>
    </row>
    <row r="108" spans="1:66" ht="12" customHeight="1">
      <c r="A108" s="20"/>
      <c r="B108" s="24"/>
      <c r="C108" s="43" t="s">
        <v>19</v>
      </c>
      <c r="D108" s="16"/>
      <c r="E108" s="16"/>
      <c r="F108" s="16"/>
      <c r="G108" s="16"/>
      <c r="H108" s="16"/>
      <c r="I108" s="16"/>
      <c r="J108" s="26"/>
      <c r="K108" s="26"/>
      <c r="L108" s="24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9"/>
    </row>
    <row r="109" spans="1:66" ht="16.5" customHeight="1">
      <c r="A109" s="20"/>
      <c r="B109" s="24"/>
      <c r="C109" s="16"/>
      <c r="D109" s="16"/>
      <c r="E109" s="142" t="s">
        <f>E7</f>
        <v>109</v>
      </c>
      <c r="F109" s="167"/>
      <c r="G109" s="167"/>
      <c r="H109" s="167"/>
      <c r="I109" s="16"/>
      <c r="J109" s="26"/>
      <c r="K109" s="26"/>
      <c r="L109" s="24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9"/>
    </row>
    <row r="110" spans="1:66" ht="12" customHeight="1">
      <c r="A110" s="20"/>
      <c r="B110" s="24"/>
      <c r="C110" s="43" t="s">
        <v>110</v>
      </c>
      <c r="D110" s="16"/>
      <c r="E110" s="16"/>
      <c r="F110" s="16"/>
      <c r="G110" s="16"/>
      <c r="H110" s="16"/>
      <c r="I110" s="16"/>
      <c r="J110" s="26"/>
      <c r="K110" s="26"/>
      <c r="L110" s="24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9"/>
    </row>
    <row r="111" spans="1:66" ht="16.5" customHeight="1">
      <c r="A111" s="20"/>
      <c r="B111" s="24"/>
      <c r="C111" s="16"/>
      <c r="D111" s="16"/>
      <c r="E111" s="62" t="s">
        <f>E9</f>
        <v>666</v>
      </c>
      <c r="F111" s="16"/>
      <c r="G111" s="16"/>
      <c r="H111" s="16"/>
      <c r="I111" s="16"/>
      <c r="J111" s="26"/>
      <c r="K111" s="26"/>
      <c r="L111" s="24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9"/>
    </row>
    <row r="112" spans="1:66" ht="8" customHeight="1">
      <c r="A112" s="20"/>
      <c r="B112" s="24"/>
      <c r="C112" s="16"/>
      <c r="D112" s="16"/>
      <c r="E112" s="16"/>
      <c r="F112" s="16"/>
      <c r="G112" s="16"/>
      <c r="H112" s="16"/>
      <c r="I112" s="16"/>
      <c r="J112" s="26"/>
      <c r="K112" s="26"/>
      <c r="L112" s="24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9"/>
    </row>
    <row r="113" spans="1:66" ht="12" customHeight="1">
      <c r="A113" s="20"/>
      <c r="B113" s="24"/>
      <c r="C113" s="43" t="s">
        <v>23</v>
      </c>
      <c r="D113" s="16"/>
      <c r="E113" s="16"/>
      <c r="F113" s="64" t="s">
        <f>F12</f>
        <v>114</v>
      </c>
      <c r="G113" s="16"/>
      <c r="H113" s="16"/>
      <c r="I113" s="43" t="s">
        <v>25</v>
      </c>
      <c r="J113" s="146" t="s">
        <f>IF(J12="","",J12)</f>
        <v>63</v>
      </c>
      <c r="K113" s="26"/>
      <c r="L113" s="24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9"/>
    </row>
    <row r="114" spans="1:66" ht="8" customHeight="1">
      <c r="A114" s="20"/>
      <c r="B114" s="24"/>
      <c r="C114" s="16"/>
      <c r="D114" s="16"/>
      <c r="E114" s="16"/>
      <c r="F114" s="16"/>
      <c r="G114" s="16"/>
      <c r="H114" s="16"/>
      <c r="I114" s="16"/>
      <c r="J114" s="26"/>
      <c r="K114" s="26"/>
      <c r="L114" s="24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9"/>
    </row>
    <row r="115" spans="1:66" ht="15.15" customHeight="1">
      <c r="A115" s="20"/>
      <c r="B115" s="24"/>
      <c r="C115" s="43" t="s">
        <v>27</v>
      </c>
      <c r="D115" s="16"/>
      <c r="E115" s="16"/>
      <c r="F115" s="64" t="s">
        <f>E15</f>
        <v>64</v>
      </c>
      <c r="G115" s="16"/>
      <c r="H115" s="16"/>
      <c r="I115" s="43" t="s">
        <v>34</v>
      </c>
      <c r="J115" s="168" t="s">
        <f>E21</f>
        <v>65</v>
      </c>
      <c r="K115" s="26"/>
      <c r="L115" s="24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9"/>
    </row>
    <row r="116" spans="1:66" ht="15.15" customHeight="1">
      <c r="A116" s="20"/>
      <c r="B116" s="24"/>
      <c r="C116" s="43" t="s">
        <v>32</v>
      </c>
      <c r="D116" s="16"/>
      <c r="E116" s="16"/>
      <c r="F116" s="64" t="s">
        <f>IF(E18="","",E18)</f>
        <v>65</v>
      </c>
      <c r="G116" s="16"/>
      <c r="H116" s="16"/>
      <c r="I116" s="43" t="s">
        <v>36</v>
      </c>
      <c r="J116" s="168" t="s">
        <f>E24</f>
        <v>65</v>
      </c>
      <c r="K116" s="26"/>
      <c r="L116" s="24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9"/>
    </row>
    <row r="117" spans="1:66" ht="10.3" customHeight="1">
      <c r="A117" s="20"/>
      <c r="B117" s="24"/>
      <c r="C117" s="66"/>
      <c r="D117" s="66"/>
      <c r="E117" s="66"/>
      <c r="F117" s="66"/>
      <c r="G117" s="66"/>
      <c r="H117" s="66"/>
      <c r="I117" s="66"/>
      <c r="J117" s="148"/>
      <c r="K117" s="26"/>
      <c r="L117" s="24"/>
      <c r="M117" s="66"/>
      <c r="N117" s="66"/>
      <c r="O117" s="66"/>
      <c r="P117" s="66"/>
      <c r="Q117" s="66"/>
      <c r="R117" s="66"/>
      <c r="S117" s="66"/>
      <c r="T117" s="6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9"/>
    </row>
    <row r="118" spans="1:66" ht="29.25" customHeight="1">
      <c r="A118" s="20"/>
      <c r="B118" s="71"/>
      <c r="C118" s="178" t="s">
        <v>137</v>
      </c>
      <c r="D118" s="179" t="s">
        <v>71</v>
      </c>
      <c r="E118" s="179" t="s">
        <v>67</v>
      </c>
      <c r="F118" s="179" t="s">
        <v>68</v>
      </c>
      <c r="G118" s="179" t="s">
        <v>138</v>
      </c>
      <c r="H118" s="179" t="s">
        <v>139</v>
      </c>
      <c r="I118" s="179" t="s">
        <v>140</v>
      </c>
      <c r="J118" s="180" t="s">
        <v>116</v>
      </c>
      <c r="K118" s="181" t="s">
        <v>141</v>
      </c>
      <c r="L118" s="71"/>
      <c r="M118" s="182"/>
      <c r="N118" s="183" t="s">
        <v>44</v>
      </c>
      <c r="O118" s="183" t="s">
        <v>142</v>
      </c>
      <c r="P118" s="183" t="s">
        <v>143</v>
      </c>
      <c r="Q118" s="183" t="s">
        <v>144</v>
      </c>
      <c r="R118" s="183" t="s">
        <v>145</v>
      </c>
      <c r="S118" s="183" t="s">
        <v>146</v>
      </c>
      <c r="T118" s="184" t="s">
        <v>147</v>
      </c>
      <c r="U118" s="7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9"/>
    </row>
    <row r="119" spans="1:66" ht="22.8" customHeight="1">
      <c r="A119" s="20"/>
      <c r="B119" s="24"/>
      <c r="C119" s="185" t="s">
        <v>148</v>
      </c>
      <c r="D119" s="74"/>
      <c r="E119" s="74"/>
      <c r="F119" s="74"/>
      <c r="G119" s="74"/>
      <c r="H119" s="74"/>
      <c r="I119" s="74"/>
      <c r="J119" s="186">
        <f>BK119</f>
        <v>0</v>
      </c>
      <c r="K119" s="26"/>
      <c r="L119" s="71"/>
      <c r="M119" s="96"/>
      <c r="N119" s="74"/>
      <c r="O119" s="74"/>
      <c r="P119" s="187">
        <f>P120</f>
        <v>905.868185</v>
      </c>
      <c r="Q119" s="74"/>
      <c r="R119" s="187">
        <f>R120</f>
        <v>17.195119</v>
      </c>
      <c r="S119" s="74"/>
      <c r="T119" s="188">
        <f>T120</f>
        <v>0</v>
      </c>
      <c r="U119" s="7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6"/>
      <c r="AS119" s="16"/>
      <c r="AT119" s="172" t="s">
        <v>85</v>
      </c>
      <c r="AU119" s="172" t="s">
        <v>118</v>
      </c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89">
        <f>BK120</f>
        <v>0</v>
      </c>
      <c r="BL119" s="16"/>
      <c r="BM119" s="16"/>
      <c r="BN119" s="19"/>
    </row>
    <row r="120" spans="1:66" ht="25.9" customHeight="1">
      <c r="A120" s="20"/>
      <c r="B120" s="24"/>
      <c r="C120" s="16"/>
      <c r="D120" s="190" t="s">
        <v>85</v>
      </c>
      <c r="E120" s="191" t="s">
        <v>149</v>
      </c>
      <c r="F120" s="191" t="s">
        <v>150</v>
      </c>
      <c r="G120" s="16"/>
      <c r="H120" s="16"/>
      <c r="I120" s="16"/>
      <c r="J120" s="192">
        <f>BK120</f>
        <v>0</v>
      </c>
      <c r="K120" s="26"/>
      <c r="L120" s="71"/>
      <c r="M120" s="76"/>
      <c r="N120" s="16"/>
      <c r="O120" s="16"/>
      <c r="P120" s="193">
        <f>P121+P179</f>
        <v>905.868185</v>
      </c>
      <c r="Q120" s="16"/>
      <c r="R120" s="193">
        <f>R121+R179</f>
        <v>17.195119</v>
      </c>
      <c r="S120" s="16"/>
      <c r="T120" s="194">
        <f>T121+T179</f>
        <v>0</v>
      </c>
      <c r="U120" s="7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90" t="s">
        <v>94</v>
      </c>
      <c r="AS120" s="16"/>
      <c r="AT120" s="195" t="s">
        <v>85</v>
      </c>
      <c r="AU120" s="195" t="s">
        <v>86</v>
      </c>
      <c r="AV120" s="16"/>
      <c r="AW120" s="16"/>
      <c r="AX120" s="16"/>
      <c r="AY120" s="190" t="s">
        <v>151</v>
      </c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96">
        <f>BK121+BK179</f>
        <v>0</v>
      </c>
      <c r="BL120" s="16"/>
      <c r="BM120" s="16"/>
      <c r="BN120" s="19"/>
    </row>
    <row r="121" spans="1:66" ht="22.8" customHeight="1">
      <c r="A121" s="20"/>
      <c r="B121" s="24"/>
      <c r="C121" s="66"/>
      <c r="D121" s="197" t="s">
        <v>85</v>
      </c>
      <c r="E121" s="198" t="s">
        <v>94</v>
      </c>
      <c r="F121" s="198" t="s">
        <v>152</v>
      </c>
      <c r="G121" s="66"/>
      <c r="H121" s="66"/>
      <c r="I121" s="66"/>
      <c r="J121" s="199">
        <f>BK121</f>
        <v>0</v>
      </c>
      <c r="K121" s="148"/>
      <c r="L121" s="71"/>
      <c r="M121" s="76"/>
      <c r="N121" s="16"/>
      <c r="O121" s="16"/>
      <c r="P121" s="193">
        <f>SUM(P122:P178)</f>
        <v>871.4266</v>
      </c>
      <c r="Q121" s="16"/>
      <c r="R121" s="193">
        <f>SUM(R122:R178)</f>
        <v>17.195119</v>
      </c>
      <c r="S121" s="16"/>
      <c r="T121" s="194">
        <f>SUM(T122:T178)</f>
        <v>0</v>
      </c>
      <c r="U121" s="7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90" t="s">
        <v>94</v>
      </c>
      <c r="AS121" s="16"/>
      <c r="AT121" s="195" t="s">
        <v>85</v>
      </c>
      <c r="AU121" s="195" t="s">
        <v>94</v>
      </c>
      <c r="AV121" s="16"/>
      <c r="AW121" s="16"/>
      <c r="AX121" s="16"/>
      <c r="AY121" s="190" t="s">
        <v>151</v>
      </c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96">
        <f>SUM(BK122:BK178)</f>
        <v>0</v>
      </c>
      <c r="BL121" s="16"/>
      <c r="BM121" s="16"/>
      <c r="BN121" s="19"/>
    </row>
    <row r="122" spans="1:66" ht="24.15" customHeight="1">
      <c r="A122" s="20"/>
      <c r="B122" s="71"/>
      <c r="C122" s="200" t="s">
        <v>94</v>
      </c>
      <c r="D122" s="200" t="s">
        <v>153</v>
      </c>
      <c r="E122" s="201" t="s">
        <v>667</v>
      </c>
      <c r="F122" s="201" t="s">
        <v>668</v>
      </c>
      <c r="G122" s="202" t="s">
        <v>156</v>
      </c>
      <c r="H122" s="203">
        <v>2294.9</v>
      </c>
      <c r="I122" s="204">
        <v>0</v>
      </c>
      <c r="J122" s="205">
        <f>ROUND(I122*H122,2)</f>
        <v>0</v>
      </c>
      <c r="K122" s="206"/>
      <c r="L122" s="71"/>
      <c r="M122" s="207"/>
      <c r="N122" s="208" t="s">
        <v>45</v>
      </c>
      <c r="O122" s="209">
        <v>0.001</v>
      </c>
      <c r="P122" s="209">
        <f>O122*H122</f>
        <v>2.2949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7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211" t="s">
        <v>157</v>
      </c>
      <c r="AS122" s="16"/>
      <c r="AT122" s="211" t="s">
        <v>153</v>
      </c>
      <c r="AU122" s="211" t="s">
        <v>96</v>
      </c>
      <c r="AV122" s="16"/>
      <c r="AW122" s="16"/>
      <c r="AX122" s="16"/>
      <c r="AY122" s="172" t="s">
        <v>151</v>
      </c>
      <c r="AZ122" s="16"/>
      <c r="BA122" s="16"/>
      <c r="BB122" s="16"/>
      <c r="BC122" s="16"/>
      <c r="BD122" s="16"/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2" t="s">
        <v>94</v>
      </c>
      <c r="BK122" s="212">
        <f>ROUND(I122*H122,2)</f>
        <v>0</v>
      </c>
      <c r="BL122" s="172" t="s">
        <v>157</v>
      </c>
      <c r="BM122" s="211" t="s">
        <v>669</v>
      </c>
      <c r="BN122" s="19"/>
    </row>
    <row r="123" spans="1:66" ht="19" customHeight="1">
      <c r="A123" s="20"/>
      <c r="B123" s="24"/>
      <c r="C123" s="128"/>
      <c r="D123" s="228" t="s">
        <v>159</v>
      </c>
      <c r="E123" s="128"/>
      <c r="F123" s="229" t="s">
        <v>670</v>
      </c>
      <c r="G123" s="128"/>
      <c r="H123" s="128"/>
      <c r="I123" s="128"/>
      <c r="J123" s="230"/>
      <c r="K123" s="230"/>
      <c r="L123" s="71"/>
      <c r="M123" s="76"/>
      <c r="N123" s="16"/>
      <c r="O123" s="16"/>
      <c r="P123" s="16"/>
      <c r="Q123" s="16"/>
      <c r="R123" s="16"/>
      <c r="S123" s="16"/>
      <c r="T123" s="79"/>
      <c r="U123" s="7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6"/>
      <c r="AS123" s="16"/>
      <c r="AT123" s="172" t="s">
        <v>159</v>
      </c>
      <c r="AU123" s="172" t="s">
        <v>96</v>
      </c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9"/>
    </row>
    <row r="124" spans="1:66" ht="14.4" customHeight="1">
      <c r="A124" s="20"/>
      <c r="B124" s="71"/>
      <c r="C124" s="232" t="s">
        <v>96</v>
      </c>
      <c r="D124" s="232" t="s">
        <v>233</v>
      </c>
      <c r="E124" s="233" t="s">
        <v>671</v>
      </c>
      <c r="F124" s="233" t="s">
        <v>672</v>
      </c>
      <c r="G124" s="234" t="s">
        <v>673</v>
      </c>
      <c r="H124" s="235">
        <v>11.475</v>
      </c>
      <c r="I124" s="236">
        <v>0</v>
      </c>
      <c r="J124" s="237">
        <f>ROUND(I124*H124,2)</f>
        <v>0</v>
      </c>
      <c r="K124" s="238"/>
      <c r="L124" s="239"/>
      <c r="M124" s="240"/>
      <c r="N124" s="241" t="s">
        <v>45</v>
      </c>
      <c r="O124" s="209">
        <v>0</v>
      </c>
      <c r="P124" s="209">
        <f>O124*H124</f>
        <v>0</v>
      </c>
      <c r="Q124" s="209">
        <v>0.001</v>
      </c>
      <c r="R124" s="209">
        <f>Q124*H124</f>
        <v>0.011475</v>
      </c>
      <c r="S124" s="209">
        <v>0</v>
      </c>
      <c r="T124" s="210">
        <f>S124*H124</f>
        <v>0</v>
      </c>
      <c r="U124" s="7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211" t="s">
        <v>224</v>
      </c>
      <c r="AS124" s="16"/>
      <c r="AT124" s="211" t="s">
        <v>233</v>
      </c>
      <c r="AU124" s="211" t="s">
        <v>96</v>
      </c>
      <c r="AV124" s="16"/>
      <c r="AW124" s="16"/>
      <c r="AX124" s="16"/>
      <c r="AY124" s="172" t="s">
        <v>151</v>
      </c>
      <c r="AZ124" s="16"/>
      <c r="BA124" s="16"/>
      <c r="BB124" s="16"/>
      <c r="BC124" s="16"/>
      <c r="BD124" s="16"/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72" t="s">
        <v>94</v>
      </c>
      <c r="BK124" s="212">
        <f>ROUND(I124*H124,2)</f>
        <v>0</v>
      </c>
      <c r="BL124" s="172" t="s">
        <v>157</v>
      </c>
      <c r="BM124" s="211" t="s">
        <v>674</v>
      </c>
      <c r="BN124" s="19"/>
    </row>
    <row r="125" spans="1:66" ht="13" customHeight="1">
      <c r="A125" s="20"/>
      <c r="B125" s="24"/>
      <c r="C125" s="128"/>
      <c r="D125" s="228" t="s">
        <v>159</v>
      </c>
      <c r="E125" s="128"/>
      <c r="F125" s="229" t="s">
        <v>672</v>
      </c>
      <c r="G125" s="128"/>
      <c r="H125" s="128"/>
      <c r="I125" s="128"/>
      <c r="J125" s="230"/>
      <c r="K125" s="230"/>
      <c r="L125" s="71"/>
      <c r="M125" s="76"/>
      <c r="N125" s="16"/>
      <c r="O125" s="16"/>
      <c r="P125" s="16"/>
      <c r="Q125" s="16"/>
      <c r="R125" s="16"/>
      <c r="S125" s="16"/>
      <c r="T125" s="79"/>
      <c r="U125" s="7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6"/>
      <c r="AS125" s="16"/>
      <c r="AT125" s="172" t="s">
        <v>159</v>
      </c>
      <c r="AU125" s="172" t="s">
        <v>96</v>
      </c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9"/>
    </row>
    <row r="126" spans="1:66" ht="24.15" customHeight="1">
      <c r="A126" s="20"/>
      <c r="B126" s="71"/>
      <c r="C126" s="200" t="s">
        <v>190</v>
      </c>
      <c r="D126" s="200" t="s">
        <v>153</v>
      </c>
      <c r="E126" s="201" t="s">
        <v>675</v>
      </c>
      <c r="F126" s="201" t="s">
        <v>676</v>
      </c>
      <c r="G126" s="202" t="s">
        <v>156</v>
      </c>
      <c r="H126" s="203">
        <v>2294.9</v>
      </c>
      <c r="I126" s="204">
        <v>0</v>
      </c>
      <c r="J126" s="205">
        <f>ROUND(I126*H126,2)</f>
        <v>0</v>
      </c>
      <c r="K126" s="206"/>
      <c r="L126" s="71"/>
      <c r="M126" s="207"/>
      <c r="N126" s="208" t="s">
        <v>45</v>
      </c>
      <c r="O126" s="209">
        <v>0.058</v>
      </c>
      <c r="P126" s="209">
        <f>O126*H126</f>
        <v>133.1042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7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211" t="s">
        <v>157</v>
      </c>
      <c r="AS126" s="16"/>
      <c r="AT126" s="211" t="s">
        <v>153</v>
      </c>
      <c r="AU126" s="211" t="s">
        <v>96</v>
      </c>
      <c r="AV126" s="16"/>
      <c r="AW126" s="16"/>
      <c r="AX126" s="16"/>
      <c r="AY126" s="172" t="s">
        <v>151</v>
      </c>
      <c r="AZ126" s="16"/>
      <c r="BA126" s="16"/>
      <c r="BB126" s="16"/>
      <c r="BC126" s="16"/>
      <c r="BD126" s="16"/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2" t="s">
        <v>94</v>
      </c>
      <c r="BK126" s="212">
        <f>ROUND(I126*H126,2)</f>
        <v>0</v>
      </c>
      <c r="BL126" s="172" t="s">
        <v>157</v>
      </c>
      <c r="BM126" s="211" t="s">
        <v>677</v>
      </c>
      <c r="BN126" s="19"/>
    </row>
    <row r="127" spans="1:66" ht="27" customHeight="1">
      <c r="A127" s="20"/>
      <c r="B127" s="24"/>
      <c r="C127" s="74"/>
      <c r="D127" s="213" t="s">
        <v>159</v>
      </c>
      <c r="E127" s="74"/>
      <c r="F127" s="214" t="s">
        <v>678</v>
      </c>
      <c r="G127" s="74"/>
      <c r="H127" s="74"/>
      <c r="I127" s="74"/>
      <c r="J127" s="149"/>
      <c r="K127" s="149"/>
      <c r="L127" s="71"/>
      <c r="M127" s="76"/>
      <c r="N127" s="16"/>
      <c r="O127" s="16"/>
      <c r="P127" s="16"/>
      <c r="Q127" s="16"/>
      <c r="R127" s="16"/>
      <c r="S127" s="16"/>
      <c r="T127" s="79"/>
      <c r="U127" s="7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6"/>
      <c r="AS127" s="16"/>
      <c r="AT127" s="172" t="s">
        <v>159</v>
      </c>
      <c r="AU127" s="172" t="s">
        <v>96</v>
      </c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9"/>
    </row>
    <row r="128" spans="1:66" ht="13" customHeight="1">
      <c r="A128" s="20"/>
      <c r="B128" s="24"/>
      <c r="C128" s="16"/>
      <c r="D128" s="215" t="s">
        <v>161</v>
      </c>
      <c r="E128" s="216"/>
      <c r="F128" s="217" t="s">
        <v>162</v>
      </c>
      <c r="G128" s="16"/>
      <c r="H128" s="216"/>
      <c r="I128" s="16"/>
      <c r="J128" s="26"/>
      <c r="K128" s="26"/>
      <c r="L128" s="71"/>
      <c r="M128" s="76"/>
      <c r="N128" s="16"/>
      <c r="O128" s="16"/>
      <c r="P128" s="16"/>
      <c r="Q128" s="16"/>
      <c r="R128" s="16"/>
      <c r="S128" s="16"/>
      <c r="T128" s="79"/>
      <c r="U128" s="7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6"/>
      <c r="AS128" s="16"/>
      <c r="AT128" s="218" t="s">
        <v>161</v>
      </c>
      <c r="AU128" s="218" t="s">
        <v>96</v>
      </c>
      <c r="AV128" s="60" t="s">
        <v>94</v>
      </c>
      <c r="AW128" s="60" t="s">
        <v>35</v>
      </c>
      <c r="AX128" s="60" t="s">
        <v>86</v>
      </c>
      <c r="AY128" s="218" t="s">
        <v>151</v>
      </c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9"/>
    </row>
    <row r="129" spans="1:66" ht="13" customHeight="1">
      <c r="A129" s="20"/>
      <c r="B129" s="24"/>
      <c r="C129" s="16"/>
      <c r="D129" s="215" t="s">
        <v>161</v>
      </c>
      <c r="E129" s="219"/>
      <c r="F129" s="220" t="s">
        <v>163</v>
      </c>
      <c r="G129" s="16"/>
      <c r="H129" s="221">
        <v>332.5</v>
      </c>
      <c r="I129" s="16"/>
      <c r="J129" s="26"/>
      <c r="K129" s="26"/>
      <c r="L129" s="71"/>
      <c r="M129" s="76"/>
      <c r="N129" s="16"/>
      <c r="O129" s="16"/>
      <c r="P129" s="16"/>
      <c r="Q129" s="16"/>
      <c r="R129" s="16"/>
      <c r="S129" s="16"/>
      <c r="T129" s="79"/>
      <c r="U129" s="7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6"/>
      <c r="AS129" s="16"/>
      <c r="AT129" s="222" t="s">
        <v>161</v>
      </c>
      <c r="AU129" s="222" t="s">
        <v>96</v>
      </c>
      <c r="AV129" s="60" t="s">
        <v>96</v>
      </c>
      <c r="AW129" s="60" t="s">
        <v>35</v>
      </c>
      <c r="AX129" s="60" t="s">
        <v>86</v>
      </c>
      <c r="AY129" s="222" t="s">
        <v>151</v>
      </c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9"/>
    </row>
    <row r="130" spans="1:66" ht="13" customHeight="1">
      <c r="A130" s="20"/>
      <c r="B130" s="24"/>
      <c r="C130" s="16"/>
      <c r="D130" s="215" t="s">
        <v>161</v>
      </c>
      <c r="E130" s="216"/>
      <c r="F130" s="217" t="s">
        <v>164</v>
      </c>
      <c r="G130" s="16"/>
      <c r="H130" s="216"/>
      <c r="I130" s="16"/>
      <c r="J130" s="26"/>
      <c r="K130" s="26"/>
      <c r="L130" s="71"/>
      <c r="M130" s="76"/>
      <c r="N130" s="16"/>
      <c r="O130" s="16"/>
      <c r="P130" s="16"/>
      <c r="Q130" s="16"/>
      <c r="R130" s="16"/>
      <c r="S130" s="16"/>
      <c r="T130" s="79"/>
      <c r="U130" s="7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6"/>
      <c r="AS130" s="16"/>
      <c r="AT130" s="218" t="s">
        <v>161</v>
      </c>
      <c r="AU130" s="218" t="s">
        <v>96</v>
      </c>
      <c r="AV130" s="60" t="s">
        <v>94</v>
      </c>
      <c r="AW130" s="60" t="s">
        <v>35</v>
      </c>
      <c r="AX130" s="60" t="s">
        <v>86</v>
      </c>
      <c r="AY130" s="218" t="s">
        <v>151</v>
      </c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9"/>
    </row>
    <row r="131" spans="1:66" ht="13" customHeight="1">
      <c r="A131" s="20"/>
      <c r="B131" s="24"/>
      <c r="C131" s="16"/>
      <c r="D131" s="215" t="s">
        <v>161</v>
      </c>
      <c r="E131" s="219"/>
      <c r="F131" s="220" t="s">
        <v>679</v>
      </c>
      <c r="G131" s="16"/>
      <c r="H131" s="221">
        <v>429.8</v>
      </c>
      <c r="I131" s="16"/>
      <c r="J131" s="26"/>
      <c r="K131" s="26"/>
      <c r="L131" s="71"/>
      <c r="M131" s="76"/>
      <c r="N131" s="16"/>
      <c r="O131" s="16"/>
      <c r="P131" s="16"/>
      <c r="Q131" s="16"/>
      <c r="R131" s="16"/>
      <c r="S131" s="16"/>
      <c r="T131" s="79"/>
      <c r="U131" s="7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6"/>
      <c r="AS131" s="16"/>
      <c r="AT131" s="222" t="s">
        <v>161</v>
      </c>
      <c r="AU131" s="222" t="s">
        <v>96</v>
      </c>
      <c r="AV131" s="60" t="s">
        <v>96</v>
      </c>
      <c r="AW131" s="60" t="s">
        <v>35</v>
      </c>
      <c r="AX131" s="60" t="s">
        <v>86</v>
      </c>
      <c r="AY131" s="222" t="s">
        <v>151</v>
      </c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9"/>
    </row>
    <row r="132" spans="1:66" ht="13" customHeight="1">
      <c r="A132" s="20"/>
      <c r="B132" s="24"/>
      <c r="C132" s="16"/>
      <c r="D132" s="215" t="s">
        <v>161</v>
      </c>
      <c r="E132" s="216"/>
      <c r="F132" s="217" t="s">
        <v>166</v>
      </c>
      <c r="G132" s="16"/>
      <c r="H132" s="216"/>
      <c r="I132" s="16"/>
      <c r="J132" s="26"/>
      <c r="K132" s="26"/>
      <c r="L132" s="71"/>
      <c r="M132" s="76"/>
      <c r="N132" s="16"/>
      <c r="O132" s="16"/>
      <c r="P132" s="16"/>
      <c r="Q132" s="16"/>
      <c r="R132" s="16"/>
      <c r="S132" s="16"/>
      <c r="T132" s="79"/>
      <c r="U132" s="7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6"/>
      <c r="AS132" s="16"/>
      <c r="AT132" s="218" t="s">
        <v>161</v>
      </c>
      <c r="AU132" s="218" t="s">
        <v>96</v>
      </c>
      <c r="AV132" s="60" t="s">
        <v>94</v>
      </c>
      <c r="AW132" s="60" t="s">
        <v>35</v>
      </c>
      <c r="AX132" s="60" t="s">
        <v>86</v>
      </c>
      <c r="AY132" s="218" t="s">
        <v>151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9"/>
    </row>
    <row r="133" spans="1:66" ht="13" customHeight="1">
      <c r="A133" s="20"/>
      <c r="B133" s="24"/>
      <c r="C133" s="16"/>
      <c r="D133" s="215" t="s">
        <v>161</v>
      </c>
      <c r="E133" s="219"/>
      <c r="F133" s="220" t="s">
        <v>167</v>
      </c>
      <c r="G133" s="16"/>
      <c r="H133" s="221">
        <v>484</v>
      </c>
      <c r="I133" s="16"/>
      <c r="J133" s="26"/>
      <c r="K133" s="26"/>
      <c r="L133" s="71"/>
      <c r="M133" s="76"/>
      <c r="N133" s="16"/>
      <c r="O133" s="16"/>
      <c r="P133" s="16"/>
      <c r="Q133" s="16"/>
      <c r="R133" s="16"/>
      <c r="S133" s="16"/>
      <c r="T133" s="79"/>
      <c r="U133" s="7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6"/>
      <c r="AS133" s="16"/>
      <c r="AT133" s="222" t="s">
        <v>161</v>
      </c>
      <c r="AU133" s="222" t="s">
        <v>96</v>
      </c>
      <c r="AV133" s="60" t="s">
        <v>96</v>
      </c>
      <c r="AW133" s="60" t="s">
        <v>35</v>
      </c>
      <c r="AX133" s="60" t="s">
        <v>86</v>
      </c>
      <c r="AY133" s="222" t="s">
        <v>151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9"/>
    </row>
    <row r="134" spans="1:66" ht="13" customHeight="1">
      <c r="A134" s="20"/>
      <c r="B134" s="24"/>
      <c r="C134" s="16"/>
      <c r="D134" s="215" t="s">
        <v>161</v>
      </c>
      <c r="E134" s="216"/>
      <c r="F134" s="217" t="s">
        <v>174</v>
      </c>
      <c r="G134" s="16"/>
      <c r="H134" s="216"/>
      <c r="I134" s="16"/>
      <c r="J134" s="26"/>
      <c r="K134" s="26"/>
      <c r="L134" s="71"/>
      <c r="M134" s="76"/>
      <c r="N134" s="16"/>
      <c r="O134" s="16"/>
      <c r="P134" s="16"/>
      <c r="Q134" s="16"/>
      <c r="R134" s="16"/>
      <c r="S134" s="16"/>
      <c r="T134" s="79"/>
      <c r="U134" s="7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6"/>
      <c r="AS134" s="16"/>
      <c r="AT134" s="218" t="s">
        <v>161</v>
      </c>
      <c r="AU134" s="218" t="s">
        <v>96</v>
      </c>
      <c r="AV134" s="60" t="s">
        <v>94</v>
      </c>
      <c r="AW134" s="60" t="s">
        <v>35</v>
      </c>
      <c r="AX134" s="60" t="s">
        <v>86</v>
      </c>
      <c r="AY134" s="218" t="s">
        <v>151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9"/>
    </row>
    <row r="135" spans="1:66" ht="13" customHeight="1">
      <c r="A135" s="20"/>
      <c r="B135" s="24"/>
      <c r="C135" s="16"/>
      <c r="D135" s="215" t="s">
        <v>161</v>
      </c>
      <c r="E135" s="219"/>
      <c r="F135" s="220" t="s">
        <v>680</v>
      </c>
      <c r="G135" s="16"/>
      <c r="H135" s="221">
        <v>1048.6</v>
      </c>
      <c r="I135" s="16"/>
      <c r="J135" s="26"/>
      <c r="K135" s="26"/>
      <c r="L135" s="71"/>
      <c r="M135" s="76"/>
      <c r="N135" s="16"/>
      <c r="O135" s="16"/>
      <c r="P135" s="16"/>
      <c r="Q135" s="16"/>
      <c r="R135" s="16"/>
      <c r="S135" s="16"/>
      <c r="T135" s="79"/>
      <c r="U135" s="7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6"/>
      <c r="AS135" s="16"/>
      <c r="AT135" s="222" t="s">
        <v>161</v>
      </c>
      <c r="AU135" s="222" t="s">
        <v>96</v>
      </c>
      <c r="AV135" s="60" t="s">
        <v>96</v>
      </c>
      <c r="AW135" s="60" t="s">
        <v>35</v>
      </c>
      <c r="AX135" s="60" t="s">
        <v>86</v>
      </c>
      <c r="AY135" s="222" t="s">
        <v>151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9"/>
    </row>
    <row r="136" spans="1:66" ht="13" customHeight="1">
      <c r="A136" s="20"/>
      <c r="B136" s="24"/>
      <c r="C136" s="66"/>
      <c r="D136" s="223" t="s">
        <v>161</v>
      </c>
      <c r="E136" s="224"/>
      <c r="F136" s="225" t="s">
        <v>178</v>
      </c>
      <c r="G136" s="66"/>
      <c r="H136" s="226">
        <v>2294.9</v>
      </c>
      <c r="I136" s="66"/>
      <c r="J136" s="148"/>
      <c r="K136" s="148"/>
      <c r="L136" s="71"/>
      <c r="M136" s="76"/>
      <c r="N136" s="16"/>
      <c r="O136" s="16"/>
      <c r="P136" s="16"/>
      <c r="Q136" s="16"/>
      <c r="R136" s="16"/>
      <c r="S136" s="16"/>
      <c r="T136" s="79"/>
      <c r="U136" s="7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6"/>
      <c r="AS136" s="16"/>
      <c r="AT136" s="227" t="s">
        <v>161</v>
      </c>
      <c r="AU136" s="227" t="s">
        <v>96</v>
      </c>
      <c r="AV136" s="60" t="s">
        <v>157</v>
      </c>
      <c r="AW136" s="60" t="s">
        <v>35</v>
      </c>
      <c r="AX136" s="60" t="s">
        <v>94</v>
      </c>
      <c r="AY136" s="227" t="s">
        <v>151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9"/>
    </row>
    <row r="137" spans="1:66" ht="14.4" customHeight="1">
      <c r="A137" s="20"/>
      <c r="B137" s="71"/>
      <c r="C137" s="232" t="s">
        <v>157</v>
      </c>
      <c r="D137" s="232" t="s">
        <v>233</v>
      </c>
      <c r="E137" s="233" t="s">
        <v>681</v>
      </c>
      <c r="F137" s="233" t="s">
        <v>682</v>
      </c>
      <c r="G137" s="234" t="s">
        <v>683</v>
      </c>
      <c r="H137" s="235">
        <v>34.424</v>
      </c>
      <c r="I137" s="236">
        <v>0</v>
      </c>
      <c r="J137" s="237">
        <f>ROUND(I137*H137,2)</f>
        <v>0</v>
      </c>
      <c r="K137" s="238"/>
      <c r="L137" s="239"/>
      <c r="M137" s="240"/>
      <c r="N137" s="241" t="s">
        <v>45</v>
      </c>
      <c r="O137" s="209">
        <v>0</v>
      </c>
      <c r="P137" s="209">
        <f>O137*H137</f>
        <v>0</v>
      </c>
      <c r="Q137" s="209">
        <v>0.001</v>
      </c>
      <c r="R137" s="209">
        <f>Q137*H137</f>
        <v>0.034424</v>
      </c>
      <c r="S137" s="209">
        <v>0</v>
      </c>
      <c r="T137" s="210">
        <f>S137*H137</f>
        <v>0</v>
      </c>
      <c r="U137" s="7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211" t="s">
        <v>224</v>
      </c>
      <c r="AS137" s="16"/>
      <c r="AT137" s="211" t="s">
        <v>233</v>
      </c>
      <c r="AU137" s="211" t="s">
        <v>96</v>
      </c>
      <c r="AV137" s="16"/>
      <c r="AW137" s="16"/>
      <c r="AX137" s="16"/>
      <c r="AY137" s="172" t="s">
        <v>151</v>
      </c>
      <c r="AZ137" s="16"/>
      <c r="BA137" s="16"/>
      <c r="BB137" s="16"/>
      <c r="BC137" s="16"/>
      <c r="BD137" s="16"/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2" t="s">
        <v>94</v>
      </c>
      <c r="BK137" s="212">
        <f>ROUND(I137*H137,2)</f>
        <v>0</v>
      </c>
      <c r="BL137" s="172" t="s">
        <v>157</v>
      </c>
      <c r="BM137" s="211" t="s">
        <v>684</v>
      </c>
      <c r="BN137" s="19"/>
    </row>
    <row r="138" spans="1:66" ht="13" customHeight="1">
      <c r="A138" s="20"/>
      <c r="B138" s="24"/>
      <c r="C138" s="74"/>
      <c r="D138" s="213" t="s">
        <v>159</v>
      </c>
      <c r="E138" s="74"/>
      <c r="F138" s="214" t="s">
        <v>682</v>
      </c>
      <c r="G138" s="74"/>
      <c r="H138" s="74"/>
      <c r="I138" s="74"/>
      <c r="J138" s="149"/>
      <c r="K138" s="149"/>
      <c r="L138" s="71"/>
      <c r="M138" s="76"/>
      <c r="N138" s="16"/>
      <c r="O138" s="16"/>
      <c r="P138" s="16"/>
      <c r="Q138" s="16"/>
      <c r="R138" s="16"/>
      <c r="S138" s="16"/>
      <c r="T138" s="79"/>
      <c r="U138" s="7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6"/>
      <c r="AS138" s="16"/>
      <c r="AT138" s="172" t="s">
        <v>159</v>
      </c>
      <c r="AU138" s="172" t="s">
        <v>96</v>
      </c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9"/>
    </row>
    <row r="139" spans="1:66" ht="13" customHeight="1">
      <c r="A139" s="20"/>
      <c r="B139" s="24"/>
      <c r="C139" s="66"/>
      <c r="D139" s="223" t="s">
        <v>161</v>
      </c>
      <c r="E139" s="66"/>
      <c r="F139" s="231" t="s">
        <v>685</v>
      </c>
      <c r="G139" s="66"/>
      <c r="H139" s="226">
        <v>34.424</v>
      </c>
      <c r="I139" s="66"/>
      <c r="J139" s="148"/>
      <c r="K139" s="148"/>
      <c r="L139" s="71"/>
      <c r="M139" s="76"/>
      <c r="N139" s="16"/>
      <c r="O139" s="16"/>
      <c r="P139" s="16"/>
      <c r="Q139" s="16"/>
      <c r="R139" s="16"/>
      <c r="S139" s="16"/>
      <c r="T139" s="79"/>
      <c r="U139" s="7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6"/>
      <c r="AS139" s="16"/>
      <c r="AT139" s="222" t="s">
        <v>161</v>
      </c>
      <c r="AU139" s="222" t="s">
        <v>96</v>
      </c>
      <c r="AV139" s="60" t="s">
        <v>96</v>
      </c>
      <c r="AW139" s="60" t="s">
        <v>8</v>
      </c>
      <c r="AX139" s="60" t="s">
        <v>94</v>
      </c>
      <c r="AY139" s="222" t="s">
        <v>151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9"/>
    </row>
    <row r="140" spans="1:66" ht="14.4" customHeight="1">
      <c r="A140" s="20"/>
      <c r="B140" s="71"/>
      <c r="C140" s="200" t="s">
        <v>205</v>
      </c>
      <c r="D140" s="200" t="s">
        <v>153</v>
      </c>
      <c r="E140" s="201" t="s">
        <v>686</v>
      </c>
      <c r="F140" s="201" t="s">
        <v>687</v>
      </c>
      <c r="G140" s="202" t="s">
        <v>156</v>
      </c>
      <c r="H140" s="203">
        <v>2294.9</v>
      </c>
      <c r="I140" s="204">
        <v>0</v>
      </c>
      <c r="J140" s="205">
        <f>ROUND(I140*H140,2)</f>
        <v>0</v>
      </c>
      <c r="K140" s="206"/>
      <c r="L140" s="71"/>
      <c r="M140" s="207"/>
      <c r="N140" s="208" t="s">
        <v>45</v>
      </c>
      <c r="O140" s="209">
        <v>0.013</v>
      </c>
      <c r="P140" s="209">
        <f>O140*H140</f>
        <v>29.8337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7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211" t="s">
        <v>157</v>
      </c>
      <c r="AS140" s="16"/>
      <c r="AT140" s="211" t="s">
        <v>153</v>
      </c>
      <c r="AU140" s="211" t="s">
        <v>96</v>
      </c>
      <c r="AV140" s="16"/>
      <c r="AW140" s="16"/>
      <c r="AX140" s="16"/>
      <c r="AY140" s="172" t="s">
        <v>151</v>
      </c>
      <c r="AZ140" s="16"/>
      <c r="BA140" s="16"/>
      <c r="BB140" s="16"/>
      <c r="BC140" s="16"/>
      <c r="BD140" s="16"/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2" t="s">
        <v>94</v>
      </c>
      <c r="BK140" s="212">
        <f>ROUND(I140*H140,2)</f>
        <v>0</v>
      </c>
      <c r="BL140" s="172" t="s">
        <v>157</v>
      </c>
      <c r="BM140" s="211" t="s">
        <v>688</v>
      </c>
      <c r="BN140" s="19"/>
    </row>
    <row r="141" spans="1:66" ht="19" customHeight="1">
      <c r="A141" s="20"/>
      <c r="B141" s="24"/>
      <c r="C141" s="128"/>
      <c r="D141" s="228" t="s">
        <v>159</v>
      </c>
      <c r="E141" s="128"/>
      <c r="F141" s="229" t="s">
        <v>689</v>
      </c>
      <c r="G141" s="128"/>
      <c r="H141" s="128"/>
      <c r="I141" s="128"/>
      <c r="J141" s="230"/>
      <c r="K141" s="230"/>
      <c r="L141" s="71"/>
      <c r="M141" s="76"/>
      <c r="N141" s="16"/>
      <c r="O141" s="16"/>
      <c r="P141" s="16"/>
      <c r="Q141" s="16"/>
      <c r="R141" s="16"/>
      <c r="S141" s="16"/>
      <c r="T141" s="79"/>
      <c r="U141" s="7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6"/>
      <c r="AS141" s="16"/>
      <c r="AT141" s="172" t="s">
        <v>159</v>
      </c>
      <c r="AU141" s="172" t="s">
        <v>96</v>
      </c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9"/>
    </row>
    <row r="142" spans="1:66" ht="24.15" customHeight="1">
      <c r="A142" s="20"/>
      <c r="B142" s="71"/>
      <c r="C142" s="200" t="s">
        <v>210</v>
      </c>
      <c r="D142" s="200" t="s">
        <v>153</v>
      </c>
      <c r="E142" s="201" t="s">
        <v>690</v>
      </c>
      <c r="F142" s="201" t="s">
        <v>691</v>
      </c>
      <c r="G142" s="202" t="s">
        <v>156</v>
      </c>
      <c r="H142" s="203">
        <v>2294.9</v>
      </c>
      <c r="I142" s="204">
        <v>0</v>
      </c>
      <c r="J142" s="205">
        <f>ROUND(I142*H142,2)</f>
        <v>0</v>
      </c>
      <c r="K142" s="206"/>
      <c r="L142" s="71"/>
      <c r="M142" s="207"/>
      <c r="N142" s="208" t="s">
        <v>45</v>
      </c>
      <c r="O142" s="209">
        <v>0.055</v>
      </c>
      <c r="P142" s="209">
        <f>O142*H142</f>
        <v>126.2195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7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211" t="s">
        <v>157</v>
      </c>
      <c r="AS142" s="16"/>
      <c r="AT142" s="211" t="s">
        <v>153</v>
      </c>
      <c r="AU142" s="211" t="s">
        <v>96</v>
      </c>
      <c r="AV142" s="16"/>
      <c r="AW142" s="16"/>
      <c r="AX142" s="16"/>
      <c r="AY142" s="172" t="s">
        <v>151</v>
      </c>
      <c r="AZ142" s="16"/>
      <c r="BA142" s="16"/>
      <c r="BB142" s="16"/>
      <c r="BC142" s="16"/>
      <c r="BD142" s="16"/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2" t="s">
        <v>94</v>
      </c>
      <c r="BK142" s="212">
        <f>ROUND(I142*H142,2)</f>
        <v>0</v>
      </c>
      <c r="BL142" s="172" t="s">
        <v>157</v>
      </c>
      <c r="BM142" s="211" t="s">
        <v>692</v>
      </c>
      <c r="BN142" s="19"/>
    </row>
    <row r="143" spans="1:66" ht="19" customHeight="1">
      <c r="A143" s="20"/>
      <c r="B143" s="24"/>
      <c r="C143" s="128"/>
      <c r="D143" s="228" t="s">
        <v>159</v>
      </c>
      <c r="E143" s="128"/>
      <c r="F143" s="229" t="s">
        <v>693</v>
      </c>
      <c r="G143" s="128"/>
      <c r="H143" s="128"/>
      <c r="I143" s="128"/>
      <c r="J143" s="230"/>
      <c r="K143" s="230"/>
      <c r="L143" s="71"/>
      <c r="M143" s="76"/>
      <c r="N143" s="16"/>
      <c r="O143" s="16"/>
      <c r="P143" s="16"/>
      <c r="Q143" s="16"/>
      <c r="R143" s="16"/>
      <c r="S143" s="16"/>
      <c r="T143" s="79"/>
      <c r="U143" s="7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6"/>
      <c r="AS143" s="16"/>
      <c r="AT143" s="172" t="s">
        <v>159</v>
      </c>
      <c r="AU143" s="172" t="s">
        <v>96</v>
      </c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9"/>
    </row>
    <row r="144" spans="1:66" ht="14.4" customHeight="1">
      <c r="A144" s="20"/>
      <c r="B144" s="71"/>
      <c r="C144" s="232" t="s">
        <v>217</v>
      </c>
      <c r="D144" s="232" t="s">
        <v>233</v>
      </c>
      <c r="E144" s="233" t="s">
        <v>694</v>
      </c>
      <c r="F144" s="233" t="s">
        <v>695</v>
      </c>
      <c r="G144" s="234" t="s">
        <v>193</v>
      </c>
      <c r="H144" s="235">
        <v>45.898</v>
      </c>
      <c r="I144" s="236">
        <v>0</v>
      </c>
      <c r="J144" s="237">
        <f>ROUND(I144*H144,2)</f>
        <v>0</v>
      </c>
      <c r="K144" s="238"/>
      <c r="L144" s="239"/>
      <c r="M144" s="240"/>
      <c r="N144" s="241" t="s">
        <v>45</v>
      </c>
      <c r="O144" s="209">
        <v>0</v>
      </c>
      <c r="P144" s="209">
        <f>O144*H144</f>
        <v>0</v>
      </c>
      <c r="Q144" s="209">
        <v>0.21</v>
      </c>
      <c r="R144" s="209">
        <f>Q144*H144</f>
        <v>9.63858</v>
      </c>
      <c r="S144" s="209">
        <v>0</v>
      </c>
      <c r="T144" s="210">
        <f>S144*H144</f>
        <v>0</v>
      </c>
      <c r="U144" s="7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211" t="s">
        <v>224</v>
      </c>
      <c r="AS144" s="16"/>
      <c r="AT144" s="211" t="s">
        <v>233</v>
      </c>
      <c r="AU144" s="211" t="s">
        <v>96</v>
      </c>
      <c r="AV144" s="16"/>
      <c r="AW144" s="16"/>
      <c r="AX144" s="16"/>
      <c r="AY144" s="172" t="s">
        <v>151</v>
      </c>
      <c r="AZ144" s="16"/>
      <c r="BA144" s="16"/>
      <c r="BB144" s="16"/>
      <c r="BC144" s="16"/>
      <c r="BD144" s="16"/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2" t="s">
        <v>94</v>
      </c>
      <c r="BK144" s="212">
        <f>ROUND(I144*H144,2)</f>
        <v>0</v>
      </c>
      <c r="BL144" s="172" t="s">
        <v>157</v>
      </c>
      <c r="BM144" s="211" t="s">
        <v>696</v>
      </c>
      <c r="BN144" s="19"/>
    </row>
    <row r="145" spans="1:66" ht="13" customHeight="1">
      <c r="A145" s="20"/>
      <c r="B145" s="24"/>
      <c r="C145" s="74"/>
      <c r="D145" s="213" t="s">
        <v>159</v>
      </c>
      <c r="E145" s="74"/>
      <c r="F145" s="214" t="s">
        <v>697</v>
      </c>
      <c r="G145" s="74"/>
      <c r="H145" s="74"/>
      <c r="I145" s="74"/>
      <c r="J145" s="149"/>
      <c r="K145" s="149"/>
      <c r="L145" s="71"/>
      <c r="M145" s="76"/>
      <c r="N145" s="16"/>
      <c r="O145" s="16"/>
      <c r="P145" s="16"/>
      <c r="Q145" s="16"/>
      <c r="R145" s="16"/>
      <c r="S145" s="16"/>
      <c r="T145" s="79"/>
      <c r="U145" s="7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6"/>
      <c r="AS145" s="16"/>
      <c r="AT145" s="172" t="s">
        <v>159</v>
      </c>
      <c r="AU145" s="172" t="s">
        <v>96</v>
      </c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9"/>
    </row>
    <row r="146" spans="1:66" ht="13" customHeight="1">
      <c r="A146" s="20"/>
      <c r="B146" s="24"/>
      <c r="C146" s="66"/>
      <c r="D146" s="223" t="s">
        <v>161</v>
      </c>
      <c r="E146" s="242"/>
      <c r="F146" s="231" t="s">
        <v>698</v>
      </c>
      <c r="G146" s="66"/>
      <c r="H146" s="226">
        <v>45.898</v>
      </c>
      <c r="I146" s="66"/>
      <c r="J146" s="148"/>
      <c r="K146" s="148"/>
      <c r="L146" s="71"/>
      <c r="M146" s="76"/>
      <c r="N146" s="16"/>
      <c r="O146" s="16"/>
      <c r="P146" s="16"/>
      <c r="Q146" s="16"/>
      <c r="R146" s="16"/>
      <c r="S146" s="16"/>
      <c r="T146" s="79"/>
      <c r="U146" s="7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6"/>
      <c r="AS146" s="16"/>
      <c r="AT146" s="222" t="s">
        <v>161</v>
      </c>
      <c r="AU146" s="222" t="s">
        <v>96</v>
      </c>
      <c r="AV146" s="60" t="s">
        <v>96</v>
      </c>
      <c r="AW146" s="60" t="s">
        <v>35</v>
      </c>
      <c r="AX146" s="60" t="s">
        <v>94</v>
      </c>
      <c r="AY146" s="222" t="s">
        <v>151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9"/>
    </row>
    <row r="147" spans="1:66" ht="24.15" customHeight="1">
      <c r="A147" s="20"/>
      <c r="B147" s="71"/>
      <c r="C147" s="200" t="s">
        <v>224</v>
      </c>
      <c r="D147" s="200" t="s">
        <v>153</v>
      </c>
      <c r="E147" s="201" t="s">
        <v>699</v>
      </c>
      <c r="F147" s="201" t="s">
        <v>700</v>
      </c>
      <c r="G147" s="202" t="s">
        <v>261</v>
      </c>
      <c r="H147" s="203">
        <v>56</v>
      </c>
      <c r="I147" s="204">
        <v>0</v>
      </c>
      <c r="J147" s="205">
        <f>ROUND(I147*H147,2)</f>
        <v>0</v>
      </c>
      <c r="K147" s="206"/>
      <c r="L147" s="71"/>
      <c r="M147" s="207"/>
      <c r="N147" s="208" t="s">
        <v>45</v>
      </c>
      <c r="O147" s="209">
        <v>3.646</v>
      </c>
      <c r="P147" s="209">
        <f>O147*H147</f>
        <v>204.176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7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211" t="s">
        <v>157</v>
      </c>
      <c r="AS147" s="16"/>
      <c r="AT147" s="211" t="s">
        <v>153</v>
      </c>
      <c r="AU147" s="211" t="s">
        <v>96</v>
      </c>
      <c r="AV147" s="16"/>
      <c r="AW147" s="16"/>
      <c r="AX147" s="16"/>
      <c r="AY147" s="172" t="s">
        <v>151</v>
      </c>
      <c r="AZ147" s="16"/>
      <c r="BA147" s="16"/>
      <c r="BB147" s="16"/>
      <c r="BC147" s="16"/>
      <c r="BD147" s="16"/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2" t="s">
        <v>94</v>
      </c>
      <c r="BK147" s="212">
        <f>ROUND(I147*H147,2)</f>
        <v>0</v>
      </c>
      <c r="BL147" s="172" t="s">
        <v>157</v>
      </c>
      <c r="BM147" s="211" t="s">
        <v>701</v>
      </c>
      <c r="BN147" s="19"/>
    </row>
    <row r="148" spans="1:66" ht="27" customHeight="1">
      <c r="A148" s="20"/>
      <c r="B148" s="24"/>
      <c r="C148" s="128"/>
      <c r="D148" s="228" t="s">
        <v>159</v>
      </c>
      <c r="E148" s="128"/>
      <c r="F148" s="229" t="s">
        <v>702</v>
      </c>
      <c r="G148" s="128"/>
      <c r="H148" s="128"/>
      <c r="I148" s="128"/>
      <c r="J148" s="230"/>
      <c r="K148" s="230"/>
      <c r="L148" s="71"/>
      <c r="M148" s="76"/>
      <c r="N148" s="16"/>
      <c r="O148" s="16"/>
      <c r="P148" s="16"/>
      <c r="Q148" s="16"/>
      <c r="R148" s="16"/>
      <c r="S148" s="16"/>
      <c r="T148" s="79"/>
      <c r="U148" s="7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6"/>
      <c r="AS148" s="16"/>
      <c r="AT148" s="172" t="s">
        <v>159</v>
      </c>
      <c r="AU148" s="172" t="s">
        <v>96</v>
      </c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9"/>
    </row>
    <row r="149" spans="1:66" ht="14.4" customHeight="1">
      <c r="A149" s="20"/>
      <c r="B149" s="71"/>
      <c r="C149" s="232" t="s">
        <v>232</v>
      </c>
      <c r="D149" s="232" t="s">
        <v>233</v>
      </c>
      <c r="E149" s="233" t="s">
        <v>703</v>
      </c>
      <c r="F149" s="233" t="s">
        <v>704</v>
      </c>
      <c r="G149" s="234" t="s">
        <v>193</v>
      </c>
      <c r="H149" s="235">
        <v>28</v>
      </c>
      <c r="I149" s="236">
        <v>0</v>
      </c>
      <c r="J149" s="237">
        <f>ROUND(I149*H149,2)</f>
        <v>0</v>
      </c>
      <c r="K149" s="238"/>
      <c r="L149" s="239"/>
      <c r="M149" s="240"/>
      <c r="N149" s="241" t="s">
        <v>45</v>
      </c>
      <c r="O149" s="209">
        <v>0</v>
      </c>
      <c r="P149" s="209">
        <f>O149*H149</f>
        <v>0</v>
      </c>
      <c r="Q149" s="209">
        <v>0.22</v>
      </c>
      <c r="R149" s="209">
        <f>Q149*H149</f>
        <v>6.16</v>
      </c>
      <c r="S149" s="209">
        <v>0</v>
      </c>
      <c r="T149" s="210">
        <f>S149*H149</f>
        <v>0</v>
      </c>
      <c r="U149" s="7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211" t="s">
        <v>224</v>
      </c>
      <c r="AS149" s="16"/>
      <c r="AT149" s="211" t="s">
        <v>233</v>
      </c>
      <c r="AU149" s="211" t="s">
        <v>96</v>
      </c>
      <c r="AV149" s="16"/>
      <c r="AW149" s="16"/>
      <c r="AX149" s="16"/>
      <c r="AY149" s="172" t="s">
        <v>151</v>
      </c>
      <c r="AZ149" s="16"/>
      <c r="BA149" s="16"/>
      <c r="BB149" s="16"/>
      <c r="BC149" s="16"/>
      <c r="BD149" s="16"/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2" t="s">
        <v>94</v>
      </c>
      <c r="BK149" s="212">
        <f>ROUND(I149*H149,2)</f>
        <v>0</v>
      </c>
      <c r="BL149" s="172" t="s">
        <v>157</v>
      </c>
      <c r="BM149" s="211" t="s">
        <v>705</v>
      </c>
      <c r="BN149" s="19"/>
    </row>
    <row r="150" spans="1:66" ht="13" customHeight="1">
      <c r="A150" s="20"/>
      <c r="B150" s="24"/>
      <c r="C150" s="74"/>
      <c r="D150" s="213" t="s">
        <v>159</v>
      </c>
      <c r="E150" s="74"/>
      <c r="F150" s="214" t="s">
        <v>704</v>
      </c>
      <c r="G150" s="74"/>
      <c r="H150" s="74"/>
      <c r="I150" s="74"/>
      <c r="J150" s="149"/>
      <c r="K150" s="149"/>
      <c r="L150" s="71"/>
      <c r="M150" s="76"/>
      <c r="N150" s="16"/>
      <c r="O150" s="16"/>
      <c r="P150" s="16"/>
      <c r="Q150" s="16"/>
      <c r="R150" s="16"/>
      <c r="S150" s="16"/>
      <c r="T150" s="79"/>
      <c r="U150" s="7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6"/>
      <c r="AS150" s="16"/>
      <c r="AT150" s="172" t="s">
        <v>159</v>
      </c>
      <c r="AU150" s="172" t="s">
        <v>96</v>
      </c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9"/>
    </row>
    <row r="151" spans="1:66" ht="13" customHeight="1">
      <c r="A151" s="20"/>
      <c r="B151" s="24"/>
      <c r="C151" s="66"/>
      <c r="D151" s="223" t="s">
        <v>161</v>
      </c>
      <c r="E151" s="66"/>
      <c r="F151" s="231" t="s">
        <v>706</v>
      </c>
      <c r="G151" s="66"/>
      <c r="H151" s="226">
        <v>28</v>
      </c>
      <c r="I151" s="66"/>
      <c r="J151" s="148"/>
      <c r="K151" s="148"/>
      <c r="L151" s="71"/>
      <c r="M151" s="76"/>
      <c r="N151" s="16"/>
      <c r="O151" s="16"/>
      <c r="P151" s="16"/>
      <c r="Q151" s="16"/>
      <c r="R151" s="16"/>
      <c r="S151" s="16"/>
      <c r="T151" s="79"/>
      <c r="U151" s="7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6"/>
      <c r="AS151" s="16"/>
      <c r="AT151" s="222" t="s">
        <v>161</v>
      </c>
      <c r="AU151" s="222" t="s">
        <v>96</v>
      </c>
      <c r="AV151" s="60" t="s">
        <v>96</v>
      </c>
      <c r="AW151" s="60" t="s">
        <v>8</v>
      </c>
      <c r="AX151" s="60" t="s">
        <v>94</v>
      </c>
      <c r="AY151" s="222" t="s">
        <v>151</v>
      </c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9"/>
    </row>
    <row r="152" spans="1:66" ht="24.15" customHeight="1">
      <c r="A152" s="20"/>
      <c r="B152" s="71"/>
      <c r="C152" s="200" t="s">
        <v>238</v>
      </c>
      <c r="D152" s="200" t="s">
        <v>153</v>
      </c>
      <c r="E152" s="201" t="s">
        <v>707</v>
      </c>
      <c r="F152" s="201" t="s">
        <v>708</v>
      </c>
      <c r="G152" s="202" t="s">
        <v>156</v>
      </c>
      <c r="H152" s="203">
        <v>2294.9</v>
      </c>
      <c r="I152" s="204">
        <v>0</v>
      </c>
      <c r="J152" s="205">
        <f>ROUND(I152*H152,2)</f>
        <v>0</v>
      </c>
      <c r="K152" s="206"/>
      <c r="L152" s="71"/>
      <c r="M152" s="207"/>
      <c r="N152" s="208" t="s">
        <v>45</v>
      </c>
      <c r="O152" s="209">
        <v>0.052</v>
      </c>
      <c r="P152" s="209">
        <f>O152*H152</f>
        <v>119.3348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7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211" t="s">
        <v>157</v>
      </c>
      <c r="AS152" s="16"/>
      <c r="AT152" s="211" t="s">
        <v>153</v>
      </c>
      <c r="AU152" s="211" t="s">
        <v>96</v>
      </c>
      <c r="AV152" s="16"/>
      <c r="AW152" s="16"/>
      <c r="AX152" s="16"/>
      <c r="AY152" s="172" t="s">
        <v>151</v>
      </c>
      <c r="AZ152" s="16"/>
      <c r="BA152" s="16"/>
      <c r="BB152" s="16"/>
      <c r="BC152" s="16"/>
      <c r="BD152" s="16"/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72" t="s">
        <v>94</v>
      </c>
      <c r="BK152" s="212">
        <f>ROUND(I152*H152,2)</f>
        <v>0</v>
      </c>
      <c r="BL152" s="172" t="s">
        <v>157</v>
      </c>
      <c r="BM152" s="211" t="s">
        <v>709</v>
      </c>
      <c r="BN152" s="19"/>
    </row>
    <row r="153" spans="1:66" ht="19" customHeight="1">
      <c r="A153" s="20"/>
      <c r="B153" s="24"/>
      <c r="C153" s="128"/>
      <c r="D153" s="228" t="s">
        <v>159</v>
      </c>
      <c r="E153" s="128"/>
      <c r="F153" s="229" t="s">
        <v>710</v>
      </c>
      <c r="G153" s="128"/>
      <c r="H153" s="128"/>
      <c r="I153" s="128"/>
      <c r="J153" s="230"/>
      <c r="K153" s="230"/>
      <c r="L153" s="71"/>
      <c r="M153" s="76"/>
      <c r="N153" s="16"/>
      <c r="O153" s="16"/>
      <c r="P153" s="16"/>
      <c r="Q153" s="16"/>
      <c r="R153" s="16"/>
      <c r="S153" s="16"/>
      <c r="T153" s="79"/>
      <c r="U153" s="7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6"/>
      <c r="AS153" s="16"/>
      <c r="AT153" s="172" t="s">
        <v>159</v>
      </c>
      <c r="AU153" s="172" t="s">
        <v>96</v>
      </c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9"/>
    </row>
    <row r="154" spans="1:66" ht="14.4" customHeight="1">
      <c r="A154" s="20"/>
      <c r="B154" s="71"/>
      <c r="C154" s="200" t="s">
        <v>245</v>
      </c>
      <c r="D154" s="200" t="s">
        <v>153</v>
      </c>
      <c r="E154" s="201" t="s">
        <v>711</v>
      </c>
      <c r="F154" s="201" t="s">
        <v>712</v>
      </c>
      <c r="G154" s="202" t="s">
        <v>156</v>
      </c>
      <c r="H154" s="203">
        <v>2294.9</v>
      </c>
      <c r="I154" s="204">
        <v>0</v>
      </c>
      <c r="J154" s="205">
        <f>ROUND(I154*H154,2)</f>
        <v>0</v>
      </c>
      <c r="K154" s="206"/>
      <c r="L154" s="71"/>
      <c r="M154" s="207"/>
      <c r="N154" s="208" t="s">
        <v>45</v>
      </c>
      <c r="O154" s="209">
        <v>0.015</v>
      </c>
      <c r="P154" s="209">
        <f>O154*H154</f>
        <v>34.4235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7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211" t="s">
        <v>157</v>
      </c>
      <c r="AS154" s="16"/>
      <c r="AT154" s="211" t="s">
        <v>153</v>
      </c>
      <c r="AU154" s="211" t="s">
        <v>96</v>
      </c>
      <c r="AV154" s="16"/>
      <c r="AW154" s="16"/>
      <c r="AX154" s="16"/>
      <c r="AY154" s="172" t="s">
        <v>151</v>
      </c>
      <c r="AZ154" s="16"/>
      <c r="BA154" s="16"/>
      <c r="BB154" s="16"/>
      <c r="BC154" s="16"/>
      <c r="BD154" s="16"/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2" t="s">
        <v>94</v>
      </c>
      <c r="BK154" s="212">
        <f>ROUND(I154*H154,2)</f>
        <v>0</v>
      </c>
      <c r="BL154" s="172" t="s">
        <v>157</v>
      </c>
      <c r="BM154" s="211" t="s">
        <v>713</v>
      </c>
      <c r="BN154" s="19"/>
    </row>
    <row r="155" spans="1:66" ht="13" customHeight="1">
      <c r="A155" s="20"/>
      <c r="B155" s="24"/>
      <c r="C155" s="128"/>
      <c r="D155" s="228" t="s">
        <v>159</v>
      </c>
      <c r="E155" s="128"/>
      <c r="F155" s="229" t="s">
        <v>714</v>
      </c>
      <c r="G155" s="128"/>
      <c r="H155" s="128"/>
      <c r="I155" s="128"/>
      <c r="J155" s="230"/>
      <c r="K155" s="230"/>
      <c r="L155" s="71"/>
      <c r="M155" s="76"/>
      <c r="N155" s="16"/>
      <c r="O155" s="16"/>
      <c r="P155" s="16"/>
      <c r="Q155" s="16"/>
      <c r="R155" s="16"/>
      <c r="S155" s="16"/>
      <c r="T155" s="79"/>
      <c r="U155" s="7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6"/>
      <c r="AS155" s="16"/>
      <c r="AT155" s="172" t="s">
        <v>159</v>
      </c>
      <c r="AU155" s="172" t="s">
        <v>96</v>
      </c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9"/>
    </row>
    <row r="156" spans="1:66" ht="24.15" customHeight="1">
      <c r="A156" s="20"/>
      <c r="B156" s="71"/>
      <c r="C156" s="200" t="s">
        <v>252</v>
      </c>
      <c r="D156" s="200" t="s">
        <v>153</v>
      </c>
      <c r="E156" s="201" t="s">
        <v>715</v>
      </c>
      <c r="F156" s="201" t="s">
        <v>716</v>
      </c>
      <c r="G156" s="202" t="s">
        <v>261</v>
      </c>
      <c r="H156" s="203">
        <v>56</v>
      </c>
      <c r="I156" s="204">
        <v>0</v>
      </c>
      <c r="J156" s="205">
        <f>ROUND(I156*H156,2)</f>
        <v>0</v>
      </c>
      <c r="K156" s="206"/>
      <c r="L156" s="71"/>
      <c r="M156" s="207"/>
      <c r="N156" s="208" t="s">
        <v>45</v>
      </c>
      <c r="O156" s="209">
        <v>3.095</v>
      </c>
      <c r="P156" s="209">
        <f>O156*H156</f>
        <v>173.32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U156" s="7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211" t="s">
        <v>157</v>
      </c>
      <c r="AS156" s="16"/>
      <c r="AT156" s="211" t="s">
        <v>153</v>
      </c>
      <c r="AU156" s="211" t="s">
        <v>96</v>
      </c>
      <c r="AV156" s="16"/>
      <c r="AW156" s="16"/>
      <c r="AX156" s="16"/>
      <c r="AY156" s="172" t="s">
        <v>151</v>
      </c>
      <c r="AZ156" s="16"/>
      <c r="BA156" s="16"/>
      <c r="BB156" s="16"/>
      <c r="BC156" s="16"/>
      <c r="BD156" s="16"/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2" t="s">
        <v>94</v>
      </c>
      <c r="BK156" s="212">
        <f>ROUND(I156*H156,2)</f>
        <v>0</v>
      </c>
      <c r="BL156" s="172" t="s">
        <v>157</v>
      </c>
      <c r="BM156" s="211" t="s">
        <v>717</v>
      </c>
      <c r="BN156" s="19"/>
    </row>
    <row r="157" spans="1:66" ht="27" customHeight="1">
      <c r="A157" s="20"/>
      <c r="B157" s="24"/>
      <c r="C157" s="128"/>
      <c r="D157" s="228" t="s">
        <v>159</v>
      </c>
      <c r="E157" s="128"/>
      <c r="F157" s="229" t="s">
        <v>718</v>
      </c>
      <c r="G157" s="128"/>
      <c r="H157" s="128"/>
      <c r="I157" s="128"/>
      <c r="J157" s="230"/>
      <c r="K157" s="230"/>
      <c r="L157" s="71"/>
      <c r="M157" s="76"/>
      <c r="N157" s="16"/>
      <c r="O157" s="16"/>
      <c r="P157" s="16"/>
      <c r="Q157" s="16"/>
      <c r="R157" s="16"/>
      <c r="S157" s="16"/>
      <c r="T157" s="79"/>
      <c r="U157" s="7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6"/>
      <c r="AS157" s="16"/>
      <c r="AT157" s="172" t="s">
        <v>159</v>
      </c>
      <c r="AU157" s="172" t="s">
        <v>96</v>
      </c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9"/>
    </row>
    <row r="158" spans="1:66" ht="24.15" customHeight="1">
      <c r="A158" s="20"/>
      <c r="B158" s="71"/>
      <c r="C158" s="232" t="s">
        <v>258</v>
      </c>
      <c r="D158" s="232" t="s">
        <v>233</v>
      </c>
      <c r="E158" s="233" t="s">
        <v>719</v>
      </c>
      <c r="F158" s="233" t="s">
        <v>720</v>
      </c>
      <c r="G158" s="234" t="s">
        <v>261</v>
      </c>
      <c r="H158" s="235">
        <v>6</v>
      </c>
      <c r="I158" s="236">
        <v>0</v>
      </c>
      <c r="J158" s="237">
        <f>ROUND(I158*H158,2)</f>
        <v>0</v>
      </c>
      <c r="K158" s="238"/>
      <c r="L158" s="239"/>
      <c r="M158" s="240"/>
      <c r="N158" s="241" t="s">
        <v>45</v>
      </c>
      <c r="O158" s="209">
        <v>0</v>
      </c>
      <c r="P158" s="209">
        <f>O158*H158</f>
        <v>0</v>
      </c>
      <c r="Q158" s="209">
        <v>3E-05</v>
      </c>
      <c r="R158" s="209">
        <f>Q158*H158</f>
        <v>0.00018</v>
      </c>
      <c r="S158" s="209">
        <v>0</v>
      </c>
      <c r="T158" s="210">
        <f>S158*H158</f>
        <v>0</v>
      </c>
      <c r="U158" s="7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211" t="s">
        <v>224</v>
      </c>
      <c r="AS158" s="16"/>
      <c r="AT158" s="211" t="s">
        <v>233</v>
      </c>
      <c r="AU158" s="211" t="s">
        <v>96</v>
      </c>
      <c r="AV158" s="16"/>
      <c r="AW158" s="16"/>
      <c r="AX158" s="16"/>
      <c r="AY158" s="172" t="s">
        <v>151</v>
      </c>
      <c r="AZ158" s="16"/>
      <c r="BA158" s="16"/>
      <c r="BB158" s="16"/>
      <c r="BC158" s="16"/>
      <c r="BD158" s="16"/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2" t="s">
        <v>94</v>
      </c>
      <c r="BK158" s="212">
        <f>ROUND(I158*H158,2)</f>
        <v>0</v>
      </c>
      <c r="BL158" s="172" t="s">
        <v>157</v>
      </c>
      <c r="BM158" s="211" t="s">
        <v>721</v>
      </c>
      <c r="BN158" s="19"/>
    </row>
    <row r="159" spans="1:66" ht="13" customHeight="1">
      <c r="A159" s="20"/>
      <c r="B159" s="24"/>
      <c r="C159" s="128"/>
      <c r="D159" s="228" t="s">
        <v>159</v>
      </c>
      <c r="E159" s="128"/>
      <c r="F159" s="229" t="s">
        <v>722</v>
      </c>
      <c r="G159" s="128"/>
      <c r="H159" s="128"/>
      <c r="I159" s="128"/>
      <c r="J159" s="230"/>
      <c r="K159" s="230"/>
      <c r="L159" s="71"/>
      <c r="M159" s="76"/>
      <c r="N159" s="16"/>
      <c r="O159" s="16"/>
      <c r="P159" s="16"/>
      <c r="Q159" s="16"/>
      <c r="R159" s="16"/>
      <c r="S159" s="16"/>
      <c r="T159" s="79"/>
      <c r="U159" s="7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6"/>
      <c r="AS159" s="16"/>
      <c r="AT159" s="172" t="s">
        <v>159</v>
      </c>
      <c r="AU159" s="172" t="s">
        <v>96</v>
      </c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9"/>
    </row>
    <row r="160" spans="1:66" ht="14.4" customHeight="1">
      <c r="A160" s="20"/>
      <c r="B160" s="71"/>
      <c r="C160" s="232" t="s">
        <v>264</v>
      </c>
      <c r="D160" s="232" t="s">
        <v>233</v>
      </c>
      <c r="E160" s="233" t="s">
        <v>723</v>
      </c>
      <c r="F160" s="233" t="s">
        <v>724</v>
      </c>
      <c r="G160" s="234" t="s">
        <v>261</v>
      </c>
      <c r="H160" s="235">
        <v>7</v>
      </c>
      <c r="I160" s="236">
        <v>0</v>
      </c>
      <c r="J160" s="237">
        <f>ROUND(I160*H160,2)</f>
        <v>0</v>
      </c>
      <c r="K160" s="238"/>
      <c r="L160" s="239"/>
      <c r="M160" s="240"/>
      <c r="N160" s="241" t="s">
        <v>45</v>
      </c>
      <c r="O160" s="209">
        <v>0</v>
      </c>
      <c r="P160" s="209">
        <f>O160*H160</f>
        <v>0</v>
      </c>
      <c r="Q160" s="209">
        <v>0.027</v>
      </c>
      <c r="R160" s="209">
        <f>Q160*H160</f>
        <v>0.189</v>
      </c>
      <c r="S160" s="209">
        <v>0</v>
      </c>
      <c r="T160" s="210">
        <f>S160*H160</f>
        <v>0</v>
      </c>
      <c r="U160" s="7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211" t="s">
        <v>224</v>
      </c>
      <c r="AS160" s="16"/>
      <c r="AT160" s="211" t="s">
        <v>233</v>
      </c>
      <c r="AU160" s="211" t="s">
        <v>96</v>
      </c>
      <c r="AV160" s="16"/>
      <c r="AW160" s="16"/>
      <c r="AX160" s="16"/>
      <c r="AY160" s="172" t="s">
        <v>151</v>
      </c>
      <c r="AZ160" s="16"/>
      <c r="BA160" s="16"/>
      <c r="BB160" s="16"/>
      <c r="BC160" s="16"/>
      <c r="BD160" s="16"/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2" t="s">
        <v>94</v>
      </c>
      <c r="BK160" s="212">
        <f>ROUND(I160*H160,2)</f>
        <v>0</v>
      </c>
      <c r="BL160" s="172" t="s">
        <v>157</v>
      </c>
      <c r="BM160" s="211" t="s">
        <v>725</v>
      </c>
      <c r="BN160" s="19"/>
    </row>
    <row r="161" spans="1:66" ht="13" customHeight="1">
      <c r="A161" s="20"/>
      <c r="B161" s="24"/>
      <c r="C161" s="128"/>
      <c r="D161" s="228" t="s">
        <v>159</v>
      </c>
      <c r="E161" s="128"/>
      <c r="F161" s="229" t="s">
        <v>726</v>
      </c>
      <c r="G161" s="128"/>
      <c r="H161" s="128"/>
      <c r="I161" s="128"/>
      <c r="J161" s="230"/>
      <c r="K161" s="230"/>
      <c r="L161" s="71"/>
      <c r="M161" s="76"/>
      <c r="N161" s="16"/>
      <c r="O161" s="16"/>
      <c r="P161" s="16"/>
      <c r="Q161" s="16"/>
      <c r="R161" s="16"/>
      <c r="S161" s="16"/>
      <c r="T161" s="79"/>
      <c r="U161" s="7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6"/>
      <c r="AS161" s="16"/>
      <c r="AT161" s="172" t="s">
        <v>159</v>
      </c>
      <c r="AU161" s="172" t="s">
        <v>96</v>
      </c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9"/>
    </row>
    <row r="162" spans="1:66" ht="14.4" customHeight="1">
      <c r="A162" s="20"/>
      <c r="B162" s="71"/>
      <c r="C162" s="232" t="s">
        <v>13</v>
      </c>
      <c r="D162" s="232" t="s">
        <v>233</v>
      </c>
      <c r="E162" s="233" t="s">
        <v>727</v>
      </c>
      <c r="F162" s="233" t="s">
        <v>728</v>
      </c>
      <c r="G162" s="234" t="s">
        <v>261</v>
      </c>
      <c r="H162" s="235">
        <v>7</v>
      </c>
      <c r="I162" s="236">
        <v>0</v>
      </c>
      <c r="J162" s="237">
        <f>ROUND(I162*H162,2)</f>
        <v>0</v>
      </c>
      <c r="K162" s="238"/>
      <c r="L162" s="239"/>
      <c r="M162" s="240"/>
      <c r="N162" s="241" t="s">
        <v>45</v>
      </c>
      <c r="O162" s="209">
        <v>0</v>
      </c>
      <c r="P162" s="209">
        <f>O162*H162</f>
        <v>0</v>
      </c>
      <c r="Q162" s="209">
        <v>0.01</v>
      </c>
      <c r="R162" s="209">
        <f>Q162*H162</f>
        <v>0.07</v>
      </c>
      <c r="S162" s="209">
        <v>0</v>
      </c>
      <c r="T162" s="210">
        <f>S162*H162</f>
        <v>0</v>
      </c>
      <c r="U162" s="7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211" t="s">
        <v>224</v>
      </c>
      <c r="AS162" s="16"/>
      <c r="AT162" s="211" t="s">
        <v>233</v>
      </c>
      <c r="AU162" s="211" t="s">
        <v>96</v>
      </c>
      <c r="AV162" s="16"/>
      <c r="AW162" s="16"/>
      <c r="AX162" s="16"/>
      <c r="AY162" s="172" t="s">
        <v>151</v>
      </c>
      <c r="AZ162" s="16"/>
      <c r="BA162" s="16"/>
      <c r="BB162" s="16"/>
      <c r="BC162" s="16"/>
      <c r="BD162" s="16"/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2" t="s">
        <v>94</v>
      </c>
      <c r="BK162" s="212">
        <f>ROUND(I162*H162,2)</f>
        <v>0</v>
      </c>
      <c r="BL162" s="172" t="s">
        <v>157</v>
      </c>
      <c r="BM162" s="211" t="s">
        <v>729</v>
      </c>
      <c r="BN162" s="19"/>
    </row>
    <row r="163" spans="1:66" ht="13" customHeight="1">
      <c r="A163" s="20"/>
      <c r="B163" s="24"/>
      <c r="C163" s="128"/>
      <c r="D163" s="228" t="s">
        <v>159</v>
      </c>
      <c r="E163" s="128"/>
      <c r="F163" s="229" t="s">
        <v>730</v>
      </c>
      <c r="G163" s="128"/>
      <c r="H163" s="128"/>
      <c r="I163" s="128"/>
      <c r="J163" s="230"/>
      <c r="K163" s="230"/>
      <c r="L163" s="71"/>
      <c r="M163" s="76"/>
      <c r="N163" s="16"/>
      <c r="O163" s="16"/>
      <c r="P163" s="16"/>
      <c r="Q163" s="16"/>
      <c r="R163" s="16"/>
      <c r="S163" s="16"/>
      <c r="T163" s="79"/>
      <c r="U163" s="7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6"/>
      <c r="AS163" s="16"/>
      <c r="AT163" s="172" t="s">
        <v>159</v>
      </c>
      <c r="AU163" s="172" t="s">
        <v>96</v>
      </c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9"/>
    </row>
    <row r="164" spans="1:66" ht="24.15" customHeight="1">
      <c r="A164" s="20"/>
      <c r="B164" s="71"/>
      <c r="C164" s="232" t="s">
        <v>273</v>
      </c>
      <c r="D164" s="232" t="s">
        <v>233</v>
      </c>
      <c r="E164" s="233" t="s">
        <v>731</v>
      </c>
      <c r="F164" s="233" t="s">
        <v>732</v>
      </c>
      <c r="G164" s="234" t="s">
        <v>261</v>
      </c>
      <c r="H164" s="235">
        <v>14</v>
      </c>
      <c r="I164" s="236">
        <v>0</v>
      </c>
      <c r="J164" s="237">
        <f>ROUND(I164*H164,2)</f>
        <v>0</v>
      </c>
      <c r="K164" s="238"/>
      <c r="L164" s="239"/>
      <c r="M164" s="240"/>
      <c r="N164" s="241" t="s">
        <v>45</v>
      </c>
      <c r="O164" s="209">
        <v>0</v>
      </c>
      <c r="P164" s="209">
        <f>O164*H164</f>
        <v>0</v>
      </c>
      <c r="Q164" s="209">
        <v>0.001</v>
      </c>
      <c r="R164" s="209">
        <f>Q164*H164</f>
        <v>0.014</v>
      </c>
      <c r="S164" s="209">
        <v>0</v>
      </c>
      <c r="T164" s="210">
        <f>S164*H164</f>
        <v>0</v>
      </c>
      <c r="U164" s="7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211" t="s">
        <v>224</v>
      </c>
      <c r="AS164" s="16"/>
      <c r="AT164" s="211" t="s">
        <v>233</v>
      </c>
      <c r="AU164" s="211" t="s">
        <v>96</v>
      </c>
      <c r="AV164" s="16"/>
      <c r="AW164" s="16"/>
      <c r="AX164" s="16"/>
      <c r="AY164" s="172" t="s">
        <v>151</v>
      </c>
      <c r="AZ164" s="16"/>
      <c r="BA164" s="16"/>
      <c r="BB164" s="16"/>
      <c r="BC164" s="16"/>
      <c r="BD164" s="16"/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2" t="s">
        <v>94</v>
      </c>
      <c r="BK164" s="212">
        <f>ROUND(I164*H164,2)</f>
        <v>0</v>
      </c>
      <c r="BL164" s="172" t="s">
        <v>157</v>
      </c>
      <c r="BM164" s="211" t="s">
        <v>733</v>
      </c>
      <c r="BN164" s="19"/>
    </row>
    <row r="165" spans="1:66" ht="13" customHeight="1">
      <c r="A165" s="20"/>
      <c r="B165" s="24"/>
      <c r="C165" s="128"/>
      <c r="D165" s="228" t="s">
        <v>159</v>
      </c>
      <c r="E165" s="128"/>
      <c r="F165" s="229" t="s">
        <v>734</v>
      </c>
      <c r="G165" s="128"/>
      <c r="H165" s="128"/>
      <c r="I165" s="128"/>
      <c r="J165" s="230"/>
      <c r="K165" s="230"/>
      <c r="L165" s="71"/>
      <c r="M165" s="76"/>
      <c r="N165" s="16"/>
      <c r="O165" s="16"/>
      <c r="P165" s="16"/>
      <c r="Q165" s="16"/>
      <c r="R165" s="16"/>
      <c r="S165" s="16"/>
      <c r="T165" s="79"/>
      <c r="U165" s="7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6"/>
      <c r="AS165" s="16"/>
      <c r="AT165" s="172" t="s">
        <v>159</v>
      </c>
      <c r="AU165" s="172" t="s">
        <v>96</v>
      </c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9"/>
    </row>
    <row r="166" spans="1:66" ht="24.15" customHeight="1">
      <c r="A166" s="20"/>
      <c r="B166" s="71"/>
      <c r="C166" s="232" t="s">
        <v>280</v>
      </c>
      <c r="D166" s="232" t="s">
        <v>233</v>
      </c>
      <c r="E166" s="233" t="s">
        <v>735</v>
      </c>
      <c r="F166" s="233" t="s">
        <v>736</v>
      </c>
      <c r="G166" s="234" t="s">
        <v>261</v>
      </c>
      <c r="H166" s="235">
        <v>16</v>
      </c>
      <c r="I166" s="236">
        <v>0</v>
      </c>
      <c r="J166" s="237">
        <f>ROUND(I166*H166,2)</f>
        <v>0</v>
      </c>
      <c r="K166" s="238"/>
      <c r="L166" s="239"/>
      <c r="M166" s="240"/>
      <c r="N166" s="241" t="s">
        <v>45</v>
      </c>
      <c r="O166" s="209">
        <v>0</v>
      </c>
      <c r="P166" s="209">
        <f>O166*H166</f>
        <v>0</v>
      </c>
      <c r="Q166" s="209">
        <v>0.001</v>
      </c>
      <c r="R166" s="209">
        <f>Q166*H166</f>
        <v>0.016</v>
      </c>
      <c r="S166" s="209">
        <v>0</v>
      </c>
      <c r="T166" s="210">
        <f>S166*H166</f>
        <v>0</v>
      </c>
      <c r="U166" s="7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211" t="s">
        <v>224</v>
      </c>
      <c r="AS166" s="16"/>
      <c r="AT166" s="211" t="s">
        <v>233</v>
      </c>
      <c r="AU166" s="211" t="s">
        <v>96</v>
      </c>
      <c r="AV166" s="16"/>
      <c r="AW166" s="16"/>
      <c r="AX166" s="16"/>
      <c r="AY166" s="172" t="s">
        <v>151</v>
      </c>
      <c r="AZ166" s="16"/>
      <c r="BA166" s="16"/>
      <c r="BB166" s="16"/>
      <c r="BC166" s="16"/>
      <c r="BD166" s="16"/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2" t="s">
        <v>94</v>
      </c>
      <c r="BK166" s="212">
        <f>ROUND(I166*H166,2)</f>
        <v>0</v>
      </c>
      <c r="BL166" s="172" t="s">
        <v>157</v>
      </c>
      <c r="BM166" s="211" t="s">
        <v>737</v>
      </c>
      <c r="BN166" s="19"/>
    </row>
    <row r="167" spans="1:66" ht="13" customHeight="1">
      <c r="A167" s="20"/>
      <c r="B167" s="24"/>
      <c r="C167" s="128"/>
      <c r="D167" s="228" t="s">
        <v>159</v>
      </c>
      <c r="E167" s="128"/>
      <c r="F167" s="229" t="s">
        <v>738</v>
      </c>
      <c r="G167" s="128"/>
      <c r="H167" s="128"/>
      <c r="I167" s="128"/>
      <c r="J167" s="230"/>
      <c r="K167" s="230"/>
      <c r="L167" s="71"/>
      <c r="M167" s="76"/>
      <c r="N167" s="16"/>
      <c r="O167" s="16"/>
      <c r="P167" s="16"/>
      <c r="Q167" s="16"/>
      <c r="R167" s="16"/>
      <c r="S167" s="16"/>
      <c r="T167" s="79"/>
      <c r="U167" s="7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6"/>
      <c r="AS167" s="16"/>
      <c r="AT167" s="172" t="s">
        <v>159</v>
      </c>
      <c r="AU167" s="172" t="s">
        <v>96</v>
      </c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9"/>
    </row>
    <row r="168" spans="1:66" ht="24.15" customHeight="1">
      <c r="A168" s="20"/>
      <c r="B168" s="71"/>
      <c r="C168" s="232" t="s">
        <v>285</v>
      </c>
      <c r="D168" s="232" t="s">
        <v>233</v>
      </c>
      <c r="E168" s="233" t="s">
        <v>739</v>
      </c>
      <c r="F168" s="233" t="s">
        <v>740</v>
      </c>
      <c r="G168" s="234" t="s">
        <v>261</v>
      </c>
      <c r="H168" s="235">
        <v>3</v>
      </c>
      <c r="I168" s="236">
        <v>0</v>
      </c>
      <c r="J168" s="237">
        <f>ROUND(I168*H168,2)</f>
        <v>0</v>
      </c>
      <c r="K168" s="238"/>
      <c r="L168" s="239"/>
      <c r="M168" s="240"/>
      <c r="N168" s="241" t="s">
        <v>45</v>
      </c>
      <c r="O168" s="209">
        <v>0</v>
      </c>
      <c r="P168" s="209">
        <f>O168*H168</f>
        <v>0</v>
      </c>
      <c r="Q168" s="209">
        <v>0.0023</v>
      </c>
      <c r="R168" s="209">
        <f>Q168*H168</f>
        <v>0.0069</v>
      </c>
      <c r="S168" s="209">
        <v>0</v>
      </c>
      <c r="T168" s="210">
        <f>S168*H168</f>
        <v>0</v>
      </c>
      <c r="U168" s="7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211" t="s">
        <v>224</v>
      </c>
      <c r="AS168" s="16"/>
      <c r="AT168" s="211" t="s">
        <v>233</v>
      </c>
      <c r="AU168" s="211" t="s">
        <v>96</v>
      </c>
      <c r="AV168" s="16"/>
      <c r="AW168" s="16"/>
      <c r="AX168" s="16"/>
      <c r="AY168" s="172" t="s">
        <v>151</v>
      </c>
      <c r="AZ168" s="16"/>
      <c r="BA168" s="16"/>
      <c r="BB168" s="16"/>
      <c r="BC168" s="16"/>
      <c r="BD168" s="16"/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2" t="s">
        <v>94</v>
      </c>
      <c r="BK168" s="212">
        <f>ROUND(I168*H168,2)</f>
        <v>0</v>
      </c>
      <c r="BL168" s="172" t="s">
        <v>157</v>
      </c>
      <c r="BM168" s="211" t="s">
        <v>741</v>
      </c>
      <c r="BN168" s="19"/>
    </row>
    <row r="169" spans="1:66" ht="13" customHeight="1">
      <c r="A169" s="20"/>
      <c r="B169" s="24"/>
      <c r="C169" s="128"/>
      <c r="D169" s="228" t="s">
        <v>159</v>
      </c>
      <c r="E169" s="128"/>
      <c r="F169" s="229" t="s">
        <v>742</v>
      </c>
      <c r="G169" s="128"/>
      <c r="H169" s="128"/>
      <c r="I169" s="128"/>
      <c r="J169" s="230"/>
      <c r="K169" s="230"/>
      <c r="L169" s="71"/>
      <c r="M169" s="76"/>
      <c r="N169" s="16"/>
      <c r="O169" s="16"/>
      <c r="P169" s="16"/>
      <c r="Q169" s="16"/>
      <c r="R169" s="16"/>
      <c r="S169" s="16"/>
      <c r="T169" s="79"/>
      <c r="U169" s="7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6"/>
      <c r="AS169" s="16"/>
      <c r="AT169" s="172" t="s">
        <v>159</v>
      </c>
      <c r="AU169" s="172" t="s">
        <v>96</v>
      </c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9"/>
    </row>
    <row r="170" spans="1:66" ht="24.15" customHeight="1">
      <c r="A170" s="20"/>
      <c r="B170" s="71"/>
      <c r="C170" s="232" t="s">
        <v>292</v>
      </c>
      <c r="D170" s="232" t="s">
        <v>233</v>
      </c>
      <c r="E170" s="233" t="s">
        <v>743</v>
      </c>
      <c r="F170" s="233" t="s">
        <v>744</v>
      </c>
      <c r="G170" s="234" t="s">
        <v>261</v>
      </c>
      <c r="H170" s="235">
        <v>1</v>
      </c>
      <c r="I170" s="236">
        <v>0</v>
      </c>
      <c r="J170" s="237">
        <f>ROUND(I170*H170,2)</f>
        <v>0</v>
      </c>
      <c r="K170" s="238"/>
      <c r="L170" s="239"/>
      <c r="M170" s="240"/>
      <c r="N170" s="241" t="s">
        <v>45</v>
      </c>
      <c r="O170" s="209">
        <v>0</v>
      </c>
      <c r="P170" s="209">
        <f>O170*H170</f>
        <v>0</v>
      </c>
      <c r="Q170" s="209">
        <v>0.04</v>
      </c>
      <c r="R170" s="209">
        <f>Q170*H170</f>
        <v>0.04</v>
      </c>
      <c r="S170" s="209">
        <v>0</v>
      </c>
      <c r="T170" s="210">
        <f>S170*H170</f>
        <v>0</v>
      </c>
      <c r="U170" s="7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211" t="s">
        <v>224</v>
      </c>
      <c r="AS170" s="16"/>
      <c r="AT170" s="211" t="s">
        <v>233</v>
      </c>
      <c r="AU170" s="211" t="s">
        <v>96</v>
      </c>
      <c r="AV170" s="16"/>
      <c r="AW170" s="16"/>
      <c r="AX170" s="16"/>
      <c r="AY170" s="172" t="s">
        <v>151</v>
      </c>
      <c r="AZ170" s="16"/>
      <c r="BA170" s="16"/>
      <c r="BB170" s="16"/>
      <c r="BC170" s="16"/>
      <c r="BD170" s="16"/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2" t="s">
        <v>94</v>
      </c>
      <c r="BK170" s="212">
        <f>ROUND(I170*H170,2)</f>
        <v>0</v>
      </c>
      <c r="BL170" s="172" t="s">
        <v>157</v>
      </c>
      <c r="BM170" s="211" t="s">
        <v>745</v>
      </c>
      <c r="BN170" s="19"/>
    </row>
    <row r="171" spans="1:66" ht="13" customHeight="1">
      <c r="A171" s="20"/>
      <c r="B171" s="24"/>
      <c r="C171" s="128"/>
      <c r="D171" s="228" t="s">
        <v>159</v>
      </c>
      <c r="E171" s="128"/>
      <c r="F171" s="229" t="s">
        <v>746</v>
      </c>
      <c r="G171" s="128"/>
      <c r="H171" s="128"/>
      <c r="I171" s="128"/>
      <c r="J171" s="230"/>
      <c r="K171" s="230"/>
      <c r="L171" s="71"/>
      <c r="M171" s="76"/>
      <c r="N171" s="16"/>
      <c r="O171" s="16"/>
      <c r="P171" s="16"/>
      <c r="Q171" s="16"/>
      <c r="R171" s="16"/>
      <c r="S171" s="16"/>
      <c r="T171" s="79"/>
      <c r="U171" s="7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6"/>
      <c r="AS171" s="16"/>
      <c r="AT171" s="172" t="s">
        <v>159</v>
      </c>
      <c r="AU171" s="172" t="s">
        <v>96</v>
      </c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9"/>
    </row>
    <row r="172" spans="1:66" ht="24.15" customHeight="1">
      <c r="A172" s="20"/>
      <c r="B172" s="71"/>
      <c r="C172" s="232" t="s">
        <v>298</v>
      </c>
      <c r="D172" s="232" t="s">
        <v>233</v>
      </c>
      <c r="E172" s="233" t="s">
        <v>747</v>
      </c>
      <c r="F172" s="233" t="s">
        <v>748</v>
      </c>
      <c r="G172" s="234" t="s">
        <v>261</v>
      </c>
      <c r="H172" s="235">
        <v>2</v>
      </c>
      <c r="I172" s="236">
        <v>0</v>
      </c>
      <c r="J172" s="237">
        <f>ROUND(I172*H172,2)</f>
        <v>0</v>
      </c>
      <c r="K172" s="238"/>
      <c r="L172" s="239"/>
      <c r="M172" s="240"/>
      <c r="N172" s="241" t="s">
        <v>45</v>
      </c>
      <c r="O172" s="209">
        <v>0</v>
      </c>
      <c r="P172" s="209">
        <f>O172*H172</f>
        <v>0</v>
      </c>
      <c r="Q172" s="209">
        <v>0.01</v>
      </c>
      <c r="R172" s="209">
        <f>Q172*H172</f>
        <v>0.02</v>
      </c>
      <c r="S172" s="209">
        <v>0</v>
      </c>
      <c r="T172" s="210">
        <f>S172*H172</f>
        <v>0</v>
      </c>
      <c r="U172" s="7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211" t="s">
        <v>224</v>
      </c>
      <c r="AS172" s="16"/>
      <c r="AT172" s="211" t="s">
        <v>233</v>
      </c>
      <c r="AU172" s="211" t="s">
        <v>96</v>
      </c>
      <c r="AV172" s="16"/>
      <c r="AW172" s="16"/>
      <c r="AX172" s="16"/>
      <c r="AY172" s="172" t="s">
        <v>151</v>
      </c>
      <c r="AZ172" s="16"/>
      <c r="BA172" s="16"/>
      <c r="BB172" s="16"/>
      <c r="BC172" s="16"/>
      <c r="BD172" s="16"/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2" t="s">
        <v>94</v>
      </c>
      <c r="BK172" s="212">
        <f>ROUND(I172*H172,2)</f>
        <v>0</v>
      </c>
      <c r="BL172" s="172" t="s">
        <v>157</v>
      </c>
      <c r="BM172" s="211" t="s">
        <v>749</v>
      </c>
      <c r="BN172" s="19"/>
    </row>
    <row r="173" spans="1:66" ht="13" customHeight="1">
      <c r="A173" s="20"/>
      <c r="B173" s="24"/>
      <c r="C173" s="128"/>
      <c r="D173" s="228" t="s">
        <v>159</v>
      </c>
      <c r="E173" s="128"/>
      <c r="F173" s="229" t="s">
        <v>750</v>
      </c>
      <c r="G173" s="128"/>
      <c r="H173" s="128"/>
      <c r="I173" s="128"/>
      <c r="J173" s="230"/>
      <c r="K173" s="230"/>
      <c r="L173" s="71"/>
      <c r="M173" s="76"/>
      <c r="N173" s="16"/>
      <c r="O173" s="16"/>
      <c r="P173" s="16"/>
      <c r="Q173" s="16"/>
      <c r="R173" s="16"/>
      <c r="S173" s="16"/>
      <c r="T173" s="79"/>
      <c r="U173" s="7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6"/>
      <c r="AS173" s="16"/>
      <c r="AT173" s="172" t="s">
        <v>159</v>
      </c>
      <c r="AU173" s="172" t="s">
        <v>96</v>
      </c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9"/>
    </row>
    <row r="174" spans="1:66" ht="24.15" customHeight="1">
      <c r="A174" s="20"/>
      <c r="B174" s="71"/>
      <c r="C174" s="200" t="s">
        <v>12</v>
      </c>
      <c r="D174" s="200" t="s">
        <v>153</v>
      </c>
      <c r="E174" s="201" t="s">
        <v>751</v>
      </c>
      <c r="F174" s="201" t="s">
        <v>752</v>
      </c>
      <c r="G174" s="202" t="s">
        <v>261</v>
      </c>
      <c r="H174" s="203">
        <v>56</v>
      </c>
      <c r="I174" s="204">
        <v>0</v>
      </c>
      <c r="J174" s="205">
        <f>ROUND(I174*H174,2)</f>
        <v>0</v>
      </c>
      <c r="K174" s="206"/>
      <c r="L174" s="71"/>
      <c r="M174" s="207"/>
      <c r="N174" s="208" t="s">
        <v>45</v>
      </c>
      <c r="O174" s="209">
        <v>0.87</v>
      </c>
      <c r="P174" s="209">
        <f>O174*H174</f>
        <v>48.72</v>
      </c>
      <c r="Q174" s="209">
        <v>6E-05</v>
      </c>
      <c r="R174" s="209">
        <f>Q174*H174</f>
        <v>0.00336</v>
      </c>
      <c r="S174" s="209">
        <v>0</v>
      </c>
      <c r="T174" s="210">
        <f>S174*H174</f>
        <v>0</v>
      </c>
      <c r="U174" s="7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211" t="s">
        <v>157</v>
      </c>
      <c r="AS174" s="16"/>
      <c r="AT174" s="211" t="s">
        <v>153</v>
      </c>
      <c r="AU174" s="211" t="s">
        <v>96</v>
      </c>
      <c r="AV174" s="16"/>
      <c r="AW174" s="16"/>
      <c r="AX174" s="16"/>
      <c r="AY174" s="172" t="s">
        <v>151</v>
      </c>
      <c r="AZ174" s="16"/>
      <c r="BA174" s="16"/>
      <c r="BB174" s="16"/>
      <c r="BC174" s="16"/>
      <c r="BD174" s="16"/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2" t="s">
        <v>94</v>
      </c>
      <c r="BK174" s="212">
        <f>ROUND(I174*H174,2)</f>
        <v>0</v>
      </c>
      <c r="BL174" s="172" t="s">
        <v>157</v>
      </c>
      <c r="BM174" s="211" t="s">
        <v>753</v>
      </c>
      <c r="BN174" s="19"/>
    </row>
    <row r="175" spans="1:66" ht="13" customHeight="1">
      <c r="A175" s="20"/>
      <c r="B175" s="24"/>
      <c r="C175" s="128"/>
      <c r="D175" s="228" t="s">
        <v>159</v>
      </c>
      <c r="E175" s="128"/>
      <c r="F175" s="229" t="s">
        <v>754</v>
      </c>
      <c r="G175" s="128"/>
      <c r="H175" s="128"/>
      <c r="I175" s="128"/>
      <c r="J175" s="230"/>
      <c r="K175" s="230"/>
      <c r="L175" s="71"/>
      <c r="M175" s="76"/>
      <c r="N175" s="16"/>
      <c r="O175" s="16"/>
      <c r="P175" s="16"/>
      <c r="Q175" s="16"/>
      <c r="R175" s="16"/>
      <c r="S175" s="16"/>
      <c r="T175" s="79"/>
      <c r="U175" s="7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6"/>
      <c r="AS175" s="16"/>
      <c r="AT175" s="172" t="s">
        <v>159</v>
      </c>
      <c r="AU175" s="172" t="s">
        <v>96</v>
      </c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9"/>
    </row>
    <row r="176" spans="1:66" ht="14.4" customHeight="1">
      <c r="A176" s="20"/>
      <c r="B176" s="71"/>
      <c r="C176" s="232" t="s">
        <v>307</v>
      </c>
      <c r="D176" s="232" t="s">
        <v>233</v>
      </c>
      <c r="E176" s="233" t="s">
        <v>755</v>
      </c>
      <c r="F176" s="233" t="s">
        <v>756</v>
      </c>
      <c r="G176" s="234" t="s">
        <v>261</v>
      </c>
      <c r="H176" s="235">
        <v>168</v>
      </c>
      <c r="I176" s="236">
        <v>0</v>
      </c>
      <c r="J176" s="237">
        <f>ROUND(I176*H176,2)</f>
        <v>0</v>
      </c>
      <c r="K176" s="238"/>
      <c r="L176" s="239"/>
      <c r="M176" s="240"/>
      <c r="N176" s="241" t="s">
        <v>45</v>
      </c>
      <c r="O176" s="209">
        <v>0</v>
      </c>
      <c r="P176" s="209">
        <f>O176*H176</f>
        <v>0</v>
      </c>
      <c r="Q176" s="209">
        <v>0.0059</v>
      </c>
      <c r="R176" s="209">
        <f>Q176*H176</f>
        <v>0.9912</v>
      </c>
      <c r="S176" s="209">
        <v>0</v>
      </c>
      <c r="T176" s="210">
        <f>S176*H176</f>
        <v>0</v>
      </c>
      <c r="U176" s="7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211" t="s">
        <v>224</v>
      </c>
      <c r="AS176" s="16"/>
      <c r="AT176" s="211" t="s">
        <v>233</v>
      </c>
      <c r="AU176" s="211" t="s">
        <v>96</v>
      </c>
      <c r="AV176" s="16"/>
      <c r="AW176" s="16"/>
      <c r="AX176" s="16"/>
      <c r="AY176" s="172" t="s">
        <v>151</v>
      </c>
      <c r="AZ176" s="16"/>
      <c r="BA176" s="16"/>
      <c r="BB176" s="16"/>
      <c r="BC176" s="16"/>
      <c r="BD176" s="16"/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2" t="s">
        <v>94</v>
      </c>
      <c r="BK176" s="212">
        <f>ROUND(I176*H176,2)</f>
        <v>0</v>
      </c>
      <c r="BL176" s="172" t="s">
        <v>157</v>
      </c>
      <c r="BM176" s="211" t="s">
        <v>757</v>
      </c>
      <c r="BN176" s="19"/>
    </row>
    <row r="177" spans="1:66" ht="13" customHeight="1">
      <c r="A177" s="20"/>
      <c r="B177" s="24"/>
      <c r="C177" s="74"/>
      <c r="D177" s="213" t="s">
        <v>159</v>
      </c>
      <c r="E177" s="74"/>
      <c r="F177" s="214" t="s">
        <v>756</v>
      </c>
      <c r="G177" s="74"/>
      <c r="H177" s="74"/>
      <c r="I177" s="74"/>
      <c r="J177" s="149"/>
      <c r="K177" s="149"/>
      <c r="L177" s="71"/>
      <c r="M177" s="76"/>
      <c r="N177" s="16"/>
      <c r="O177" s="16"/>
      <c r="P177" s="16"/>
      <c r="Q177" s="16"/>
      <c r="R177" s="16"/>
      <c r="S177" s="16"/>
      <c r="T177" s="79"/>
      <c r="U177" s="7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6"/>
      <c r="AS177" s="16"/>
      <c r="AT177" s="172" t="s">
        <v>159</v>
      </c>
      <c r="AU177" s="172" t="s">
        <v>96</v>
      </c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9"/>
    </row>
    <row r="178" spans="1:66" ht="13" customHeight="1">
      <c r="A178" s="20"/>
      <c r="B178" s="24"/>
      <c r="C178" s="16"/>
      <c r="D178" s="215" t="s">
        <v>161</v>
      </c>
      <c r="E178" s="16"/>
      <c r="F178" s="220" t="s">
        <v>758</v>
      </c>
      <c r="G178" s="16"/>
      <c r="H178" s="221">
        <v>168</v>
      </c>
      <c r="I178" s="16"/>
      <c r="J178" s="26"/>
      <c r="K178" s="26"/>
      <c r="L178" s="71"/>
      <c r="M178" s="76"/>
      <c r="N178" s="16"/>
      <c r="O178" s="16"/>
      <c r="P178" s="16"/>
      <c r="Q178" s="16"/>
      <c r="R178" s="16"/>
      <c r="S178" s="16"/>
      <c r="T178" s="79"/>
      <c r="U178" s="7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6"/>
      <c r="AS178" s="16"/>
      <c r="AT178" s="222" t="s">
        <v>161</v>
      </c>
      <c r="AU178" s="222" t="s">
        <v>96</v>
      </c>
      <c r="AV178" s="60" t="s">
        <v>96</v>
      </c>
      <c r="AW178" s="60" t="s">
        <v>8</v>
      </c>
      <c r="AX178" s="60" t="s">
        <v>94</v>
      </c>
      <c r="AY178" s="222" t="s">
        <v>151</v>
      </c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9"/>
    </row>
    <row r="179" spans="1:66" ht="22.8" customHeight="1">
      <c r="A179" s="20"/>
      <c r="B179" s="24"/>
      <c r="C179" s="66"/>
      <c r="D179" s="197" t="s">
        <v>85</v>
      </c>
      <c r="E179" s="198" t="s">
        <v>393</v>
      </c>
      <c r="F179" s="198" t="s">
        <v>394</v>
      </c>
      <c r="G179" s="66"/>
      <c r="H179" s="66"/>
      <c r="I179" s="66"/>
      <c r="J179" s="199">
        <f>BK179</f>
        <v>0</v>
      </c>
      <c r="K179" s="148"/>
      <c r="L179" s="71"/>
      <c r="M179" s="76"/>
      <c r="N179" s="16"/>
      <c r="O179" s="16"/>
      <c r="P179" s="193">
        <f>SUM(P180:P181)</f>
        <v>34.441585</v>
      </c>
      <c r="Q179" s="16"/>
      <c r="R179" s="193">
        <f>SUM(R180:R181)</f>
        <v>0</v>
      </c>
      <c r="S179" s="16"/>
      <c r="T179" s="194">
        <f>SUM(T180:T181)</f>
        <v>0</v>
      </c>
      <c r="U179" s="7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90" t="s">
        <v>94</v>
      </c>
      <c r="AS179" s="16"/>
      <c r="AT179" s="195" t="s">
        <v>85</v>
      </c>
      <c r="AU179" s="195" t="s">
        <v>94</v>
      </c>
      <c r="AV179" s="16"/>
      <c r="AW179" s="16"/>
      <c r="AX179" s="16"/>
      <c r="AY179" s="190" t="s">
        <v>151</v>
      </c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96">
        <f>SUM(BK180:BK181)</f>
        <v>0</v>
      </c>
      <c r="BL179" s="16"/>
      <c r="BM179" s="16"/>
      <c r="BN179" s="19"/>
    </row>
    <row r="180" spans="1:66" ht="24.15" customHeight="1">
      <c r="A180" s="20"/>
      <c r="B180" s="71"/>
      <c r="C180" s="200" t="s">
        <v>312</v>
      </c>
      <c r="D180" s="200" t="s">
        <v>153</v>
      </c>
      <c r="E180" s="201" t="s">
        <v>396</v>
      </c>
      <c r="F180" s="201" t="s">
        <v>397</v>
      </c>
      <c r="G180" s="202" t="s">
        <v>227</v>
      </c>
      <c r="H180" s="203">
        <v>17.195</v>
      </c>
      <c r="I180" s="204">
        <v>0</v>
      </c>
      <c r="J180" s="205">
        <f>ROUND(I180*H180,2)</f>
        <v>0</v>
      </c>
      <c r="K180" s="206"/>
      <c r="L180" s="71"/>
      <c r="M180" s="207"/>
      <c r="N180" s="208" t="s">
        <v>45</v>
      </c>
      <c r="O180" s="209">
        <v>2.003</v>
      </c>
      <c r="P180" s="209">
        <f>O180*H180</f>
        <v>34.441585</v>
      </c>
      <c r="Q180" s="209">
        <v>0</v>
      </c>
      <c r="R180" s="209">
        <f>Q180*H180</f>
        <v>0</v>
      </c>
      <c r="S180" s="209">
        <v>0</v>
      </c>
      <c r="T180" s="210">
        <f>S180*H180</f>
        <v>0</v>
      </c>
      <c r="U180" s="7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211" t="s">
        <v>157</v>
      </c>
      <c r="AS180" s="16"/>
      <c r="AT180" s="211" t="s">
        <v>153</v>
      </c>
      <c r="AU180" s="211" t="s">
        <v>96</v>
      </c>
      <c r="AV180" s="16"/>
      <c r="AW180" s="16"/>
      <c r="AX180" s="16"/>
      <c r="AY180" s="172" t="s">
        <v>151</v>
      </c>
      <c r="AZ180" s="16"/>
      <c r="BA180" s="16"/>
      <c r="BB180" s="16"/>
      <c r="BC180" s="16"/>
      <c r="BD180" s="16"/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72" t="s">
        <v>94</v>
      </c>
      <c r="BK180" s="212">
        <f>ROUND(I180*H180,2)</f>
        <v>0</v>
      </c>
      <c r="BL180" s="172" t="s">
        <v>157</v>
      </c>
      <c r="BM180" s="211" t="s">
        <v>759</v>
      </c>
      <c r="BN180" s="19"/>
    </row>
    <row r="181" spans="1:66" ht="19" customHeight="1">
      <c r="A181" s="20"/>
      <c r="B181" s="24"/>
      <c r="C181" s="74"/>
      <c r="D181" s="213" t="s">
        <v>159</v>
      </c>
      <c r="E181" s="74"/>
      <c r="F181" s="214" t="s">
        <v>399</v>
      </c>
      <c r="G181" s="74"/>
      <c r="H181" s="74"/>
      <c r="I181" s="74"/>
      <c r="J181" s="149"/>
      <c r="K181" s="149"/>
      <c r="L181" s="71"/>
      <c r="M181" s="251"/>
      <c r="N181" s="66"/>
      <c r="O181" s="66"/>
      <c r="P181" s="66"/>
      <c r="Q181" s="66"/>
      <c r="R181" s="66"/>
      <c r="S181" s="66"/>
      <c r="T181" s="83"/>
      <c r="U181" s="7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6"/>
      <c r="AS181" s="16"/>
      <c r="AT181" s="172" t="s">
        <v>159</v>
      </c>
      <c r="AU181" s="172" t="s">
        <v>96</v>
      </c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9"/>
    </row>
    <row r="182" spans="1:66" ht="8" customHeight="1">
      <c r="A182" s="134"/>
      <c r="B182" s="57"/>
      <c r="C182" s="14"/>
      <c r="D182" s="14"/>
      <c r="E182" s="14"/>
      <c r="F182" s="14"/>
      <c r="G182" s="14"/>
      <c r="H182" s="14"/>
      <c r="I182" s="14"/>
      <c r="J182" s="58"/>
      <c r="K182" s="58"/>
      <c r="L182" s="135"/>
      <c r="M182" s="249"/>
      <c r="N182" s="249"/>
      <c r="O182" s="249"/>
      <c r="P182" s="249"/>
      <c r="Q182" s="249"/>
      <c r="R182" s="249"/>
      <c r="S182" s="249"/>
      <c r="T182" s="249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8"/>
    </row>
  </sheetData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3"/>
  <sheetViews>
    <sheetView showGridLines="0" workbookViewId="0" topLeftCell="A1"/>
  </sheetViews>
  <sheetFormatPr defaultColWidth="8.00390625" defaultRowHeight="12.75" customHeight="1"/>
  <cols>
    <col min="1" max="1" width="8.28125" style="252" customWidth="1"/>
    <col min="2" max="2" width="2.00390625" style="252" customWidth="1"/>
    <col min="3" max="4" width="4.28125" style="252" customWidth="1"/>
    <col min="5" max="5" width="17.28125" style="252" customWidth="1"/>
    <col min="6" max="6" width="50.7109375" style="252" customWidth="1"/>
    <col min="7" max="7" width="7.421875" style="252" customWidth="1"/>
    <col min="8" max="8" width="11.421875" style="252" customWidth="1"/>
    <col min="9" max="10" width="20.28125" style="252" customWidth="1"/>
    <col min="11" max="11" width="8.00390625" style="252" hidden="1" customWidth="1"/>
    <col min="12" max="12" width="9.28125" style="252" customWidth="1"/>
    <col min="13" max="13" width="10.7109375" style="252" customWidth="1"/>
    <col min="14" max="14" width="9.28125" style="252" customWidth="1"/>
    <col min="15" max="20" width="14.28125" style="252" customWidth="1"/>
    <col min="21" max="21" width="16.28125" style="252" customWidth="1"/>
    <col min="22" max="22" width="12.28125" style="252" customWidth="1"/>
    <col min="23" max="23" width="16.28125" style="252" customWidth="1"/>
    <col min="24" max="24" width="12.28125" style="252" customWidth="1"/>
    <col min="25" max="25" width="15.00390625" style="252" customWidth="1"/>
    <col min="26" max="26" width="11.00390625" style="252" customWidth="1"/>
    <col min="27" max="27" width="15.00390625" style="252" customWidth="1"/>
    <col min="28" max="28" width="16.28125" style="252" customWidth="1"/>
    <col min="29" max="29" width="11.00390625" style="252" customWidth="1"/>
    <col min="30" max="30" width="15.00390625" style="252" customWidth="1"/>
    <col min="31" max="31" width="16.28125" style="252" customWidth="1"/>
    <col min="32" max="43" width="8.00390625" style="252" customWidth="1"/>
    <col min="44" max="65" width="8.00390625" style="252" hidden="1" customWidth="1"/>
    <col min="66" max="66" width="8.00390625" style="252" customWidth="1"/>
    <col min="67" max="16384" width="8.00390625" style="252" customWidth="1"/>
  </cols>
  <sheetData>
    <row r="1" spans="1:66" ht="12.75" customHeight="1">
      <c r="A1" s="14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2"/>
    </row>
    <row r="2" spans="1:66" ht="36.9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10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6"/>
      <c r="AS2" s="16"/>
      <c r="AT2" s="18" t="s">
        <v>102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9"/>
    </row>
    <row r="3" spans="1:66" ht="8" customHeight="1">
      <c r="A3" s="20"/>
      <c r="B3" s="21"/>
      <c r="C3" s="22"/>
      <c r="D3" s="22"/>
      <c r="E3" s="22"/>
      <c r="F3" s="22"/>
      <c r="G3" s="22"/>
      <c r="H3" s="22"/>
      <c r="I3" s="22"/>
      <c r="J3" s="23"/>
      <c r="K3" s="23"/>
      <c r="L3" s="2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6"/>
      <c r="AS3" s="16"/>
      <c r="AT3" s="18" t="s">
        <v>96</v>
      </c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9"/>
    </row>
    <row r="4" spans="1:66" ht="24.95" customHeight="1">
      <c r="A4" s="20"/>
      <c r="B4" s="24"/>
      <c r="C4" s="16"/>
      <c r="D4" s="25" t="s">
        <v>108</v>
      </c>
      <c r="E4" s="16"/>
      <c r="F4" s="16"/>
      <c r="G4" s="16"/>
      <c r="H4" s="16"/>
      <c r="I4" s="16"/>
      <c r="J4" s="26"/>
      <c r="K4" s="26"/>
      <c r="L4" s="24"/>
      <c r="M4" s="141" t="s">
        <v>15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6"/>
      <c r="AS4" s="16"/>
      <c r="AT4" s="18" t="s">
        <v>8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9"/>
    </row>
    <row r="5" spans="1:66" ht="8" customHeight="1">
      <c r="A5" s="20"/>
      <c r="B5" s="24"/>
      <c r="C5" s="16"/>
      <c r="D5" s="16"/>
      <c r="E5" s="16"/>
      <c r="F5" s="16"/>
      <c r="G5" s="16"/>
      <c r="H5" s="16"/>
      <c r="I5" s="16"/>
      <c r="J5" s="26"/>
      <c r="K5" s="26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9"/>
    </row>
    <row r="6" spans="1:66" ht="12" customHeight="1">
      <c r="A6" s="20"/>
      <c r="B6" s="24"/>
      <c r="C6" s="16"/>
      <c r="D6" s="32" t="s">
        <v>19</v>
      </c>
      <c r="E6" s="16"/>
      <c r="F6" s="16"/>
      <c r="G6" s="16"/>
      <c r="H6" s="16"/>
      <c r="I6" s="16"/>
      <c r="J6" s="26"/>
      <c r="K6" s="26"/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9"/>
    </row>
    <row r="7" spans="1:66" ht="16.5" customHeight="1">
      <c r="A7" s="20"/>
      <c r="B7" s="24"/>
      <c r="C7" s="16"/>
      <c r="D7" s="16"/>
      <c r="E7" s="142" t="s">
        <f>'Rekapitulace stavby'!K6</f>
        <v>109</v>
      </c>
      <c r="F7" s="143"/>
      <c r="G7" s="143"/>
      <c r="H7" s="143"/>
      <c r="I7" s="16"/>
      <c r="J7" s="26"/>
      <c r="K7" s="26"/>
      <c r="L7" s="2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9"/>
    </row>
    <row r="8" spans="1:66" ht="12" customHeight="1">
      <c r="A8" s="20"/>
      <c r="B8" s="24"/>
      <c r="C8" s="16"/>
      <c r="D8" s="43" t="s">
        <v>110</v>
      </c>
      <c r="E8" s="16"/>
      <c r="F8" s="16"/>
      <c r="G8" s="16"/>
      <c r="H8" s="16"/>
      <c r="I8" s="16"/>
      <c r="J8" s="26"/>
      <c r="K8" s="26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9"/>
    </row>
    <row r="9" spans="1:66" ht="16.5" customHeight="1">
      <c r="A9" s="20"/>
      <c r="B9" s="24"/>
      <c r="C9" s="16"/>
      <c r="D9" s="16"/>
      <c r="E9" s="62" t="s">
        <v>761</v>
      </c>
      <c r="F9" s="16"/>
      <c r="G9" s="16"/>
      <c r="H9" s="16"/>
      <c r="I9" s="16"/>
      <c r="J9" s="26"/>
      <c r="K9" s="26"/>
      <c r="L9" s="2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9"/>
    </row>
    <row r="10" spans="1:66" ht="12.75" customHeight="1">
      <c r="A10" s="20"/>
      <c r="B10" s="24"/>
      <c r="C10" s="16"/>
      <c r="D10" s="16"/>
      <c r="E10" s="16"/>
      <c r="F10" s="16"/>
      <c r="G10" s="16"/>
      <c r="H10" s="16"/>
      <c r="I10" s="16"/>
      <c r="J10" s="26"/>
      <c r="K10" s="26"/>
      <c r="L10" s="2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9"/>
    </row>
    <row r="11" spans="1:66" ht="12" customHeight="1">
      <c r="A11" s="20"/>
      <c r="B11" s="24"/>
      <c r="C11" s="16"/>
      <c r="D11" s="43" t="s">
        <v>21</v>
      </c>
      <c r="E11" s="16"/>
      <c r="F11" s="144"/>
      <c r="G11" s="16"/>
      <c r="H11" s="16"/>
      <c r="I11" s="43" t="s">
        <v>22</v>
      </c>
      <c r="J11" s="145"/>
      <c r="K11" s="26"/>
      <c r="L11" s="2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9"/>
    </row>
    <row r="12" spans="1:66" ht="12" customHeight="1">
      <c r="A12" s="20"/>
      <c r="B12" s="24"/>
      <c r="C12" s="16"/>
      <c r="D12" s="43" t="s">
        <v>23</v>
      </c>
      <c r="E12" s="16"/>
      <c r="F12" s="64" t="s">
        <v>24</v>
      </c>
      <c r="G12" s="16"/>
      <c r="H12" s="16"/>
      <c r="I12" s="43" t="s">
        <v>25</v>
      </c>
      <c r="J12" s="146" t="s">
        <f>'Rekapitulace stavby'!AN8</f>
        <v>63</v>
      </c>
      <c r="K12" s="26"/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9"/>
    </row>
    <row r="13" spans="1:66" ht="10.8" customHeight="1">
      <c r="A13" s="20"/>
      <c r="B13" s="24"/>
      <c r="C13" s="16"/>
      <c r="D13" s="16"/>
      <c r="E13" s="16"/>
      <c r="F13" s="16"/>
      <c r="G13" s="16"/>
      <c r="H13" s="16"/>
      <c r="I13" s="16"/>
      <c r="J13" s="26"/>
      <c r="K13" s="26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9"/>
    </row>
    <row r="14" spans="1:66" ht="12" customHeight="1">
      <c r="A14" s="20"/>
      <c r="B14" s="24"/>
      <c r="C14" s="16"/>
      <c r="D14" s="43" t="s">
        <v>27</v>
      </c>
      <c r="E14" s="16"/>
      <c r="F14" s="16"/>
      <c r="G14" s="16"/>
      <c r="H14" s="16"/>
      <c r="I14" s="43" t="s">
        <v>28</v>
      </c>
      <c r="J14" s="146" t="s">
        <v>29</v>
      </c>
      <c r="K14" s="26"/>
      <c r="L14" s="2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9"/>
    </row>
    <row r="15" spans="1:66" ht="18" customHeight="1">
      <c r="A15" s="20"/>
      <c r="B15" s="24"/>
      <c r="C15" s="16"/>
      <c r="D15" s="16"/>
      <c r="E15" s="64" t="s">
        <v>30</v>
      </c>
      <c r="F15" s="16"/>
      <c r="G15" s="16"/>
      <c r="H15" s="16"/>
      <c r="I15" s="43" t="s">
        <v>31</v>
      </c>
      <c r="J15" s="145"/>
      <c r="K15" s="26"/>
      <c r="L15" s="24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9"/>
    </row>
    <row r="16" spans="1:66" ht="8" customHeight="1">
      <c r="A16" s="20"/>
      <c r="B16" s="24"/>
      <c r="C16" s="16"/>
      <c r="D16" s="16"/>
      <c r="E16" s="16"/>
      <c r="F16" s="16"/>
      <c r="G16" s="16"/>
      <c r="H16" s="16"/>
      <c r="I16" s="16"/>
      <c r="J16" s="26"/>
      <c r="K16" s="26"/>
      <c r="L16" s="2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9"/>
    </row>
    <row r="17" spans="1:66" ht="12" customHeight="1">
      <c r="A17" s="20"/>
      <c r="B17" s="24"/>
      <c r="C17" s="16"/>
      <c r="D17" s="43" t="s">
        <v>32</v>
      </c>
      <c r="E17" s="16"/>
      <c r="F17" s="16"/>
      <c r="G17" s="16"/>
      <c r="H17" s="16"/>
      <c r="I17" s="43" t="s">
        <v>28</v>
      </c>
      <c r="J17" s="147">
        <f>'Rekapitulace stavby'!AN13</f>
        <v>0</v>
      </c>
      <c r="K17" s="26"/>
      <c r="L17" s="2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9"/>
    </row>
    <row r="18" spans="1:66" ht="18" customHeight="1">
      <c r="A18" s="20"/>
      <c r="B18" s="24"/>
      <c r="C18" s="16"/>
      <c r="D18" s="16"/>
      <c r="E18" s="64" t="s">
        <f>'Rekapitulace stavby'!E14</f>
        <v>65</v>
      </c>
      <c r="F18" s="144"/>
      <c r="G18" s="144"/>
      <c r="H18" s="144"/>
      <c r="I18" s="43" t="s">
        <v>31</v>
      </c>
      <c r="J18" s="147">
        <f>'Rekapitulace stavby'!AN14</f>
        <v>0</v>
      </c>
      <c r="K18" s="26"/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9"/>
    </row>
    <row r="19" spans="1:66" ht="8" customHeight="1">
      <c r="A19" s="20"/>
      <c r="B19" s="24"/>
      <c r="C19" s="16"/>
      <c r="D19" s="16"/>
      <c r="E19" s="16"/>
      <c r="F19" s="16"/>
      <c r="G19" s="16"/>
      <c r="H19" s="16"/>
      <c r="I19" s="16"/>
      <c r="J19" s="26"/>
      <c r="K19" s="26"/>
      <c r="L19" s="2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9"/>
    </row>
    <row r="20" spans="1:66" ht="12" customHeight="1">
      <c r="A20" s="20"/>
      <c r="B20" s="24"/>
      <c r="C20" s="16"/>
      <c r="D20" s="43" t="s">
        <v>34</v>
      </c>
      <c r="E20" s="16"/>
      <c r="F20" s="16"/>
      <c r="G20" s="16"/>
      <c r="H20" s="16"/>
      <c r="I20" s="43" t="s">
        <v>28</v>
      </c>
      <c r="J20" s="146">
        <f>IF('Rekapitulace stavby'!AN16="","",'Rekapitulace stavby'!AN16)</f>
      </c>
      <c r="K20" s="26"/>
      <c r="L20" s="2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9"/>
    </row>
    <row r="21" spans="1:66" ht="18" customHeight="1">
      <c r="A21" s="20"/>
      <c r="B21" s="24"/>
      <c r="C21" s="16"/>
      <c r="D21" s="16"/>
      <c r="E21" s="64" t="s">
        <f>IF('Rekapitulace stavby'!E17="","",'Rekapitulace stavby'!E17)</f>
        <v>65</v>
      </c>
      <c r="F21" s="16"/>
      <c r="G21" s="16"/>
      <c r="H21" s="16"/>
      <c r="I21" s="43" t="s">
        <v>31</v>
      </c>
      <c r="J21" s="146">
        <f>IF('Rekapitulace stavby'!AN17="","",'Rekapitulace stavby'!AN17)</f>
      </c>
      <c r="K21" s="26"/>
      <c r="L21" s="2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9"/>
    </row>
    <row r="22" spans="1:66" ht="8" customHeight="1">
      <c r="A22" s="20"/>
      <c r="B22" s="24"/>
      <c r="C22" s="16"/>
      <c r="D22" s="16"/>
      <c r="E22" s="16"/>
      <c r="F22" s="16"/>
      <c r="G22" s="16"/>
      <c r="H22" s="16"/>
      <c r="I22" s="16"/>
      <c r="J22" s="26"/>
      <c r="K22" s="26"/>
      <c r="L22" s="2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9"/>
    </row>
    <row r="23" spans="1:66" ht="12" customHeight="1">
      <c r="A23" s="20"/>
      <c r="B23" s="24"/>
      <c r="C23" s="16"/>
      <c r="D23" s="43" t="s">
        <v>36</v>
      </c>
      <c r="E23" s="16"/>
      <c r="F23" s="16"/>
      <c r="G23" s="16"/>
      <c r="H23" s="16"/>
      <c r="I23" s="43" t="s">
        <v>28</v>
      </c>
      <c r="J23" s="146">
        <f>IF('Rekapitulace stavby'!AN19="","",'Rekapitulace stavby'!AN19)</f>
      </c>
      <c r="K23" s="26"/>
      <c r="L23" s="2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9"/>
    </row>
    <row r="24" spans="1:66" ht="18" customHeight="1">
      <c r="A24" s="20"/>
      <c r="B24" s="24"/>
      <c r="C24" s="16"/>
      <c r="D24" s="16"/>
      <c r="E24" s="64" t="s">
        <f>IF('Rekapitulace stavby'!E20="","",'Rekapitulace stavby'!E20)</f>
        <v>65</v>
      </c>
      <c r="F24" s="16"/>
      <c r="G24" s="16"/>
      <c r="H24" s="16"/>
      <c r="I24" s="43" t="s">
        <v>31</v>
      </c>
      <c r="J24" s="146">
        <f>IF('Rekapitulace stavby'!AN20="","",'Rekapitulace stavby'!AN20)</f>
      </c>
      <c r="K24" s="26"/>
      <c r="L24" s="2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9"/>
    </row>
    <row r="25" spans="1:66" ht="8" customHeight="1">
      <c r="A25" s="20"/>
      <c r="B25" s="24"/>
      <c r="C25" s="16"/>
      <c r="D25" s="16"/>
      <c r="E25" s="16"/>
      <c r="F25" s="16"/>
      <c r="G25" s="16"/>
      <c r="H25" s="16"/>
      <c r="I25" s="16"/>
      <c r="J25" s="26"/>
      <c r="K25" s="26"/>
      <c r="L25" s="2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9"/>
    </row>
    <row r="26" spans="1:66" ht="12" customHeight="1">
      <c r="A26" s="20"/>
      <c r="B26" s="24"/>
      <c r="C26" s="16"/>
      <c r="D26" s="43" t="s">
        <v>37</v>
      </c>
      <c r="E26" s="16"/>
      <c r="F26" s="16"/>
      <c r="G26" s="16"/>
      <c r="H26" s="16"/>
      <c r="I26" s="16"/>
      <c r="J26" s="26"/>
      <c r="K26" s="26"/>
      <c r="L26" s="2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9"/>
    </row>
    <row r="27" spans="1:66" ht="16.5" customHeight="1">
      <c r="A27" s="20"/>
      <c r="B27" s="24"/>
      <c r="C27" s="16"/>
      <c r="D27" s="16"/>
      <c r="E27" s="144"/>
      <c r="F27" s="144"/>
      <c r="G27" s="144"/>
      <c r="H27" s="144"/>
      <c r="I27" s="16"/>
      <c r="J27" s="26"/>
      <c r="K27" s="26"/>
      <c r="L27" s="24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9"/>
    </row>
    <row r="28" spans="1:66" ht="8" customHeight="1">
      <c r="A28" s="20"/>
      <c r="B28" s="24"/>
      <c r="C28" s="16"/>
      <c r="D28" s="66"/>
      <c r="E28" s="66"/>
      <c r="F28" s="66"/>
      <c r="G28" s="66"/>
      <c r="H28" s="66"/>
      <c r="I28" s="66"/>
      <c r="J28" s="148"/>
      <c r="K28" s="148"/>
      <c r="L28" s="2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9"/>
    </row>
    <row r="29" spans="1:66" ht="8" customHeight="1">
      <c r="A29" s="20"/>
      <c r="B29" s="24"/>
      <c r="C29" s="16"/>
      <c r="D29" s="74"/>
      <c r="E29" s="74"/>
      <c r="F29" s="74"/>
      <c r="G29" s="74"/>
      <c r="H29" s="74"/>
      <c r="I29" s="74"/>
      <c r="J29" s="149"/>
      <c r="K29" s="149"/>
      <c r="L29" s="2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9"/>
    </row>
    <row r="30" spans="1:66" ht="25.4" customHeight="1">
      <c r="A30" s="20"/>
      <c r="B30" s="24"/>
      <c r="C30" s="16"/>
      <c r="D30" s="150" t="s">
        <v>40</v>
      </c>
      <c r="E30" s="66"/>
      <c r="F30" s="66"/>
      <c r="G30" s="66"/>
      <c r="H30" s="66"/>
      <c r="I30" s="66"/>
      <c r="J30" s="151">
        <f>ROUND(J120,2)</f>
        <v>0</v>
      </c>
      <c r="K30" s="148"/>
      <c r="L30" s="24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9"/>
    </row>
    <row r="31" spans="1:66" ht="8" customHeight="1">
      <c r="A31" s="20"/>
      <c r="B31" s="24"/>
      <c r="C31" s="16"/>
      <c r="D31" s="74"/>
      <c r="E31" s="74"/>
      <c r="F31" s="74"/>
      <c r="G31" s="74"/>
      <c r="H31" s="74"/>
      <c r="I31" s="74"/>
      <c r="J31" s="149"/>
      <c r="K31" s="149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9"/>
    </row>
    <row r="32" spans="1:66" ht="14.4" customHeight="1">
      <c r="A32" s="20"/>
      <c r="B32" s="24"/>
      <c r="C32" s="16"/>
      <c r="D32" s="16"/>
      <c r="E32" s="16"/>
      <c r="F32" s="41" t="s">
        <v>42</v>
      </c>
      <c r="G32" s="16"/>
      <c r="H32" s="16"/>
      <c r="I32" s="41" t="s">
        <v>41</v>
      </c>
      <c r="J32" s="152" t="s">
        <v>43</v>
      </c>
      <c r="K32" s="26"/>
      <c r="L32" s="24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9"/>
    </row>
    <row r="33" spans="1:66" ht="14.4" customHeight="1">
      <c r="A33" s="20"/>
      <c r="B33" s="24"/>
      <c r="C33" s="16"/>
      <c r="D33" s="153" t="s">
        <v>44</v>
      </c>
      <c r="E33" s="43" t="s">
        <v>45</v>
      </c>
      <c r="F33" s="154">
        <f>ROUND((SUM(BE120:BE132)),2)</f>
        <v>0</v>
      </c>
      <c r="G33" s="16"/>
      <c r="H33" s="16"/>
      <c r="I33" s="155">
        <v>0.21</v>
      </c>
      <c r="J33" s="156">
        <f>ROUND(((SUM(BE120:BE132))*I33),2)</f>
        <v>0</v>
      </c>
      <c r="K33" s="26"/>
      <c r="L33" s="2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9"/>
    </row>
    <row r="34" spans="1:66" ht="14.4" customHeight="1">
      <c r="A34" s="20"/>
      <c r="B34" s="24"/>
      <c r="C34" s="16"/>
      <c r="D34" s="16"/>
      <c r="E34" s="43" t="s">
        <v>46</v>
      </c>
      <c r="F34" s="154">
        <f>ROUND((SUM(BF120:BF132)),2)</f>
        <v>0</v>
      </c>
      <c r="G34" s="16"/>
      <c r="H34" s="16"/>
      <c r="I34" s="155">
        <v>0.15</v>
      </c>
      <c r="J34" s="156">
        <f>ROUND(((SUM(BF120:BF132))*I34),2)</f>
        <v>0</v>
      </c>
      <c r="K34" s="26"/>
      <c r="L34" s="2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9"/>
    </row>
    <row r="35" spans="1:66" ht="14.4" customHeight="1" hidden="1">
      <c r="A35" s="20"/>
      <c r="B35" s="24"/>
      <c r="C35" s="16"/>
      <c r="D35" s="16"/>
      <c r="E35" s="43" t="s">
        <v>47</v>
      </c>
      <c r="F35" s="154">
        <f>ROUND((SUM(BG120:BG132)),2)</f>
        <v>0</v>
      </c>
      <c r="G35" s="16"/>
      <c r="H35" s="16"/>
      <c r="I35" s="155">
        <v>0.21</v>
      </c>
      <c r="J35" s="154">
        <f aca="true" t="shared" si="0" ref="J35:J37">0</f>
        <v>0</v>
      </c>
      <c r="K35" s="26"/>
      <c r="L35" s="24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9"/>
    </row>
    <row r="36" spans="1:66" ht="14.4" customHeight="1" hidden="1">
      <c r="A36" s="20"/>
      <c r="B36" s="24"/>
      <c r="C36" s="16"/>
      <c r="D36" s="16"/>
      <c r="E36" s="43" t="s">
        <v>48</v>
      </c>
      <c r="F36" s="154">
        <f>ROUND((SUM(BH120:BH132)),2)</f>
        <v>0</v>
      </c>
      <c r="G36" s="16"/>
      <c r="H36" s="16"/>
      <c r="I36" s="155">
        <v>0.15</v>
      </c>
      <c r="J36" s="154">
        <f t="shared" si="0"/>
        <v>0</v>
      </c>
      <c r="K36" s="26"/>
      <c r="L36" s="24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9"/>
    </row>
    <row r="37" spans="1:66" ht="14.4" customHeight="1" hidden="1">
      <c r="A37" s="20"/>
      <c r="B37" s="24"/>
      <c r="C37" s="16"/>
      <c r="D37" s="16"/>
      <c r="E37" s="43" t="s">
        <v>49</v>
      </c>
      <c r="F37" s="154">
        <f>ROUND((SUM(BI120:BI132)),2)</f>
        <v>0</v>
      </c>
      <c r="G37" s="16"/>
      <c r="H37" s="16"/>
      <c r="I37" s="155">
        <v>0</v>
      </c>
      <c r="J37" s="154">
        <f t="shared" si="0"/>
        <v>0</v>
      </c>
      <c r="K37" s="26"/>
      <c r="L37" s="2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9"/>
    </row>
    <row r="38" spans="1:66" ht="8" customHeight="1">
      <c r="A38" s="20"/>
      <c r="B38" s="24"/>
      <c r="C38" s="16"/>
      <c r="D38" s="35"/>
      <c r="E38" s="35"/>
      <c r="F38" s="35"/>
      <c r="G38" s="35"/>
      <c r="H38" s="35"/>
      <c r="I38" s="35"/>
      <c r="J38" s="80"/>
      <c r="K38" s="80"/>
      <c r="L38" s="2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9"/>
    </row>
    <row r="39" spans="1:66" ht="25.4" customHeight="1">
      <c r="A39" s="20"/>
      <c r="B39" s="24"/>
      <c r="C39" s="157"/>
      <c r="D39" s="158" t="s">
        <v>50</v>
      </c>
      <c r="E39" s="87"/>
      <c r="F39" s="87"/>
      <c r="G39" s="159" t="s">
        <v>51</v>
      </c>
      <c r="H39" s="160" t="s">
        <v>52</v>
      </c>
      <c r="I39" s="87"/>
      <c r="J39" s="161">
        <f>SUM(J30:J37)</f>
        <v>0</v>
      </c>
      <c r="K39" s="162"/>
      <c r="L39" s="24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9"/>
    </row>
    <row r="40" spans="1:66" ht="14.4" customHeight="1">
      <c r="A40" s="20"/>
      <c r="B40" s="24"/>
      <c r="C40" s="16"/>
      <c r="D40" s="36"/>
      <c r="E40" s="36"/>
      <c r="F40" s="36"/>
      <c r="G40" s="36"/>
      <c r="H40" s="36"/>
      <c r="I40" s="36"/>
      <c r="J40" s="95"/>
      <c r="K40" s="95"/>
      <c r="L40" s="2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9"/>
    </row>
    <row r="41" spans="1:66" ht="14.4" customHeight="1">
      <c r="A41" s="20"/>
      <c r="B41" s="24"/>
      <c r="C41" s="16"/>
      <c r="D41" s="16"/>
      <c r="E41" s="16"/>
      <c r="F41" s="16"/>
      <c r="G41" s="16"/>
      <c r="H41" s="16"/>
      <c r="I41" s="16"/>
      <c r="J41" s="26"/>
      <c r="K41" s="26"/>
      <c r="L41" s="24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9"/>
    </row>
    <row r="42" spans="1:66" ht="14.4" customHeight="1">
      <c r="A42" s="20"/>
      <c r="B42" s="24"/>
      <c r="C42" s="16"/>
      <c r="D42" s="16"/>
      <c r="E42" s="16"/>
      <c r="F42" s="16"/>
      <c r="G42" s="16"/>
      <c r="H42" s="16"/>
      <c r="I42" s="16"/>
      <c r="J42" s="26"/>
      <c r="K42" s="26"/>
      <c r="L42" s="24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9"/>
    </row>
    <row r="43" spans="1:66" ht="14.4" customHeight="1">
      <c r="A43" s="20"/>
      <c r="B43" s="24"/>
      <c r="C43" s="16"/>
      <c r="D43" s="16"/>
      <c r="E43" s="16"/>
      <c r="F43" s="16"/>
      <c r="G43" s="16"/>
      <c r="H43" s="16"/>
      <c r="I43" s="16"/>
      <c r="J43" s="26"/>
      <c r="K43" s="26"/>
      <c r="L43" s="24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9"/>
    </row>
    <row r="44" spans="1:66" ht="14.4" customHeight="1">
      <c r="A44" s="20"/>
      <c r="B44" s="24"/>
      <c r="C44" s="16"/>
      <c r="D44" s="16"/>
      <c r="E44" s="16"/>
      <c r="F44" s="16"/>
      <c r="G44" s="16"/>
      <c r="H44" s="16"/>
      <c r="I44" s="16"/>
      <c r="J44" s="26"/>
      <c r="K44" s="26"/>
      <c r="L44" s="24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9"/>
    </row>
    <row r="45" spans="1:66" ht="14.4" customHeight="1">
      <c r="A45" s="20"/>
      <c r="B45" s="24"/>
      <c r="C45" s="16"/>
      <c r="D45" s="16"/>
      <c r="E45" s="16"/>
      <c r="F45" s="16"/>
      <c r="G45" s="16"/>
      <c r="H45" s="16"/>
      <c r="I45" s="16"/>
      <c r="J45" s="26"/>
      <c r="K45" s="26"/>
      <c r="L45" s="24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9"/>
    </row>
    <row r="46" spans="1:66" ht="14.4" customHeight="1">
      <c r="A46" s="20"/>
      <c r="B46" s="24"/>
      <c r="C46" s="16"/>
      <c r="D46" s="16"/>
      <c r="E46" s="16"/>
      <c r="F46" s="16"/>
      <c r="G46" s="16"/>
      <c r="H46" s="16"/>
      <c r="I46" s="16"/>
      <c r="J46" s="26"/>
      <c r="K46" s="26"/>
      <c r="L46" s="24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9"/>
    </row>
    <row r="47" spans="1:66" ht="14.4" customHeight="1">
      <c r="A47" s="20"/>
      <c r="B47" s="24"/>
      <c r="C47" s="16"/>
      <c r="D47" s="16"/>
      <c r="E47" s="16"/>
      <c r="F47" s="16"/>
      <c r="G47" s="16"/>
      <c r="H47" s="16"/>
      <c r="I47" s="16"/>
      <c r="J47" s="26"/>
      <c r="K47" s="26"/>
      <c r="L47" s="24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9"/>
    </row>
    <row r="48" spans="1:66" ht="14.4" customHeight="1">
      <c r="A48" s="20"/>
      <c r="B48" s="24"/>
      <c r="C48" s="16"/>
      <c r="D48" s="16"/>
      <c r="E48" s="16"/>
      <c r="F48" s="16"/>
      <c r="G48" s="16"/>
      <c r="H48" s="16"/>
      <c r="I48" s="16"/>
      <c r="J48" s="26"/>
      <c r="K48" s="26"/>
      <c r="L48" s="24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9"/>
    </row>
    <row r="49" spans="1:66" ht="14.4" customHeight="1">
      <c r="A49" s="20"/>
      <c r="B49" s="24"/>
      <c r="C49" s="16"/>
      <c r="D49" s="35"/>
      <c r="E49" s="35"/>
      <c r="F49" s="35"/>
      <c r="G49" s="35"/>
      <c r="H49" s="35"/>
      <c r="I49" s="35"/>
      <c r="J49" s="80"/>
      <c r="K49" s="80"/>
      <c r="L49" s="2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9"/>
    </row>
    <row r="50" spans="1:66" ht="14.4" customHeight="1">
      <c r="A50" s="20"/>
      <c r="B50" s="24"/>
      <c r="C50" s="16"/>
      <c r="D50" s="55" t="s">
        <v>53</v>
      </c>
      <c r="E50" s="36"/>
      <c r="F50" s="36"/>
      <c r="G50" s="55" t="s">
        <v>54</v>
      </c>
      <c r="H50" s="36"/>
      <c r="I50" s="36"/>
      <c r="J50" s="95"/>
      <c r="K50" s="95"/>
      <c r="L50" s="2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9"/>
    </row>
    <row r="51" spans="1:66" ht="12.75" customHeight="1">
      <c r="A51" s="20"/>
      <c r="B51" s="24"/>
      <c r="C51" s="16"/>
      <c r="D51" s="16"/>
      <c r="E51" s="16"/>
      <c r="F51" s="16"/>
      <c r="G51" s="16"/>
      <c r="H51" s="16"/>
      <c r="I51" s="16"/>
      <c r="J51" s="26"/>
      <c r="K51" s="26"/>
      <c r="L51" s="24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9"/>
    </row>
    <row r="52" spans="1:66" ht="12.75" customHeight="1">
      <c r="A52" s="20"/>
      <c r="B52" s="24"/>
      <c r="C52" s="16"/>
      <c r="D52" s="16"/>
      <c r="E52" s="16"/>
      <c r="F52" s="16"/>
      <c r="G52" s="16"/>
      <c r="H52" s="16"/>
      <c r="I52" s="16"/>
      <c r="J52" s="26"/>
      <c r="K52" s="26"/>
      <c r="L52" s="2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9"/>
    </row>
    <row r="53" spans="1:66" ht="12.75" customHeight="1">
      <c r="A53" s="20"/>
      <c r="B53" s="24"/>
      <c r="C53" s="16"/>
      <c r="D53" s="16"/>
      <c r="E53" s="16"/>
      <c r="F53" s="16"/>
      <c r="G53" s="16"/>
      <c r="H53" s="16"/>
      <c r="I53" s="16"/>
      <c r="J53" s="26"/>
      <c r="K53" s="26"/>
      <c r="L53" s="2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9"/>
    </row>
    <row r="54" spans="1:66" ht="12.75" customHeight="1">
      <c r="A54" s="20"/>
      <c r="B54" s="24"/>
      <c r="C54" s="16"/>
      <c r="D54" s="16"/>
      <c r="E54" s="16"/>
      <c r="F54" s="16"/>
      <c r="G54" s="16"/>
      <c r="H54" s="16"/>
      <c r="I54" s="16"/>
      <c r="J54" s="26"/>
      <c r="K54" s="26"/>
      <c r="L54" s="2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9"/>
    </row>
    <row r="55" spans="1:66" ht="12.75" customHeight="1">
      <c r="A55" s="20"/>
      <c r="B55" s="24"/>
      <c r="C55" s="16"/>
      <c r="D55" s="16"/>
      <c r="E55" s="16"/>
      <c r="F55" s="16"/>
      <c r="G55" s="16"/>
      <c r="H55" s="16"/>
      <c r="I55" s="16"/>
      <c r="J55" s="26"/>
      <c r="K55" s="26"/>
      <c r="L55" s="2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9"/>
    </row>
    <row r="56" spans="1:66" ht="12.75" customHeight="1">
      <c r="A56" s="20"/>
      <c r="B56" s="24"/>
      <c r="C56" s="16"/>
      <c r="D56" s="16"/>
      <c r="E56" s="16"/>
      <c r="F56" s="16"/>
      <c r="G56" s="16"/>
      <c r="H56" s="16"/>
      <c r="I56" s="16"/>
      <c r="J56" s="26"/>
      <c r="K56" s="26"/>
      <c r="L56" s="24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9"/>
    </row>
    <row r="57" spans="1:66" ht="12.75" customHeight="1">
      <c r="A57" s="20"/>
      <c r="B57" s="24"/>
      <c r="C57" s="16"/>
      <c r="D57" s="16"/>
      <c r="E57" s="16"/>
      <c r="F57" s="16"/>
      <c r="G57" s="16"/>
      <c r="H57" s="16"/>
      <c r="I57" s="16"/>
      <c r="J57" s="26"/>
      <c r="K57" s="26"/>
      <c r="L57" s="24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9"/>
    </row>
    <row r="58" spans="1:66" ht="12.75" customHeight="1">
      <c r="A58" s="20"/>
      <c r="B58" s="24"/>
      <c r="C58" s="16"/>
      <c r="D58" s="16"/>
      <c r="E58" s="16"/>
      <c r="F58" s="16"/>
      <c r="G58" s="16"/>
      <c r="H58" s="16"/>
      <c r="I58" s="16"/>
      <c r="J58" s="26"/>
      <c r="K58" s="26"/>
      <c r="L58" s="24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9"/>
    </row>
    <row r="59" spans="1:66" ht="12.75" customHeight="1">
      <c r="A59" s="20"/>
      <c r="B59" s="24"/>
      <c r="C59" s="16"/>
      <c r="D59" s="16"/>
      <c r="E59" s="16"/>
      <c r="F59" s="16"/>
      <c r="G59" s="16"/>
      <c r="H59" s="16"/>
      <c r="I59" s="16"/>
      <c r="J59" s="26"/>
      <c r="K59" s="26"/>
      <c r="L59" s="24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9"/>
    </row>
    <row r="60" spans="1:66" ht="12.75" customHeight="1">
      <c r="A60" s="20"/>
      <c r="B60" s="24"/>
      <c r="C60" s="16"/>
      <c r="D60" s="16"/>
      <c r="E60" s="16"/>
      <c r="F60" s="16"/>
      <c r="G60" s="16"/>
      <c r="H60" s="16"/>
      <c r="I60" s="16"/>
      <c r="J60" s="26"/>
      <c r="K60" s="26"/>
      <c r="L60" s="24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9"/>
    </row>
    <row r="61" spans="1:66" ht="12.75" customHeight="1">
      <c r="A61" s="20"/>
      <c r="B61" s="24"/>
      <c r="C61" s="16"/>
      <c r="D61" s="56" t="s">
        <v>55</v>
      </c>
      <c r="E61" s="35"/>
      <c r="F61" s="163" t="s">
        <v>56</v>
      </c>
      <c r="G61" s="56" t="s">
        <v>55</v>
      </c>
      <c r="H61" s="35"/>
      <c r="I61" s="35"/>
      <c r="J61" s="164" t="s">
        <v>56</v>
      </c>
      <c r="K61" s="80"/>
      <c r="L61" s="24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9"/>
    </row>
    <row r="62" spans="1:66" ht="12.75" customHeight="1">
      <c r="A62" s="20"/>
      <c r="B62" s="24"/>
      <c r="C62" s="16"/>
      <c r="D62" s="36"/>
      <c r="E62" s="36"/>
      <c r="F62" s="36"/>
      <c r="G62" s="36"/>
      <c r="H62" s="36"/>
      <c r="I62" s="36"/>
      <c r="J62" s="95"/>
      <c r="K62" s="95"/>
      <c r="L62" s="24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9"/>
    </row>
    <row r="63" spans="1:66" ht="12.75" customHeight="1">
      <c r="A63" s="20"/>
      <c r="B63" s="24"/>
      <c r="C63" s="16"/>
      <c r="D63" s="16"/>
      <c r="E63" s="16"/>
      <c r="F63" s="16"/>
      <c r="G63" s="16"/>
      <c r="H63" s="16"/>
      <c r="I63" s="16"/>
      <c r="J63" s="26"/>
      <c r="K63" s="26"/>
      <c r="L63" s="24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9"/>
    </row>
    <row r="64" spans="1:66" ht="12.75" customHeight="1">
      <c r="A64" s="20"/>
      <c r="B64" s="24"/>
      <c r="C64" s="16"/>
      <c r="D64" s="35"/>
      <c r="E64" s="35"/>
      <c r="F64" s="35"/>
      <c r="G64" s="35"/>
      <c r="H64" s="35"/>
      <c r="I64" s="35"/>
      <c r="J64" s="80"/>
      <c r="K64" s="80"/>
      <c r="L64" s="24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9"/>
    </row>
    <row r="65" spans="1:66" ht="12.75" customHeight="1">
      <c r="A65" s="20"/>
      <c r="B65" s="24"/>
      <c r="C65" s="16"/>
      <c r="D65" s="55" t="s">
        <v>57</v>
      </c>
      <c r="E65" s="36"/>
      <c r="F65" s="36"/>
      <c r="G65" s="55" t="s">
        <v>58</v>
      </c>
      <c r="H65" s="36"/>
      <c r="I65" s="36"/>
      <c r="J65" s="95"/>
      <c r="K65" s="95"/>
      <c r="L65" s="24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9"/>
    </row>
    <row r="66" spans="1:66" ht="12.75" customHeight="1">
      <c r="A66" s="20"/>
      <c r="B66" s="24"/>
      <c r="C66" s="16"/>
      <c r="D66" s="16"/>
      <c r="E66" s="16"/>
      <c r="F66" s="16"/>
      <c r="G66" s="16"/>
      <c r="H66" s="16"/>
      <c r="I66" s="16"/>
      <c r="J66" s="26"/>
      <c r="K66" s="26"/>
      <c r="L66" s="24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9"/>
    </row>
    <row r="67" spans="1:66" ht="12.75" customHeight="1">
      <c r="A67" s="20"/>
      <c r="B67" s="24"/>
      <c r="C67" s="16"/>
      <c r="D67" s="16"/>
      <c r="E67" s="16"/>
      <c r="F67" s="16"/>
      <c r="G67" s="16"/>
      <c r="H67" s="16"/>
      <c r="I67" s="16"/>
      <c r="J67" s="26"/>
      <c r="K67" s="26"/>
      <c r="L67" s="24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9"/>
    </row>
    <row r="68" spans="1:66" ht="12.75" customHeight="1">
      <c r="A68" s="20"/>
      <c r="B68" s="24"/>
      <c r="C68" s="16"/>
      <c r="D68" s="16"/>
      <c r="E68" s="16"/>
      <c r="F68" s="16"/>
      <c r="G68" s="16"/>
      <c r="H68" s="16"/>
      <c r="I68" s="16"/>
      <c r="J68" s="26"/>
      <c r="K68" s="26"/>
      <c r="L68" s="24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9"/>
    </row>
    <row r="69" spans="1:66" ht="12.75" customHeight="1">
      <c r="A69" s="20"/>
      <c r="B69" s="24"/>
      <c r="C69" s="16"/>
      <c r="D69" s="16"/>
      <c r="E69" s="16"/>
      <c r="F69" s="16"/>
      <c r="G69" s="16"/>
      <c r="H69" s="16"/>
      <c r="I69" s="16"/>
      <c r="J69" s="26"/>
      <c r="K69" s="26"/>
      <c r="L69" s="24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9"/>
    </row>
    <row r="70" spans="1:66" ht="12.75" customHeight="1">
      <c r="A70" s="20"/>
      <c r="B70" s="24"/>
      <c r="C70" s="16"/>
      <c r="D70" s="16"/>
      <c r="E70" s="16"/>
      <c r="F70" s="16"/>
      <c r="G70" s="16"/>
      <c r="H70" s="16"/>
      <c r="I70" s="16"/>
      <c r="J70" s="26"/>
      <c r="K70" s="26"/>
      <c r="L70" s="24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9"/>
    </row>
    <row r="71" spans="1:66" ht="12.75" customHeight="1">
      <c r="A71" s="20"/>
      <c r="B71" s="24"/>
      <c r="C71" s="16"/>
      <c r="D71" s="16"/>
      <c r="E71" s="16"/>
      <c r="F71" s="16"/>
      <c r="G71" s="16"/>
      <c r="H71" s="16"/>
      <c r="I71" s="16"/>
      <c r="J71" s="26"/>
      <c r="K71" s="26"/>
      <c r="L71" s="24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9"/>
    </row>
    <row r="72" spans="1:66" ht="12.75" customHeight="1">
      <c r="A72" s="20"/>
      <c r="B72" s="24"/>
      <c r="C72" s="16"/>
      <c r="D72" s="16"/>
      <c r="E72" s="16"/>
      <c r="F72" s="16"/>
      <c r="G72" s="16"/>
      <c r="H72" s="16"/>
      <c r="I72" s="16"/>
      <c r="J72" s="26"/>
      <c r="K72" s="26"/>
      <c r="L72" s="24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9"/>
    </row>
    <row r="73" spans="1:66" ht="12.75" customHeight="1">
      <c r="A73" s="20"/>
      <c r="B73" s="24"/>
      <c r="C73" s="16"/>
      <c r="D73" s="16"/>
      <c r="E73" s="16"/>
      <c r="F73" s="16"/>
      <c r="G73" s="16"/>
      <c r="H73" s="16"/>
      <c r="I73" s="16"/>
      <c r="J73" s="26"/>
      <c r="K73" s="26"/>
      <c r="L73" s="2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9"/>
    </row>
    <row r="74" spans="1:66" ht="12.75" customHeight="1">
      <c r="A74" s="20"/>
      <c r="B74" s="24"/>
      <c r="C74" s="16"/>
      <c r="D74" s="16"/>
      <c r="E74" s="16"/>
      <c r="F74" s="16"/>
      <c r="G74" s="16"/>
      <c r="H74" s="16"/>
      <c r="I74" s="16"/>
      <c r="J74" s="26"/>
      <c r="K74" s="26"/>
      <c r="L74" s="24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9"/>
    </row>
    <row r="75" spans="1:66" ht="12.75" customHeight="1">
      <c r="A75" s="20"/>
      <c r="B75" s="24"/>
      <c r="C75" s="16"/>
      <c r="D75" s="16"/>
      <c r="E75" s="16"/>
      <c r="F75" s="16"/>
      <c r="G75" s="16"/>
      <c r="H75" s="16"/>
      <c r="I75" s="16"/>
      <c r="J75" s="26"/>
      <c r="K75" s="26"/>
      <c r="L75" s="24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9"/>
    </row>
    <row r="76" spans="1:66" ht="12.75" customHeight="1">
      <c r="A76" s="20"/>
      <c r="B76" s="24"/>
      <c r="C76" s="16"/>
      <c r="D76" s="56" t="s">
        <v>55</v>
      </c>
      <c r="E76" s="35"/>
      <c r="F76" s="163" t="s">
        <v>56</v>
      </c>
      <c r="G76" s="56" t="s">
        <v>55</v>
      </c>
      <c r="H76" s="35"/>
      <c r="I76" s="35"/>
      <c r="J76" s="164" t="s">
        <v>56</v>
      </c>
      <c r="K76" s="80"/>
      <c r="L76" s="24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9"/>
    </row>
    <row r="77" spans="1:66" ht="14.4" customHeight="1">
      <c r="A77" s="20"/>
      <c r="B77" s="57"/>
      <c r="C77" s="14"/>
      <c r="D77" s="165"/>
      <c r="E77" s="165"/>
      <c r="F77" s="165"/>
      <c r="G77" s="165"/>
      <c r="H77" s="165"/>
      <c r="I77" s="165"/>
      <c r="J77" s="166"/>
      <c r="K77" s="166"/>
      <c r="L77" s="24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9"/>
    </row>
    <row r="78" spans="1:66" ht="12.75" customHeight="1">
      <c r="A78" s="1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9"/>
    </row>
    <row r="79" spans="1:66" ht="12.75" customHeight="1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9"/>
    </row>
    <row r="80" spans="1:66" ht="12.7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9"/>
    </row>
    <row r="81" spans="1:66" ht="8" customHeight="1">
      <c r="A81" s="20"/>
      <c r="B81" s="21"/>
      <c r="C81" s="22"/>
      <c r="D81" s="22"/>
      <c r="E81" s="22"/>
      <c r="F81" s="22"/>
      <c r="G81" s="22"/>
      <c r="H81" s="22"/>
      <c r="I81" s="22"/>
      <c r="J81" s="23"/>
      <c r="K81" s="23"/>
      <c r="L81" s="2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9"/>
    </row>
    <row r="82" spans="1:66" ht="24.95" customHeight="1">
      <c r="A82" s="20"/>
      <c r="B82" s="24"/>
      <c r="C82" s="59" t="s">
        <v>112</v>
      </c>
      <c r="D82" s="16"/>
      <c r="E82" s="16"/>
      <c r="F82" s="16"/>
      <c r="G82" s="16"/>
      <c r="H82" s="16"/>
      <c r="I82" s="16"/>
      <c r="J82" s="26"/>
      <c r="K82" s="26"/>
      <c r="L82" s="2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9"/>
    </row>
    <row r="83" spans="1:66" ht="8" customHeight="1">
      <c r="A83" s="20"/>
      <c r="B83" s="24"/>
      <c r="C83" s="16"/>
      <c r="D83" s="16"/>
      <c r="E83" s="16"/>
      <c r="F83" s="16"/>
      <c r="G83" s="16"/>
      <c r="H83" s="16"/>
      <c r="I83" s="16"/>
      <c r="J83" s="26"/>
      <c r="K83" s="26"/>
      <c r="L83" s="2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9"/>
    </row>
    <row r="84" spans="1:66" ht="12" customHeight="1">
      <c r="A84" s="20"/>
      <c r="B84" s="24"/>
      <c r="C84" s="43" t="s">
        <v>19</v>
      </c>
      <c r="D84" s="16"/>
      <c r="E84" s="16"/>
      <c r="F84" s="16"/>
      <c r="G84" s="16"/>
      <c r="H84" s="16"/>
      <c r="I84" s="16"/>
      <c r="J84" s="26"/>
      <c r="K84" s="26"/>
      <c r="L84" s="2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9"/>
    </row>
    <row r="85" spans="1:66" ht="16.5" customHeight="1">
      <c r="A85" s="20"/>
      <c r="B85" s="24"/>
      <c r="C85" s="16"/>
      <c r="D85" s="16"/>
      <c r="E85" s="142" t="s">
        <f>E7</f>
        <v>109</v>
      </c>
      <c r="F85" s="167"/>
      <c r="G85" s="167"/>
      <c r="H85" s="167"/>
      <c r="I85" s="16"/>
      <c r="J85" s="26"/>
      <c r="K85" s="26"/>
      <c r="L85" s="2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9"/>
    </row>
    <row r="86" spans="1:66" ht="12" customHeight="1">
      <c r="A86" s="20"/>
      <c r="B86" s="24"/>
      <c r="C86" s="43" t="s">
        <v>110</v>
      </c>
      <c r="D86" s="16"/>
      <c r="E86" s="16"/>
      <c r="F86" s="16"/>
      <c r="G86" s="16"/>
      <c r="H86" s="16"/>
      <c r="I86" s="16"/>
      <c r="J86" s="26"/>
      <c r="K86" s="26"/>
      <c r="L86" s="24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9"/>
    </row>
    <row r="87" spans="1:66" ht="16.5" customHeight="1">
      <c r="A87" s="20"/>
      <c r="B87" s="24"/>
      <c r="C87" s="16"/>
      <c r="D87" s="16"/>
      <c r="E87" s="62" t="s">
        <f>E9</f>
        <v>762</v>
      </c>
      <c r="F87" s="16"/>
      <c r="G87" s="16"/>
      <c r="H87" s="16"/>
      <c r="I87" s="16"/>
      <c r="J87" s="26"/>
      <c r="K87" s="26"/>
      <c r="L87" s="24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9"/>
    </row>
    <row r="88" spans="1:66" ht="8" customHeight="1">
      <c r="A88" s="20"/>
      <c r="B88" s="24"/>
      <c r="C88" s="16"/>
      <c r="D88" s="16"/>
      <c r="E88" s="16"/>
      <c r="F88" s="16"/>
      <c r="G88" s="16"/>
      <c r="H88" s="16"/>
      <c r="I88" s="16"/>
      <c r="J88" s="26"/>
      <c r="K88" s="26"/>
      <c r="L88" s="2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9"/>
    </row>
    <row r="89" spans="1:66" ht="12" customHeight="1">
      <c r="A89" s="20"/>
      <c r="B89" s="24"/>
      <c r="C89" s="43" t="s">
        <v>23</v>
      </c>
      <c r="D89" s="16"/>
      <c r="E89" s="16"/>
      <c r="F89" s="64" t="s">
        <f>F12</f>
        <v>114</v>
      </c>
      <c r="G89" s="16"/>
      <c r="H89" s="16"/>
      <c r="I89" s="43" t="s">
        <v>25</v>
      </c>
      <c r="J89" s="146" t="s">
        <f>IF(J12="","",J12)</f>
        <v>63</v>
      </c>
      <c r="K89" s="26"/>
      <c r="L89" s="2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9"/>
    </row>
    <row r="90" spans="1:66" ht="8" customHeight="1">
      <c r="A90" s="20"/>
      <c r="B90" s="24"/>
      <c r="C90" s="16"/>
      <c r="D90" s="16"/>
      <c r="E90" s="16"/>
      <c r="F90" s="16"/>
      <c r="G90" s="16"/>
      <c r="H90" s="16"/>
      <c r="I90" s="16"/>
      <c r="J90" s="26"/>
      <c r="K90" s="26"/>
      <c r="L90" s="2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9"/>
    </row>
    <row r="91" spans="1:66" ht="15.15" customHeight="1">
      <c r="A91" s="20"/>
      <c r="B91" s="24"/>
      <c r="C91" s="43" t="s">
        <v>27</v>
      </c>
      <c r="D91" s="16"/>
      <c r="E91" s="16"/>
      <c r="F91" s="64" t="s">
        <f>E15</f>
        <v>64</v>
      </c>
      <c r="G91" s="16"/>
      <c r="H91" s="16"/>
      <c r="I91" s="43" t="s">
        <v>34</v>
      </c>
      <c r="J91" s="168" t="s">
        <f>E21</f>
        <v>65</v>
      </c>
      <c r="K91" s="26"/>
      <c r="L91" s="24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9"/>
    </row>
    <row r="92" spans="1:66" ht="15.15" customHeight="1">
      <c r="A92" s="20"/>
      <c r="B92" s="24"/>
      <c r="C92" s="43" t="s">
        <v>32</v>
      </c>
      <c r="D92" s="16"/>
      <c r="E92" s="16"/>
      <c r="F92" s="64" t="s">
        <f>IF(E18="","",E18)</f>
        <v>65</v>
      </c>
      <c r="G92" s="16"/>
      <c r="H92" s="16"/>
      <c r="I92" s="43" t="s">
        <v>36</v>
      </c>
      <c r="J92" s="168" t="s">
        <f>E24</f>
        <v>65</v>
      </c>
      <c r="K92" s="26"/>
      <c r="L92" s="24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9"/>
    </row>
    <row r="93" spans="1:66" ht="10.3" customHeight="1">
      <c r="A93" s="20"/>
      <c r="B93" s="24"/>
      <c r="C93" s="16"/>
      <c r="D93" s="16"/>
      <c r="E93" s="16"/>
      <c r="F93" s="16"/>
      <c r="G93" s="16"/>
      <c r="H93" s="16"/>
      <c r="I93" s="16"/>
      <c r="J93" s="26"/>
      <c r="K93" s="26"/>
      <c r="L93" s="24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9"/>
    </row>
    <row r="94" spans="1:66" ht="29.25" customHeight="1">
      <c r="A94" s="20"/>
      <c r="B94" s="24"/>
      <c r="C94" s="169" t="s">
        <v>115</v>
      </c>
      <c r="D94" s="130"/>
      <c r="E94" s="130"/>
      <c r="F94" s="130"/>
      <c r="G94" s="130"/>
      <c r="H94" s="130"/>
      <c r="I94" s="130"/>
      <c r="J94" s="170" t="s">
        <v>116</v>
      </c>
      <c r="K94" s="133"/>
      <c r="L94" s="24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9"/>
    </row>
    <row r="95" spans="1:66" ht="10.3" customHeight="1">
      <c r="A95" s="20"/>
      <c r="B95" s="24"/>
      <c r="C95" s="16"/>
      <c r="D95" s="16"/>
      <c r="E95" s="16"/>
      <c r="F95" s="16"/>
      <c r="G95" s="16"/>
      <c r="H95" s="16"/>
      <c r="I95" s="16"/>
      <c r="J95" s="26"/>
      <c r="K95" s="26"/>
      <c r="L95" s="24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9"/>
    </row>
    <row r="96" spans="1:66" ht="22.8" customHeight="1">
      <c r="A96" s="20"/>
      <c r="B96" s="24"/>
      <c r="C96" s="171" t="s">
        <v>117</v>
      </c>
      <c r="D96" s="16"/>
      <c r="E96" s="16"/>
      <c r="F96" s="16"/>
      <c r="G96" s="16"/>
      <c r="H96" s="16"/>
      <c r="I96" s="16"/>
      <c r="J96" s="101">
        <f>J120</f>
        <v>0</v>
      </c>
      <c r="K96" s="26"/>
      <c r="L96" s="24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6"/>
      <c r="AS96" s="16"/>
      <c r="AT96" s="16"/>
      <c r="AU96" s="172" t="s">
        <v>118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9"/>
    </row>
    <row r="97" spans="1:66" ht="24.95" customHeight="1">
      <c r="A97" s="20"/>
      <c r="B97" s="24"/>
      <c r="C97" s="16"/>
      <c r="D97" s="173" t="s">
        <v>763</v>
      </c>
      <c r="E97" s="66"/>
      <c r="F97" s="66"/>
      <c r="G97" s="66"/>
      <c r="H97" s="66"/>
      <c r="I97" s="66"/>
      <c r="J97" s="174">
        <f>J121</f>
        <v>0</v>
      </c>
      <c r="K97" s="26"/>
      <c r="L97" s="24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9"/>
    </row>
    <row r="98" spans="1:66" ht="19.9" customHeight="1">
      <c r="A98" s="20"/>
      <c r="B98" s="24"/>
      <c r="C98" s="16"/>
      <c r="D98" s="175" t="s">
        <v>764</v>
      </c>
      <c r="E98" s="128"/>
      <c r="F98" s="128"/>
      <c r="G98" s="128"/>
      <c r="H98" s="128"/>
      <c r="I98" s="128"/>
      <c r="J98" s="176">
        <f>J122</f>
        <v>0</v>
      </c>
      <c r="K98" s="26"/>
      <c r="L98" s="24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9"/>
    </row>
    <row r="99" spans="1:66" ht="19.9" customHeight="1">
      <c r="A99" s="20"/>
      <c r="B99" s="24"/>
      <c r="C99" s="16"/>
      <c r="D99" s="175" t="s">
        <v>765</v>
      </c>
      <c r="E99" s="128"/>
      <c r="F99" s="128"/>
      <c r="G99" s="128"/>
      <c r="H99" s="128"/>
      <c r="I99" s="128"/>
      <c r="J99" s="176">
        <f>J125</f>
        <v>0</v>
      </c>
      <c r="K99" s="26"/>
      <c r="L99" s="24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9"/>
    </row>
    <row r="100" spans="1:66" ht="19.9" customHeight="1">
      <c r="A100" s="20"/>
      <c r="B100" s="24"/>
      <c r="C100" s="16"/>
      <c r="D100" s="175" t="s">
        <v>766</v>
      </c>
      <c r="E100" s="128"/>
      <c r="F100" s="128"/>
      <c r="G100" s="128"/>
      <c r="H100" s="128"/>
      <c r="I100" s="128"/>
      <c r="J100" s="176">
        <f>J130</f>
        <v>0</v>
      </c>
      <c r="K100" s="26"/>
      <c r="L100" s="24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9"/>
    </row>
    <row r="101" spans="1:66" ht="21.8" customHeight="1">
      <c r="A101" s="20"/>
      <c r="B101" s="24"/>
      <c r="C101" s="16"/>
      <c r="D101" s="74"/>
      <c r="E101" s="74"/>
      <c r="F101" s="74"/>
      <c r="G101" s="74"/>
      <c r="H101" s="74"/>
      <c r="I101" s="74"/>
      <c r="J101" s="149"/>
      <c r="K101" s="26"/>
      <c r="L101" s="24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9"/>
    </row>
    <row r="102" spans="1:66" ht="8" customHeight="1">
      <c r="A102" s="20"/>
      <c r="B102" s="57"/>
      <c r="C102" s="14"/>
      <c r="D102" s="14"/>
      <c r="E102" s="14"/>
      <c r="F102" s="14"/>
      <c r="G102" s="14"/>
      <c r="H102" s="14"/>
      <c r="I102" s="14"/>
      <c r="J102" s="58"/>
      <c r="K102" s="58"/>
      <c r="L102" s="24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9"/>
    </row>
    <row r="103" spans="1:66" ht="12.75" customHeight="1">
      <c r="A103" s="13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9"/>
    </row>
    <row r="104" spans="1:66" ht="12.75" customHeight="1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9"/>
    </row>
    <row r="105" spans="1:66" ht="12.7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9"/>
    </row>
    <row r="106" spans="1:66" ht="8" customHeight="1">
      <c r="A106" s="20"/>
      <c r="B106" s="21"/>
      <c r="C106" s="22"/>
      <c r="D106" s="22"/>
      <c r="E106" s="22"/>
      <c r="F106" s="22"/>
      <c r="G106" s="22"/>
      <c r="H106" s="22"/>
      <c r="I106" s="22"/>
      <c r="J106" s="23"/>
      <c r="K106" s="23"/>
      <c r="L106" s="24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9"/>
    </row>
    <row r="107" spans="1:66" ht="24.95" customHeight="1">
      <c r="A107" s="20"/>
      <c r="B107" s="24"/>
      <c r="C107" s="59" t="s">
        <v>136</v>
      </c>
      <c r="D107" s="16"/>
      <c r="E107" s="16"/>
      <c r="F107" s="16"/>
      <c r="G107" s="16"/>
      <c r="H107" s="16"/>
      <c r="I107" s="16"/>
      <c r="J107" s="26"/>
      <c r="K107" s="26"/>
      <c r="L107" s="24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9"/>
    </row>
    <row r="108" spans="1:66" ht="8" customHeight="1">
      <c r="A108" s="20"/>
      <c r="B108" s="24"/>
      <c r="C108" s="16"/>
      <c r="D108" s="16"/>
      <c r="E108" s="16"/>
      <c r="F108" s="16"/>
      <c r="G108" s="16"/>
      <c r="H108" s="16"/>
      <c r="I108" s="16"/>
      <c r="J108" s="26"/>
      <c r="K108" s="26"/>
      <c r="L108" s="24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9"/>
    </row>
    <row r="109" spans="1:66" ht="12" customHeight="1">
      <c r="A109" s="20"/>
      <c r="B109" s="24"/>
      <c r="C109" s="43" t="s">
        <v>19</v>
      </c>
      <c r="D109" s="16"/>
      <c r="E109" s="16"/>
      <c r="F109" s="16"/>
      <c r="G109" s="16"/>
      <c r="H109" s="16"/>
      <c r="I109" s="16"/>
      <c r="J109" s="26"/>
      <c r="K109" s="26"/>
      <c r="L109" s="24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9"/>
    </row>
    <row r="110" spans="1:66" ht="16.5" customHeight="1">
      <c r="A110" s="20"/>
      <c r="B110" s="24"/>
      <c r="C110" s="16"/>
      <c r="D110" s="16"/>
      <c r="E110" s="142" t="s">
        <f>E7</f>
        <v>109</v>
      </c>
      <c r="F110" s="167"/>
      <c r="G110" s="167"/>
      <c r="H110" s="167"/>
      <c r="I110" s="16"/>
      <c r="J110" s="26"/>
      <c r="K110" s="26"/>
      <c r="L110" s="24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9"/>
    </row>
    <row r="111" spans="1:66" ht="12" customHeight="1">
      <c r="A111" s="20"/>
      <c r="B111" s="24"/>
      <c r="C111" s="43" t="s">
        <v>110</v>
      </c>
      <c r="D111" s="16"/>
      <c r="E111" s="16"/>
      <c r="F111" s="16"/>
      <c r="G111" s="16"/>
      <c r="H111" s="16"/>
      <c r="I111" s="16"/>
      <c r="J111" s="26"/>
      <c r="K111" s="26"/>
      <c r="L111" s="24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9"/>
    </row>
    <row r="112" spans="1:66" ht="16.5" customHeight="1">
      <c r="A112" s="20"/>
      <c r="B112" s="24"/>
      <c r="C112" s="16"/>
      <c r="D112" s="16"/>
      <c r="E112" s="62" t="s">
        <f>E9</f>
        <v>762</v>
      </c>
      <c r="F112" s="16"/>
      <c r="G112" s="16"/>
      <c r="H112" s="16"/>
      <c r="I112" s="16"/>
      <c r="J112" s="26"/>
      <c r="K112" s="26"/>
      <c r="L112" s="24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9"/>
    </row>
    <row r="113" spans="1:66" ht="8" customHeight="1">
      <c r="A113" s="20"/>
      <c r="B113" s="24"/>
      <c r="C113" s="16"/>
      <c r="D113" s="16"/>
      <c r="E113" s="16"/>
      <c r="F113" s="16"/>
      <c r="G113" s="16"/>
      <c r="H113" s="16"/>
      <c r="I113" s="16"/>
      <c r="J113" s="26"/>
      <c r="K113" s="26"/>
      <c r="L113" s="24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9"/>
    </row>
    <row r="114" spans="1:66" ht="12" customHeight="1">
      <c r="A114" s="20"/>
      <c r="B114" s="24"/>
      <c r="C114" s="43" t="s">
        <v>23</v>
      </c>
      <c r="D114" s="16"/>
      <c r="E114" s="16"/>
      <c r="F114" s="64" t="s">
        <f>F12</f>
        <v>114</v>
      </c>
      <c r="G114" s="16"/>
      <c r="H114" s="16"/>
      <c r="I114" s="43" t="s">
        <v>25</v>
      </c>
      <c r="J114" s="146" t="s">
        <f>IF(J12="","",J12)</f>
        <v>63</v>
      </c>
      <c r="K114" s="26"/>
      <c r="L114" s="24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9"/>
    </row>
    <row r="115" spans="1:66" ht="8" customHeight="1">
      <c r="A115" s="20"/>
      <c r="B115" s="24"/>
      <c r="C115" s="16"/>
      <c r="D115" s="16"/>
      <c r="E115" s="16"/>
      <c r="F115" s="16"/>
      <c r="G115" s="16"/>
      <c r="H115" s="16"/>
      <c r="I115" s="16"/>
      <c r="J115" s="26"/>
      <c r="K115" s="26"/>
      <c r="L115" s="24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9"/>
    </row>
    <row r="116" spans="1:66" ht="15.15" customHeight="1">
      <c r="A116" s="20"/>
      <c r="B116" s="24"/>
      <c r="C116" s="43" t="s">
        <v>27</v>
      </c>
      <c r="D116" s="16"/>
      <c r="E116" s="16"/>
      <c r="F116" s="64" t="s">
        <f>E15</f>
        <v>64</v>
      </c>
      <c r="G116" s="16"/>
      <c r="H116" s="16"/>
      <c r="I116" s="43" t="s">
        <v>34</v>
      </c>
      <c r="J116" s="168" t="s">
        <f>E21</f>
        <v>65</v>
      </c>
      <c r="K116" s="26"/>
      <c r="L116" s="24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9"/>
    </row>
    <row r="117" spans="1:66" ht="15.15" customHeight="1">
      <c r="A117" s="20"/>
      <c r="B117" s="24"/>
      <c r="C117" s="43" t="s">
        <v>32</v>
      </c>
      <c r="D117" s="16"/>
      <c r="E117" s="16"/>
      <c r="F117" s="64" t="s">
        <f>IF(E18="","",E18)</f>
        <v>65</v>
      </c>
      <c r="G117" s="16"/>
      <c r="H117" s="16"/>
      <c r="I117" s="43" t="s">
        <v>36</v>
      </c>
      <c r="J117" s="168" t="s">
        <f>E24</f>
        <v>65</v>
      </c>
      <c r="K117" s="26"/>
      <c r="L117" s="24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9"/>
    </row>
    <row r="118" spans="1:66" ht="10.3" customHeight="1">
      <c r="A118" s="20"/>
      <c r="B118" s="24"/>
      <c r="C118" s="66"/>
      <c r="D118" s="66"/>
      <c r="E118" s="66"/>
      <c r="F118" s="66"/>
      <c r="G118" s="66"/>
      <c r="H118" s="66"/>
      <c r="I118" s="66"/>
      <c r="J118" s="148"/>
      <c r="K118" s="26"/>
      <c r="L118" s="24"/>
      <c r="M118" s="66"/>
      <c r="N118" s="66"/>
      <c r="O118" s="66"/>
      <c r="P118" s="66"/>
      <c r="Q118" s="66"/>
      <c r="R118" s="66"/>
      <c r="S118" s="66"/>
      <c r="T118" s="6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9"/>
    </row>
    <row r="119" spans="1:66" ht="29.25" customHeight="1">
      <c r="A119" s="20"/>
      <c r="B119" s="71"/>
      <c r="C119" s="178" t="s">
        <v>137</v>
      </c>
      <c r="D119" s="179" t="s">
        <v>71</v>
      </c>
      <c r="E119" s="179" t="s">
        <v>67</v>
      </c>
      <c r="F119" s="179" t="s">
        <v>68</v>
      </c>
      <c r="G119" s="179" t="s">
        <v>138</v>
      </c>
      <c r="H119" s="179" t="s">
        <v>139</v>
      </c>
      <c r="I119" s="179" t="s">
        <v>140</v>
      </c>
      <c r="J119" s="180" t="s">
        <v>116</v>
      </c>
      <c r="K119" s="181" t="s">
        <v>141</v>
      </c>
      <c r="L119" s="71"/>
      <c r="M119" s="182"/>
      <c r="N119" s="183" t="s">
        <v>44</v>
      </c>
      <c r="O119" s="183" t="s">
        <v>142</v>
      </c>
      <c r="P119" s="183" t="s">
        <v>143</v>
      </c>
      <c r="Q119" s="183" t="s">
        <v>144</v>
      </c>
      <c r="R119" s="183" t="s">
        <v>145</v>
      </c>
      <c r="S119" s="183" t="s">
        <v>146</v>
      </c>
      <c r="T119" s="184" t="s">
        <v>147</v>
      </c>
      <c r="U119" s="7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9"/>
    </row>
    <row r="120" spans="1:66" ht="22.8" customHeight="1">
      <c r="A120" s="20"/>
      <c r="B120" s="24"/>
      <c r="C120" s="185" t="s">
        <v>148</v>
      </c>
      <c r="D120" s="74"/>
      <c r="E120" s="74"/>
      <c r="F120" s="74"/>
      <c r="G120" s="74"/>
      <c r="H120" s="74"/>
      <c r="I120" s="74"/>
      <c r="J120" s="186">
        <f>BK120</f>
        <v>0</v>
      </c>
      <c r="K120" s="26"/>
      <c r="L120" s="71"/>
      <c r="M120" s="96"/>
      <c r="N120" s="74"/>
      <c r="O120" s="74"/>
      <c r="P120" s="187">
        <f>P121</f>
        <v>0</v>
      </c>
      <c r="Q120" s="74"/>
      <c r="R120" s="187">
        <f>R121</f>
        <v>0</v>
      </c>
      <c r="S120" s="74"/>
      <c r="T120" s="188">
        <f>T121</f>
        <v>0</v>
      </c>
      <c r="U120" s="7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6"/>
      <c r="AS120" s="16"/>
      <c r="AT120" s="172" t="s">
        <v>85</v>
      </c>
      <c r="AU120" s="172" t="s">
        <v>118</v>
      </c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89">
        <f>BK121</f>
        <v>0</v>
      </c>
      <c r="BL120" s="16"/>
      <c r="BM120" s="16"/>
      <c r="BN120" s="19"/>
    </row>
    <row r="121" spans="1:66" ht="25.9" customHeight="1">
      <c r="A121" s="20"/>
      <c r="B121" s="24"/>
      <c r="C121" s="16"/>
      <c r="D121" s="190" t="s">
        <v>85</v>
      </c>
      <c r="E121" s="191" t="s">
        <v>767</v>
      </c>
      <c r="F121" s="191" t="s">
        <v>101</v>
      </c>
      <c r="G121" s="16"/>
      <c r="H121" s="16"/>
      <c r="I121" s="16"/>
      <c r="J121" s="192">
        <f>BK121</f>
        <v>0</v>
      </c>
      <c r="K121" s="26"/>
      <c r="L121" s="71"/>
      <c r="M121" s="76"/>
      <c r="N121" s="16"/>
      <c r="O121" s="16"/>
      <c r="P121" s="193">
        <f>P122+P125+P130</f>
        <v>0</v>
      </c>
      <c r="Q121" s="16"/>
      <c r="R121" s="193">
        <f>R122+R125+R130</f>
        <v>0</v>
      </c>
      <c r="S121" s="16"/>
      <c r="T121" s="194">
        <f>T122+T125+T130</f>
        <v>0</v>
      </c>
      <c r="U121" s="7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90" t="s">
        <v>205</v>
      </c>
      <c r="AS121" s="16"/>
      <c r="AT121" s="195" t="s">
        <v>85</v>
      </c>
      <c r="AU121" s="195" t="s">
        <v>86</v>
      </c>
      <c r="AV121" s="16"/>
      <c r="AW121" s="16"/>
      <c r="AX121" s="16"/>
      <c r="AY121" s="190" t="s">
        <v>151</v>
      </c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96">
        <f>BK122+BK125+BK130</f>
        <v>0</v>
      </c>
      <c r="BL121" s="16"/>
      <c r="BM121" s="16"/>
      <c r="BN121" s="19"/>
    </row>
    <row r="122" spans="1:66" ht="22.8" customHeight="1">
      <c r="A122" s="20"/>
      <c r="B122" s="24"/>
      <c r="C122" s="66"/>
      <c r="D122" s="197" t="s">
        <v>85</v>
      </c>
      <c r="E122" s="198" t="s">
        <v>768</v>
      </c>
      <c r="F122" s="198" t="s">
        <v>769</v>
      </c>
      <c r="G122" s="66"/>
      <c r="H122" s="66"/>
      <c r="I122" s="66"/>
      <c r="J122" s="199">
        <f>BK122</f>
        <v>0</v>
      </c>
      <c r="K122" s="148"/>
      <c r="L122" s="71"/>
      <c r="M122" s="76"/>
      <c r="N122" s="16"/>
      <c r="O122" s="16"/>
      <c r="P122" s="193">
        <f>SUM(P123:P124)</f>
        <v>0</v>
      </c>
      <c r="Q122" s="16"/>
      <c r="R122" s="193">
        <f>SUM(R123:R124)</f>
        <v>0</v>
      </c>
      <c r="S122" s="16"/>
      <c r="T122" s="194">
        <f>SUM(T123:T124)</f>
        <v>0</v>
      </c>
      <c r="U122" s="7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90" t="s">
        <v>205</v>
      </c>
      <c r="AS122" s="16"/>
      <c r="AT122" s="195" t="s">
        <v>85</v>
      </c>
      <c r="AU122" s="195" t="s">
        <v>94</v>
      </c>
      <c r="AV122" s="16"/>
      <c r="AW122" s="16"/>
      <c r="AX122" s="16"/>
      <c r="AY122" s="190" t="s">
        <v>151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96">
        <f>SUM(BK123:BK124)</f>
        <v>0</v>
      </c>
      <c r="BL122" s="16"/>
      <c r="BM122" s="16"/>
      <c r="BN122" s="19"/>
    </row>
    <row r="123" spans="1:66" ht="14.4" customHeight="1">
      <c r="A123" s="20"/>
      <c r="B123" s="71"/>
      <c r="C123" s="200" t="s">
        <v>94</v>
      </c>
      <c r="D123" s="200" t="s">
        <v>153</v>
      </c>
      <c r="E123" s="201" t="s">
        <v>770</v>
      </c>
      <c r="F123" s="201" t="s">
        <v>769</v>
      </c>
      <c r="G123" s="202" t="s">
        <v>336</v>
      </c>
      <c r="H123" s="203">
        <v>1</v>
      </c>
      <c r="I123" s="204">
        <v>0</v>
      </c>
      <c r="J123" s="205">
        <f>ROUND(I123*H123,2)</f>
        <v>0</v>
      </c>
      <c r="K123" s="206"/>
      <c r="L123" s="71"/>
      <c r="M123" s="207"/>
      <c r="N123" s="208" t="s">
        <v>45</v>
      </c>
      <c r="O123" s="209">
        <v>0</v>
      </c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7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211" t="s">
        <v>771</v>
      </c>
      <c r="AS123" s="16"/>
      <c r="AT123" s="211" t="s">
        <v>153</v>
      </c>
      <c r="AU123" s="211" t="s">
        <v>96</v>
      </c>
      <c r="AV123" s="16"/>
      <c r="AW123" s="16"/>
      <c r="AX123" s="16"/>
      <c r="AY123" s="172" t="s">
        <v>151</v>
      </c>
      <c r="AZ123" s="16"/>
      <c r="BA123" s="16"/>
      <c r="BB123" s="16"/>
      <c r="BC123" s="16"/>
      <c r="BD123" s="16"/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2" t="s">
        <v>94</v>
      </c>
      <c r="BK123" s="212">
        <f>ROUND(I123*H123,2)</f>
        <v>0</v>
      </c>
      <c r="BL123" s="172" t="s">
        <v>771</v>
      </c>
      <c r="BM123" s="211" t="s">
        <v>772</v>
      </c>
      <c r="BN123" s="19"/>
    </row>
    <row r="124" spans="1:66" ht="13" customHeight="1">
      <c r="A124" s="20"/>
      <c r="B124" s="24"/>
      <c r="C124" s="74"/>
      <c r="D124" s="213" t="s">
        <v>159</v>
      </c>
      <c r="E124" s="74"/>
      <c r="F124" s="214" t="s">
        <v>769</v>
      </c>
      <c r="G124" s="74"/>
      <c r="H124" s="74"/>
      <c r="I124" s="74"/>
      <c r="J124" s="149"/>
      <c r="K124" s="149"/>
      <c r="L124" s="71"/>
      <c r="M124" s="76"/>
      <c r="N124" s="16"/>
      <c r="O124" s="16"/>
      <c r="P124" s="16"/>
      <c r="Q124" s="16"/>
      <c r="R124" s="16"/>
      <c r="S124" s="16"/>
      <c r="T124" s="79"/>
      <c r="U124" s="7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6"/>
      <c r="AS124" s="16"/>
      <c r="AT124" s="172" t="s">
        <v>159</v>
      </c>
      <c r="AU124" s="172" t="s">
        <v>96</v>
      </c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9"/>
    </row>
    <row r="125" spans="1:66" ht="22.8" customHeight="1">
      <c r="A125" s="20"/>
      <c r="B125" s="24"/>
      <c r="C125" s="66"/>
      <c r="D125" s="197" t="s">
        <v>85</v>
      </c>
      <c r="E125" s="198" t="s">
        <v>773</v>
      </c>
      <c r="F125" s="198" t="s">
        <v>774</v>
      </c>
      <c r="G125" s="66"/>
      <c r="H125" s="66"/>
      <c r="I125" s="66"/>
      <c r="J125" s="199">
        <f>BK125</f>
        <v>0</v>
      </c>
      <c r="K125" s="148"/>
      <c r="L125" s="71"/>
      <c r="M125" s="76"/>
      <c r="N125" s="16"/>
      <c r="O125" s="16"/>
      <c r="P125" s="193">
        <f>SUM(P126:P129)</f>
        <v>0</v>
      </c>
      <c r="Q125" s="16"/>
      <c r="R125" s="193">
        <f>SUM(R126:R129)</f>
        <v>0</v>
      </c>
      <c r="S125" s="16"/>
      <c r="T125" s="194">
        <f>SUM(T126:T129)</f>
        <v>0</v>
      </c>
      <c r="U125" s="7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90" t="s">
        <v>205</v>
      </c>
      <c r="AS125" s="16"/>
      <c r="AT125" s="195" t="s">
        <v>85</v>
      </c>
      <c r="AU125" s="195" t="s">
        <v>94</v>
      </c>
      <c r="AV125" s="16"/>
      <c r="AW125" s="16"/>
      <c r="AX125" s="16"/>
      <c r="AY125" s="190" t="s">
        <v>151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96">
        <f>SUM(BK126:BK129)</f>
        <v>0</v>
      </c>
      <c r="BL125" s="16"/>
      <c r="BM125" s="16"/>
      <c r="BN125" s="19"/>
    </row>
    <row r="126" spans="1:66" ht="14.4" customHeight="1">
      <c r="A126" s="20"/>
      <c r="B126" s="71"/>
      <c r="C126" s="200" t="s">
        <v>96</v>
      </c>
      <c r="D126" s="200" t="s">
        <v>153</v>
      </c>
      <c r="E126" s="201" t="s">
        <v>775</v>
      </c>
      <c r="F126" s="201" t="s">
        <v>774</v>
      </c>
      <c r="G126" s="202" t="s">
        <v>336</v>
      </c>
      <c r="H126" s="203">
        <v>1</v>
      </c>
      <c r="I126" s="204">
        <v>0</v>
      </c>
      <c r="J126" s="205">
        <f>ROUND(I126*H126,2)</f>
        <v>0</v>
      </c>
      <c r="K126" s="206"/>
      <c r="L126" s="71"/>
      <c r="M126" s="207"/>
      <c r="N126" s="208" t="s">
        <v>45</v>
      </c>
      <c r="O126" s="209">
        <v>0</v>
      </c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7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211" t="s">
        <v>771</v>
      </c>
      <c r="AS126" s="16"/>
      <c r="AT126" s="211" t="s">
        <v>153</v>
      </c>
      <c r="AU126" s="211" t="s">
        <v>96</v>
      </c>
      <c r="AV126" s="16"/>
      <c r="AW126" s="16"/>
      <c r="AX126" s="16"/>
      <c r="AY126" s="172" t="s">
        <v>151</v>
      </c>
      <c r="AZ126" s="16"/>
      <c r="BA126" s="16"/>
      <c r="BB126" s="16"/>
      <c r="BC126" s="16"/>
      <c r="BD126" s="16"/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2" t="s">
        <v>94</v>
      </c>
      <c r="BK126" s="212">
        <f>ROUND(I126*H126,2)</f>
        <v>0</v>
      </c>
      <c r="BL126" s="172" t="s">
        <v>771</v>
      </c>
      <c r="BM126" s="211" t="s">
        <v>776</v>
      </c>
      <c r="BN126" s="19"/>
    </row>
    <row r="127" spans="1:66" ht="13" customHeight="1">
      <c r="A127" s="20"/>
      <c r="B127" s="24"/>
      <c r="C127" s="128"/>
      <c r="D127" s="228" t="s">
        <v>159</v>
      </c>
      <c r="E127" s="128"/>
      <c r="F127" s="229" t="s">
        <v>774</v>
      </c>
      <c r="G127" s="128"/>
      <c r="H127" s="128"/>
      <c r="I127" s="128"/>
      <c r="J127" s="230"/>
      <c r="K127" s="230"/>
      <c r="L127" s="71"/>
      <c r="M127" s="76"/>
      <c r="N127" s="16"/>
      <c r="O127" s="16"/>
      <c r="P127" s="16"/>
      <c r="Q127" s="16"/>
      <c r="R127" s="16"/>
      <c r="S127" s="16"/>
      <c r="T127" s="79"/>
      <c r="U127" s="7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6"/>
      <c r="AS127" s="16"/>
      <c r="AT127" s="172" t="s">
        <v>159</v>
      </c>
      <c r="AU127" s="172" t="s">
        <v>96</v>
      </c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9"/>
    </row>
    <row r="128" spans="1:66" ht="14.4" customHeight="1">
      <c r="A128" s="20"/>
      <c r="B128" s="71"/>
      <c r="C128" s="200" t="s">
        <v>190</v>
      </c>
      <c r="D128" s="200" t="s">
        <v>153</v>
      </c>
      <c r="E128" s="201" t="s">
        <v>777</v>
      </c>
      <c r="F128" s="201" t="s">
        <v>778</v>
      </c>
      <c r="G128" s="202" t="s">
        <v>336</v>
      </c>
      <c r="H128" s="203">
        <v>1</v>
      </c>
      <c r="I128" s="204">
        <v>0</v>
      </c>
      <c r="J128" s="205">
        <f>ROUND(I128*H128,2)</f>
        <v>0</v>
      </c>
      <c r="K128" s="206"/>
      <c r="L128" s="71"/>
      <c r="M128" s="207"/>
      <c r="N128" s="208" t="s">
        <v>45</v>
      </c>
      <c r="O128" s="209">
        <v>0</v>
      </c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7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211" t="s">
        <v>771</v>
      </c>
      <c r="AS128" s="16"/>
      <c r="AT128" s="211" t="s">
        <v>153</v>
      </c>
      <c r="AU128" s="211" t="s">
        <v>96</v>
      </c>
      <c r="AV128" s="16"/>
      <c r="AW128" s="16"/>
      <c r="AX128" s="16"/>
      <c r="AY128" s="172" t="s">
        <v>151</v>
      </c>
      <c r="AZ128" s="16"/>
      <c r="BA128" s="16"/>
      <c r="BB128" s="16"/>
      <c r="BC128" s="16"/>
      <c r="BD128" s="16"/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72" t="s">
        <v>94</v>
      </c>
      <c r="BK128" s="212">
        <f>ROUND(I128*H128,2)</f>
        <v>0</v>
      </c>
      <c r="BL128" s="172" t="s">
        <v>771</v>
      </c>
      <c r="BM128" s="211" t="s">
        <v>779</v>
      </c>
      <c r="BN128" s="19"/>
    </row>
    <row r="129" spans="1:66" ht="13" customHeight="1">
      <c r="A129" s="20"/>
      <c r="B129" s="24"/>
      <c r="C129" s="74"/>
      <c r="D129" s="213" t="s">
        <v>159</v>
      </c>
      <c r="E129" s="74"/>
      <c r="F129" s="214" t="s">
        <v>778</v>
      </c>
      <c r="G129" s="74"/>
      <c r="H129" s="74"/>
      <c r="I129" s="74"/>
      <c r="J129" s="149"/>
      <c r="K129" s="149"/>
      <c r="L129" s="71"/>
      <c r="M129" s="76"/>
      <c r="N129" s="16"/>
      <c r="O129" s="16"/>
      <c r="P129" s="16"/>
      <c r="Q129" s="16"/>
      <c r="R129" s="16"/>
      <c r="S129" s="16"/>
      <c r="T129" s="79"/>
      <c r="U129" s="7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6"/>
      <c r="AS129" s="16"/>
      <c r="AT129" s="172" t="s">
        <v>159</v>
      </c>
      <c r="AU129" s="172" t="s">
        <v>96</v>
      </c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9"/>
    </row>
    <row r="130" spans="1:66" ht="22.8" customHeight="1">
      <c r="A130" s="20"/>
      <c r="B130" s="24"/>
      <c r="C130" s="66"/>
      <c r="D130" s="197" t="s">
        <v>85</v>
      </c>
      <c r="E130" s="198" t="s">
        <v>780</v>
      </c>
      <c r="F130" s="198" t="s">
        <v>781</v>
      </c>
      <c r="G130" s="66"/>
      <c r="H130" s="66"/>
      <c r="I130" s="66"/>
      <c r="J130" s="199">
        <f>BK130</f>
        <v>0</v>
      </c>
      <c r="K130" s="148"/>
      <c r="L130" s="71"/>
      <c r="M130" s="76"/>
      <c r="N130" s="16"/>
      <c r="O130" s="16"/>
      <c r="P130" s="193">
        <f>SUM(P131:P132)</f>
        <v>0</v>
      </c>
      <c r="Q130" s="16"/>
      <c r="R130" s="193">
        <f>SUM(R131:R132)</f>
        <v>0</v>
      </c>
      <c r="S130" s="16"/>
      <c r="T130" s="194">
        <f>SUM(T131:T132)</f>
        <v>0</v>
      </c>
      <c r="U130" s="7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90" t="s">
        <v>205</v>
      </c>
      <c r="AS130" s="16"/>
      <c r="AT130" s="195" t="s">
        <v>85</v>
      </c>
      <c r="AU130" s="195" t="s">
        <v>94</v>
      </c>
      <c r="AV130" s="16"/>
      <c r="AW130" s="16"/>
      <c r="AX130" s="16"/>
      <c r="AY130" s="190" t="s">
        <v>151</v>
      </c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96">
        <f>SUM(BK131:BK132)</f>
        <v>0</v>
      </c>
      <c r="BL130" s="16"/>
      <c r="BM130" s="16"/>
      <c r="BN130" s="19"/>
    </row>
    <row r="131" spans="1:66" ht="14.4" customHeight="1">
      <c r="A131" s="20"/>
      <c r="B131" s="71"/>
      <c r="C131" s="200" t="s">
        <v>157</v>
      </c>
      <c r="D131" s="200" t="s">
        <v>153</v>
      </c>
      <c r="E131" s="201" t="s">
        <v>782</v>
      </c>
      <c r="F131" s="201" t="s">
        <v>783</v>
      </c>
      <c r="G131" s="202" t="s">
        <v>336</v>
      </c>
      <c r="H131" s="203">
        <v>1</v>
      </c>
      <c r="I131" s="204">
        <v>0</v>
      </c>
      <c r="J131" s="205">
        <f>ROUND(I131*H131,2)</f>
        <v>0</v>
      </c>
      <c r="K131" s="206"/>
      <c r="L131" s="71"/>
      <c r="M131" s="207"/>
      <c r="N131" s="208" t="s">
        <v>45</v>
      </c>
      <c r="O131" s="209">
        <v>0</v>
      </c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7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211" t="s">
        <v>771</v>
      </c>
      <c r="AS131" s="16"/>
      <c r="AT131" s="211" t="s">
        <v>153</v>
      </c>
      <c r="AU131" s="211" t="s">
        <v>96</v>
      </c>
      <c r="AV131" s="16"/>
      <c r="AW131" s="16"/>
      <c r="AX131" s="16"/>
      <c r="AY131" s="172" t="s">
        <v>151</v>
      </c>
      <c r="AZ131" s="16"/>
      <c r="BA131" s="16"/>
      <c r="BB131" s="16"/>
      <c r="BC131" s="16"/>
      <c r="BD131" s="16"/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2" t="s">
        <v>94</v>
      </c>
      <c r="BK131" s="212">
        <f>ROUND(I131*H131,2)</f>
        <v>0</v>
      </c>
      <c r="BL131" s="172" t="s">
        <v>771</v>
      </c>
      <c r="BM131" s="211" t="s">
        <v>784</v>
      </c>
      <c r="BN131" s="19"/>
    </row>
    <row r="132" spans="1:66" ht="13" customHeight="1">
      <c r="A132" s="20"/>
      <c r="B132" s="24"/>
      <c r="C132" s="74"/>
      <c r="D132" s="213" t="s">
        <v>159</v>
      </c>
      <c r="E132" s="74"/>
      <c r="F132" s="214" t="s">
        <v>783</v>
      </c>
      <c r="G132" s="74"/>
      <c r="H132" s="74"/>
      <c r="I132" s="74"/>
      <c r="J132" s="149"/>
      <c r="K132" s="149"/>
      <c r="L132" s="71"/>
      <c r="M132" s="251"/>
      <c r="N132" s="66"/>
      <c r="O132" s="66"/>
      <c r="P132" s="66"/>
      <c r="Q132" s="66"/>
      <c r="R132" s="66"/>
      <c r="S132" s="66"/>
      <c r="T132" s="83"/>
      <c r="U132" s="7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6"/>
      <c r="AS132" s="16"/>
      <c r="AT132" s="172" t="s">
        <v>159</v>
      </c>
      <c r="AU132" s="172" t="s">
        <v>96</v>
      </c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9"/>
    </row>
    <row r="133" spans="1:66" ht="8" customHeight="1">
      <c r="A133" s="134"/>
      <c r="B133" s="57"/>
      <c r="C133" s="14"/>
      <c r="D133" s="14"/>
      <c r="E133" s="14"/>
      <c r="F133" s="14"/>
      <c r="G133" s="14"/>
      <c r="H133" s="14"/>
      <c r="I133" s="14"/>
      <c r="J133" s="58"/>
      <c r="K133" s="58"/>
      <c r="L133" s="135"/>
      <c r="M133" s="249"/>
      <c r="N133" s="249"/>
      <c r="O133" s="249"/>
      <c r="P133" s="249"/>
      <c r="Q133" s="249"/>
      <c r="R133" s="249"/>
      <c r="S133" s="249"/>
      <c r="T133" s="249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8"/>
    </row>
  </sheetData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