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025 - Zpřístupnění h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'2021-025 - Zpřístupnění h...'!$C$132:$K$320</definedName>
    <definedName name="_xlnm.Print_Area" localSheetId="1">'2021-025 - Zpřístupnění h...'!$C$4:$J$37,'2021-025 - Zpřístupnění h...'!$C$50:$J$76,'2021-025 - Zpřístupnění h...'!$C$82:$J$116,'2021-025 - Zpřístupnění h...'!$C$122:$J$320</definedName>
    <definedName name="_xlnm.Print_Titles" localSheetId="1">'2021-025 - Zpřístupnění h...'!$132:$132</definedName>
  </definedNames>
  <calcPr/>
</workbook>
</file>

<file path=xl/calcChain.xml><?xml version="1.0" encoding="utf-8"?>
<calcChain xmlns="http://schemas.openxmlformats.org/spreadsheetml/2006/main">
  <c i="2" l="1" r="R314"/>
  <c r="J35"/>
  <c r="J34"/>
  <c i="1" r="AY95"/>
  <c i="2" r="J33"/>
  <c i="1" r="AX95"/>
  <c i="2" r="BI320"/>
  <c r="BH320"/>
  <c r="BG320"/>
  <c r="BF320"/>
  <c r="T320"/>
  <c r="T319"/>
  <c r="R320"/>
  <c r="R319"/>
  <c r="P320"/>
  <c r="P319"/>
  <c r="BI318"/>
  <c r="BH318"/>
  <c r="BG318"/>
  <c r="BF318"/>
  <c r="T318"/>
  <c r="T317"/>
  <c r="R318"/>
  <c r="R317"/>
  <c r="P318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T312"/>
  <c r="R313"/>
  <c r="R312"/>
  <c r="P313"/>
  <c r="P312"/>
  <c r="BI311"/>
  <c r="BH311"/>
  <c r="BG311"/>
  <c r="BF311"/>
  <c r="T311"/>
  <c r="R311"/>
  <c r="P311"/>
  <c r="BI310"/>
  <c r="BH310"/>
  <c r="BG310"/>
  <c r="BF310"/>
  <c r="T310"/>
  <c r="R310"/>
  <c r="P310"/>
  <c r="BI306"/>
  <c r="BH306"/>
  <c r="BG306"/>
  <c r="BF306"/>
  <c r="T306"/>
  <c r="T305"/>
  <c r="R306"/>
  <c r="R305"/>
  <c r="P306"/>
  <c r="P305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J129"/>
  <c r="F129"/>
  <c r="F127"/>
  <c r="E125"/>
  <c r="J89"/>
  <c r="F89"/>
  <c r="F87"/>
  <c r="E85"/>
  <c r="J22"/>
  <c r="E22"/>
  <c r="J90"/>
  <c r="J21"/>
  <c r="J16"/>
  <c r="E16"/>
  <c r="F130"/>
  <c r="J15"/>
  <c r="J10"/>
  <c r="J87"/>
  <c i="1" r="L90"/>
  <c r="AM90"/>
  <c r="AM89"/>
  <c r="L89"/>
  <c r="AM87"/>
  <c r="L87"/>
  <c r="L85"/>
  <c r="L84"/>
  <c i="2" r="J320"/>
  <c r="J318"/>
  <c r="BK316"/>
  <c r="J315"/>
  <c r="J313"/>
  <c r="J311"/>
  <c r="J310"/>
  <c r="J306"/>
  <c r="J303"/>
  <c r="J302"/>
  <c r="J299"/>
  <c r="J297"/>
  <c r="J296"/>
  <c r="BK293"/>
  <c r="J290"/>
  <c r="BK286"/>
  <c r="BK283"/>
  <c r="J278"/>
  <c r="J275"/>
  <c r="J272"/>
  <c r="BK269"/>
  <c r="BK266"/>
  <c r="BK263"/>
  <c r="BK260"/>
  <c r="BK257"/>
  <c r="J237"/>
  <c r="BK235"/>
  <c r="BK234"/>
  <c r="BK233"/>
  <c r="J230"/>
  <c r="J224"/>
  <c r="BK221"/>
  <c r="BK219"/>
  <c r="J217"/>
  <c r="BK216"/>
  <c r="J216"/>
  <c r="J215"/>
  <c r="J213"/>
  <c r="J212"/>
  <c r="J208"/>
  <c r="J207"/>
  <c r="J203"/>
  <c r="BK201"/>
  <c r="J200"/>
  <c r="BK198"/>
  <c r="J195"/>
  <c r="BK192"/>
  <c r="BK187"/>
  <c r="BK182"/>
  <c r="J177"/>
  <c r="J174"/>
  <c r="BK172"/>
  <c r="BK170"/>
  <c r="BK167"/>
  <c r="BK163"/>
  <c r="BK160"/>
  <c r="J159"/>
  <c r="J158"/>
  <c r="BK156"/>
  <c r="J150"/>
  <c r="J148"/>
  <c r="J142"/>
  <c r="J139"/>
  <c r="J136"/>
  <c i="1" r="AS94"/>
  <c i="2" r="BK320"/>
  <c r="BK318"/>
  <c r="J316"/>
  <c r="BK315"/>
  <c r="BK313"/>
  <c r="BK311"/>
  <c r="BK310"/>
  <c r="BK306"/>
  <c r="BK303"/>
  <c r="BK302"/>
  <c r="BK299"/>
  <c r="BK297"/>
  <c r="BK296"/>
  <c r="J293"/>
  <c r="BK290"/>
  <c r="J286"/>
  <c r="J283"/>
  <c r="BK278"/>
  <c r="BK275"/>
  <c r="BK272"/>
  <c r="J269"/>
  <c r="J266"/>
  <c r="J263"/>
  <c r="J260"/>
  <c r="J257"/>
  <c r="BK237"/>
  <c r="J235"/>
  <c r="J234"/>
  <c r="J233"/>
  <c r="BK230"/>
  <c r="BK224"/>
  <c r="J221"/>
  <c r="J219"/>
  <c r="BK217"/>
  <c r="BK215"/>
  <c r="BK213"/>
  <c r="BK212"/>
  <c r="BK208"/>
  <c r="BK207"/>
  <c r="BK203"/>
  <c r="J201"/>
  <c r="BK200"/>
  <c r="J198"/>
  <c r="BK195"/>
  <c r="J192"/>
  <c r="J187"/>
  <c r="J182"/>
  <c r="BK177"/>
  <c r="BK174"/>
  <c r="J172"/>
  <c r="J170"/>
  <c r="J167"/>
  <c r="J163"/>
  <c r="J160"/>
  <c r="BK159"/>
  <c r="BK158"/>
  <c r="J156"/>
  <c r="BK150"/>
  <c r="BK148"/>
  <c r="BK142"/>
  <c r="BK139"/>
  <c r="BK136"/>
  <c l="1" r="P135"/>
  <c r="T135"/>
  <c r="P162"/>
  <c r="T162"/>
  <c r="P176"/>
  <c r="T176"/>
  <c r="P194"/>
  <c r="T194"/>
  <c r="P199"/>
  <c r="T199"/>
  <c r="P214"/>
  <c r="R214"/>
  <c r="R223"/>
  <c r="T223"/>
  <c r="P314"/>
  <c r="BK135"/>
  <c r="J135"/>
  <c r="J96"/>
  <c r="R135"/>
  <c r="BK162"/>
  <c r="J162"/>
  <c r="J97"/>
  <c r="R162"/>
  <c r="BK176"/>
  <c r="J176"/>
  <c r="J100"/>
  <c r="R176"/>
  <c r="BK194"/>
  <c r="J194"/>
  <c r="J101"/>
  <c r="R194"/>
  <c r="BK199"/>
  <c r="J199"/>
  <c r="J102"/>
  <c r="R199"/>
  <c r="BK214"/>
  <c r="J214"/>
  <c r="J103"/>
  <c r="T214"/>
  <c r="BK223"/>
  <c r="J223"/>
  <c r="J106"/>
  <c r="P223"/>
  <c r="BK236"/>
  <c r="J236"/>
  <c r="J107"/>
  <c r="P236"/>
  <c r="R236"/>
  <c r="T236"/>
  <c r="BK298"/>
  <c r="J298"/>
  <c r="J108"/>
  <c r="P298"/>
  <c r="R298"/>
  <c r="T298"/>
  <c r="BK309"/>
  <c r="J309"/>
  <c r="J111"/>
  <c r="P309"/>
  <c r="P308"/>
  <c r="R309"/>
  <c r="R308"/>
  <c r="T309"/>
  <c r="BK314"/>
  <c r="J314"/>
  <c r="J113"/>
  <c r="T314"/>
  <c r="F90"/>
  <c r="J127"/>
  <c r="J130"/>
  <c r="BE136"/>
  <c r="BE139"/>
  <c r="BE142"/>
  <c r="BE156"/>
  <c r="BE160"/>
  <c r="BE167"/>
  <c r="BE170"/>
  <c r="BE172"/>
  <c r="BE174"/>
  <c r="BE177"/>
  <c r="BE182"/>
  <c r="BE187"/>
  <c r="BE192"/>
  <c r="BE195"/>
  <c r="BE198"/>
  <c r="BE200"/>
  <c r="BE201"/>
  <c r="BE207"/>
  <c r="BE208"/>
  <c r="BE212"/>
  <c r="BE213"/>
  <c r="BE215"/>
  <c r="BE216"/>
  <c r="BE217"/>
  <c r="BE219"/>
  <c r="BE224"/>
  <c r="BE230"/>
  <c r="BE233"/>
  <c r="BE234"/>
  <c r="BE235"/>
  <c r="BE237"/>
  <c r="BE257"/>
  <c r="BE272"/>
  <c r="BE278"/>
  <c r="BE290"/>
  <c r="BE299"/>
  <c r="BE302"/>
  <c r="BE303"/>
  <c r="BE306"/>
  <c r="BE316"/>
  <c r="BE318"/>
  <c r="BE320"/>
  <c r="BE148"/>
  <c r="BE150"/>
  <c r="BE158"/>
  <c r="BE159"/>
  <c r="BE163"/>
  <c r="BE203"/>
  <c r="BE221"/>
  <c r="BE260"/>
  <c r="BE263"/>
  <c r="BE266"/>
  <c r="BE269"/>
  <c r="BE275"/>
  <c r="BE283"/>
  <c r="BE286"/>
  <c r="BE293"/>
  <c r="BE296"/>
  <c r="BE297"/>
  <c r="BE310"/>
  <c r="BE311"/>
  <c r="BE313"/>
  <c r="BE315"/>
  <c r="BK171"/>
  <c r="J171"/>
  <c r="J98"/>
  <c r="BK173"/>
  <c r="J173"/>
  <c r="J99"/>
  <c r="BK220"/>
  <c r="J220"/>
  <c r="J104"/>
  <c r="BK305"/>
  <c r="J305"/>
  <c r="J109"/>
  <c r="BK312"/>
  <c r="J312"/>
  <c r="J112"/>
  <c r="BK317"/>
  <c r="J317"/>
  <c r="J114"/>
  <c r="BK319"/>
  <c r="J319"/>
  <c r="J115"/>
  <c r="J32"/>
  <c i="1" r="AW95"/>
  <c i="2" r="F33"/>
  <c i="1" r="BB95"/>
  <c r="BB94"/>
  <c r="W31"/>
  <c i="2" r="F35"/>
  <c i="1" r="BD95"/>
  <c r="BD94"/>
  <c r="W33"/>
  <c i="2" r="F32"/>
  <c i="1" r="BA95"/>
  <c r="BA94"/>
  <c r="W30"/>
  <c i="2" r="F34"/>
  <c i="1" r="BC95"/>
  <c r="BC94"/>
  <c r="AY94"/>
  <c i="2" l="1" r="T308"/>
  <c r="R134"/>
  <c r="T222"/>
  <c r="P134"/>
  <c r="P133"/>
  <c i="1" r="AU95"/>
  <c i="2" r="P222"/>
  <c r="R222"/>
  <c r="T134"/>
  <c r="T133"/>
  <c r="BK222"/>
  <c r="J222"/>
  <c r="J105"/>
  <c r="BK134"/>
  <c r="BK308"/>
  <c r="J308"/>
  <c r="J110"/>
  <c i="1" r="AX94"/>
  <c i="2" r="F31"/>
  <c i="1" r="AZ95"/>
  <c r="AZ94"/>
  <c r="W29"/>
  <c r="AU94"/>
  <c r="W32"/>
  <c r="AW94"/>
  <c r="AK30"/>
  <c i="2" r="J31"/>
  <c i="1" r="AV95"/>
  <c r="AT95"/>
  <c i="2" l="1" r="BK133"/>
  <c r="J133"/>
  <c r="J94"/>
  <c r="R133"/>
  <c r="J134"/>
  <c r="J95"/>
  <c i="1" r="AV94"/>
  <c r="AK29"/>
  <c l="1" r="AT94"/>
  <c i="2" r="J28"/>
  <c i="1" r="AG95"/>
  <c r="AG94"/>
  <c r="AK26"/>
  <c r="AK35"/>
  <c l="1" r="AN94"/>
  <c r="AN95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<sst xmlns="http://schemas.openxmlformats.org/spreadsheetml/2006/main">
  <si>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</si>
  <si>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</si>
  <si>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</si>
  <si>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</si>
  <si>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{251c849b-1e9e-40f7-9de1-7f0bddca4f0b}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</si>
  <si>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</si>
  <si>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</si>
  <si>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</si>
  <si>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</si>
  <si>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</si>
  <si>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</si>
  <si>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</si>
  <si>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</si>
  <si>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</si>
  <si>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</si>
  <si>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</si>
  <si>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</si>
  <si>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Zpřístupnění hradeb Na Rejdišti</t>
  </si>
  <si>
    <t>KSO:</t>
  </si>
  <si>
    <t>CC-CZ:</t>
  </si>
  <si>
    <t>Místo:</t>
  </si>
  <si>
    <t>p.č. 1585, st. 251, 252 a 253</t>
  </si>
  <si>
    <t>Datum:</t>
  </si>
  <si>
    <t>9. 6. 2021</t>
  </si>
  <si>
    <t>Zadavatel:</t>
  </si>
  <si>
    <t>IČ:</t>
  </si>
  <si>
    <t>Město Nymburk</t>
  </si>
  <si>
    <t>DIČ:</t>
  </si>
  <si>
    <t>Uchazeč:</t>
  </si>
  <si>
    <t>Vyplň údaj</t>
  </si>
  <si>
    <t>Projektant:</t>
  </si>
  <si>
    <t>Fapal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</si>
  <si>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</si>
  <si>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</si>
  <si>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</si>
  <si>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</si>
  <si>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</si>
  <si>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</si>
  <si>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</si>
  <si>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</si>
  <si>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</si>
  <si>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</si>
  <si>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</si>
  <si>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</si>
  <si>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</si>
  <si>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</si>
  <si>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</si>
  <si>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</si>
  <si>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</si>
  <si>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</si>
  <si>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</si>
  <si>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</si>
  <si>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</si>
  <si>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</si>
  <si>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</si>
  <si>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</si>
  <si>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</si>
  <si>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</si>
  <si>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</si>
  <si>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</si>
  <si>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</si>
  <si>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</si>
  <si>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</si>
  <si>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</si>
  <si>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</si>
  <si>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</si>
  <si>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</si>
  <si>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</si>
  <si>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</si>
  <si>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</si>
  <si>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</si>
  <si>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</si>
  <si>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</si>
  <si>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</si>
  <si>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</si>
  <si>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</si>
  <si>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</si>
  <si>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</si>
  <si>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</si>
  <si>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</si>
  <si>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</si>
  <si>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</si>
  <si>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</si>
  <si>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</si>
  <si>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</si>
  <si>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</si>
  <si>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</si>
  <si>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</si>
  <si>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</si>
  <si>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</si>
  <si>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</si>
  <si>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</si>
  <si>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</si>
  <si>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</si>
  <si>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</si>
  <si>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</si>
  <si>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</si>
  <si>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</si>
  <si>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</si>
  <si>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</si>
  <si>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</si>
  <si>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</si>
  <si>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</si>
  <si>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</si>
  <si>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</si>
  <si>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</si>
  <si>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</si>
  <si>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</si>
  <si>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</si>
  <si>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</si>
  <si>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</si>
  <si>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</si>
  <si>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</si>
  <si>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</si>
  <si>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</si>
  <si>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</si>
  <si>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</si>
  <si>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</si>
  <si>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</si>
  <si>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</si>
  <si>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</si>
  <si>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</si>
  <si>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</si>
  <si>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</si>
  <si>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</si>
  <si>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</si>
  <si>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</si>
  <si>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</si>
  <si>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</si>
  <si>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121112005</t>
  </si>
  <si>
    <t>Sejmutí ornice tl vrstvy do 300 mm ručně</t>
  </si>
  <si>
    <t>m2</t>
  </si>
  <si>
    <t>4</t>
  </si>
  <si>
    <t>-2082043736</t>
  </si>
  <si>
    <t>VV</t>
  </si>
  <si>
    <t>měřeno dwg</t>
  </si>
  <si>
    <t>"chodník" 61,86</t>
  </si>
  <si>
    <t>131213101</t>
  </si>
  <si>
    <t>Hloubení jam v soudržných horninách třídy těžitelnosti I, skupiny 3 ručně</t>
  </si>
  <si>
    <t>m3</t>
  </si>
  <si>
    <t>-892737908</t>
  </si>
  <si>
    <t>patky schodiště</t>
  </si>
  <si>
    <t>1,0*1,0*1,0*2</t>
  </si>
  <si>
    <t>3</t>
  </si>
  <si>
    <t>162751117</t>
  </si>
  <si>
    <t>Vodorovné přemístění do 10000 m výkopku/sypaniny z horniny třídy těžitelnosti I, skupiny 1 až 3</t>
  </si>
  <si>
    <t>1391965569</t>
  </si>
  <si>
    <t>ornice</t>
  </si>
  <si>
    <t>61,86*0,3</t>
  </si>
  <si>
    <t>Součet</t>
  </si>
  <si>
    <t>162751119</t>
  </si>
  <si>
    <t>Příplatek k vodorovnému přemístění výkopku/sypaniny z horniny třídy těžitelnosti I, skupiny 1 až 3 ZKD 1000 m přes 10000 m</t>
  </si>
  <si>
    <t>-1751482649</t>
  </si>
  <si>
    <t>20,558*5 'Přepočtené koeficientem množství</t>
  </si>
  <si>
    <t>5</t>
  </si>
  <si>
    <t>167151101</t>
  </si>
  <si>
    <t>Nakládání výkopku z hornin třídy těžitelnosti I, skupiny 1 až 3 do 100 m3</t>
  </si>
  <si>
    <t>397762687</t>
  </si>
  <si>
    <t>6</t>
  </si>
  <si>
    <t>171201231</t>
  </si>
  <si>
    <t>Poplatek za uložení zeminy a kamení na recyklační skládce (skládkovné) kód odpadu 17 05 04</t>
  </si>
  <si>
    <t>t</t>
  </si>
  <si>
    <t>41463843</t>
  </si>
  <si>
    <t>20,558*1,65 'Přepočtené koeficientem množství</t>
  </si>
  <si>
    <t>7</t>
  </si>
  <si>
    <t>181111111</t>
  </si>
  <si>
    <t>Plošná úprava terénu do 500 m2 zemina skupiny 1 až 4 nerovnosti do 100 mm v rovinně a svahu do 1:5</t>
  </si>
  <si>
    <t>306961089</t>
  </si>
  <si>
    <t>8</t>
  </si>
  <si>
    <t>181411131</t>
  </si>
  <si>
    <t>Založení parkového trávníku výsevem plochy do 1000 m2 v rovině a ve svahu do 1:5</t>
  </si>
  <si>
    <t>-1695102451</t>
  </si>
  <si>
    <t>9</t>
  </si>
  <si>
    <t>M</t>
  </si>
  <si>
    <t>00572410</t>
  </si>
  <si>
    <t>osivo směs travní parková</t>
  </si>
  <si>
    <t>kg</t>
  </si>
  <si>
    <t>1055954658</t>
  </si>
  <si>
    <t>150*0,02 'Přepočtené koeficientem množství</t>
  </si>
  <si>
    <t>Zakládání</t>
  </si>
  <si>
    <t>10</t>
  </si>
  <si>
    <t>275313611</t>
  </si>
  <si>
    <t>Základové patky z betonu tř. C 16/20</t>
  </si>
  <si>
    <t>-674493978</t>
  </si>
  <si>
    <t>0,8</t>
  </si>
  <si>
    <t>11</t>
  </si>
  <si>
    <t>275351121</t>
  </si>
  <si>
    <t>Zřízení bednění základových patek</t>
  </si>
  <si>
    <t>-202431574</t>
  </si>
  <si>
    <t>horní část patek</t>
  </si>
  <si>
    <t>(1,0+1,0)*2*0,3*2</t>
  </si>
  <si>
    <t>12</t>
  </si>
  <si>
    <t>275351122</t>
  </si>
  <si>
    <t>Odstranění bednění základových patek</t>
  </si>
  <si>
    <t>-1801320518</t>
  </si>
  <si>
    <t>Svislé a kompletní konstrukce</t>
  </si>
  <si>
    <t>13</t>
  </si>
  <si>
    <t>317234410</t>
  </si>
  <si>
    <t>Vyzdívka mezi nosníky z cihel pálených na MV</t>
  </si>
  <si>
    <t>-578409558</t>
  </si>
  <si>
    <t>Vodorovné konstrukce</t>
  </si>
  <si>
    <t>14</t>
  </si>
  <si>
    <t>413232211</t>
  </si>
  <si>
    <t>Zazdívka zhlaví válcovaných nosníků v do 150 mm</t>
  </si>
  <si>
    <t>kus</t>
  </si>
  <si>
    <t>2125568981</t>
  </si>
  <si>
    <t>23+24</t>
  </si>
  <si>
    <t>Komunikace pozemní</t>
  </si>
  <si>
    <t>564750011</t>
  </si>
  <si>
    <t>Podklad z kameniva hrubého drceného vel. 4-8 mm tl 150 mm</t>
  </si>
  <si>
    <t>465725494</t>
  </si>
  <si>
    <t>"schodník vnitřní" 9,24</t>
  </si>
  <si>
    <t>16</t>
  </si>
  <si>
    <t>564751111</t>
  </si>
  <si>
    <t>Podklad z kameniva hrubého drceného vel. 32-63 mm tl 150 mm</t>
  </si>
  <si>
    <t>530282473</t>
  </si>
  <si>
    <t>17</t>
  </si>
  <si>
    <t>591211111</t>
  </si>
  <si>
    <t xml:space="preserve">Kladení dlažby z kostek drobných z kamene do lože z kameniva </t>
  </si>
  <si>
    <t>-1779316291</t>
  </si>
  <si>
    <t>18</t>
  </si>
  <si>
    <t>58381007</t>
  </si>
  <si>
    <t>kostka dlažební žula 60/60mm</t>
  </si>
  <si>
    <t>-1898988877</t>
  </si>
  <si>
    <t>71,1*1,02 'Přepočtené koeficientem množství</t>
  </si>
  <si>
    <t>Úpravy povrchů, podlahy a osazování výplní</t>
  </si>
  <si>
    <t>19</t>
  </si>
  <si>
    <t>612135002</t>
  </si>
  <si>
    <t>Vyrovnání podkladu maltou cementovou tl do 10 mm</t>
  </si>
  <si>
    <t>1410885662</t>
  </si>
  <si>
    <t>pod nosníny - ochoz</t>
  </si>
  <si>
    <t>6,9</t>
  </si>
  <si>
    <t>20</t>
  </si>
  <si>
    <t>622635041</t>
  </si>
  <si>
    <t>Oprava spárování cihelného zdiva stěn MC v rozsahu do 50 %</t>
  </si>
  <si>
    <t>-1558247119</t>
  </si>
  <si>
    <t>Ostatní konstrukce a práce, bourání</t>
  </si>
  <si>
    <t>916241213</t>
  </si>
  <si>
    <t>Osazení obrubníku kamenného stojatého s boční opěrou do lože z betonu prostého</t>
  </si>
  <si>
    <t>m</t>
  </si>
  <si>
    <t>966145320</t>
  </si>
  <si>
    <t>22</t>
  </si>
  <si>
    <t>58380007</t>
  </si>
  <si>
    <t>obrubník kamenný žulový přímý 1000x150x250mm</t>
  </si>
  <si>
    <t>-962933907</t>
  </si>
  <si>
    <t>60,388*1,02 'Přepočtené koeficientem množství</t>
  </si>
  <si>
    <t>23</t>
  </si>
  <si>
    <t>919726122</t>
  </si>
  <si>
    <t>Geotextilie pro ochranu, separaci a filtraci netkaná měrná hmotnost do 300 g/m2</t>
  </si>
  <si>
    <t>-682592539</t>
  </si>
  <si>
    <t>61,86+60,388*0,3</t>
  </si>
  <si>
    <t>9,24+5,58*0,3+7,34*0,3</t>
  </si>
  <si>
    <t>24</t>
  </si>
  <si>
    <t>953965122</t>
  </si>
  <si>
    <t>Kotevní šroub pro chemické kotvy M 12 dl 220 mm</t>
  </si>
  <si>
    <t>637236052</t>
  </si>
  <si>
    <t>25</t>
  </si>
  <si>
    <t>973031345</t>
  </si>
  <si>
    <t>Vysekání kapes ve zdivu cihelném na MV nebo MVC pl do 0,25 m2 hl do 300 mm</t>
  </si>
  <si>
    <t>-1361792668</t>
  </si>
  <si>
    <t>"mezipodesty - uložení jekl" 24</t>
  </si>
  <si>
    <t>"ochoz - uložení jekl" 23</t>
  </si>
  <si>
    <t>26</t>
  </si>
  <si>
    <t>98800R101</t>
  </si>
  <si>
    <t>Dodávka a montáž autonomních požárních hlásičů s detekcí a signalizací kouře</t>
  </si>
  <si>
    <t>1099089508</t>
  </si>
  <si>
    <t>27</t>
  </si>
  <si>
    <t>98800R102</t>
  </si>
  <si>
    <t>Dodávka a montáž bezpečnostních tabulek směru úniku</t>
  </si>
  <si>
    <t>-1415377785</t>
  </si>
  <si>
    <t>997</t>
  </si>
  <si>
    <t>Přesun sutě</t>
  </si>
  <si>
    <t>28</t>
  </si>
  <si>
    <t>997013211</t>
  </si>
  <si>
    <t>Vnitrostaveništní doprava suti a vybouraných hmot pro budovy v do 6 m ručně</t>
  </si>
  <si>
    <t>1648337721</t>
  </si>
  <si>
    <t>29</t>
  </si>
  <si>
    <t>997013501</t>
  </si>
  <si>
    <t>Odvoz suti a vybouraných hmot na skládku nebo meziskládku do 1 km se složením</t>
  </si>
  <si>
    <t>-1890066135</t>
  </si>
  <si>
    <t>30</t>
  </si>
  <si>
    <t>997013509</t>
  </si>
  <si>
    <t>Příplatek k odvozu suti a vybouraných hmot na skládku ZKD 1 km přes 1 km</t>
  </si>
  <si>
    <t>1502415996</t>
  </si>
  <si>
    <t>4,559*14 'Přepočtené koeficientem množství</t>
  </si>
  <si>
    <t>31</t>
  </si>
  <si>
    <t>997013631</t>
  </si>
  <si>
    <t>Poplatek za uložení na skládce (skládkovné) stavebního odpadu směsného kód odpadu 17 09 04</t>
  </si>
  <si>
    <t>623795477</t>
  </si>
  <si>
    <t>998</t>
  </si>
  <si>
    <t>Přesun hmot</t>
  </si>
  <si>
    <t>32</t>
  </si>
  <si>
    <t>998018001</t>
  </si>
  <si>
    <t>Přesun hmot ruční pro budovy v do 6 m</t>
  </si>
  <si>
    <t>939925510</t>
  </si>
  <si>
    <t>PSV</t>
  </si>
  <si>
    <t>Práce a dodávky PSV</t>
  </si>
  <si>
    <t>762</t>
  </si>
  <si>
    <t>Konstrukce tesařské</t>
  </si>
  <si>
    <t>33</t>
  </si>
  <si>
    <t>762523108</t>
  </si>
  <si>
    <t>Položení podlahy z hoblovaných fošen na sraz</t>
  </si>
  <si>
    <t>545377127</t>
  </si>
  <si>
    <t>"schodiště" 12,4</t>
  </si>
  <si>
    <t>"mezipodesty" 18,11</t>
  </si>
  <si>
    <t>"ochoz" 28,08</t>
  </si>
  <si>
    <t>"rezerva" 15,0</t>
  </si>
  <si>
    <t>34</t>
  </si>
  <si>
    <t>60556101</t>
  </si>
  <si>
    <t>dubové řezivo, tl. 46 mm, hoblované, sažené hrany, sušené</t>
  </si>
  <si>
    <t>-520928695</t>
  </si>
  <si>
    <t>73,590*0,046</t>
  </si>
  <si>
    <t>3,385*1,15 'Přepočtené koeficientem množství</t>
  </si>
  <si>
    <t>35</t>
  </si>
  <si>
    <t>762595001</t>
  </si>
  <si>
    <t>Spojovací prostředky pro položení dřevěných podlah a zakrytí kanálů</t>
  </si>
  <si>
    <t>-559747770</t>
  </si>
  <si>
    <t>36</t>
  </si>
  <si>
    <t>998762101</t>
  </si>
  <si>
    <t>Přesun hmot tonážní pro kce tesařské v objektech v do 6 m</t>
  </si>
  <si>
    <t>-333063195</t>
  </si>
  <si>
    <t>37</t>
  </si>
  <si>
    <t>998762181</t>
  </si>
  <si>
    <t>Příplatek k přesunu hmot tonážní 762 prováděný bez použití mechanizace</t>
  </si>
  <si>
    <t>1986229831</t>
  </si>
  <si>
    <t>767</t>
  </si>
  <si>
    <t>Konstrukce zámečnické</t>
  </si>
  <si>
    <t>38</t>
  </si>
  <si>
    <t>767995111</t>
  </si>
  <si>
    <t>Montáž atypických zámečnických konstrukcí hmotnosti do 5 kg/m</t>
  </si>
  <si>
    <t>629341814</t>
  </si>
  <si>
    <t>L50/50/5</t>
  </si>
  <si>
    <t>"schodiště" (32+30)*2,19*3,85</t>
  </si>
  <si>
    <t>"mezipodesty" ((2,145*3*2)+(2*3)+(2,17*3))*3,85</t>
  </si>
  <si>
    <t>"ochoz" 23*1,4*3,85</t>
  </si>
  <si>
    <t>Mezisoučet</t>
  </si>
  <si>
    <t>jekl 40/40/5</t>
  </si>
  <si>
    <t>"zábradlí - sloupky" 28,5*4,9</t>
  </si>
  <si>
    <t>"zábradlí - madlo" 33,75*4,9</t>
  </si>
  <si>
    <t>jekl 40/20mm</t>
  </si>
  <si>
    <t>37,9*1,68</t>
  </si>
  <si>
    <t>hranol 12/12mm</t>
  </si>
  <si>
    <t>316,0*1,17</t>
  </si>
  <si>
    <t>PL 40/5mm</t>
  </si>
  <si>
    <t>262,0*1,6</t>
  </si>
  <si>
    <t>39</t>
  </si>
  <si>
    <t>13010202</t>
  </si>
  <si>
    <t>tyč ocelová plochá jakost 11 375 40x5mm</t>
  </si>
  <si>
    <t>-1048785206</t>
  </si>
  <si>
    <t>419,2*0,001</t>
  </si>
  <si>
    <t>0,419*1,08 'Přepočtené koeficientem množství</t>
  </si>
  <si>
    <t>40</t>
  </si>
  <si>
    <t>13010420</t>
  </si>
  <si>
    <t>úhelník ocelový rovnostranný jakost 11 375 50x50x5mm</t>
  </si>
  <si>
    <t>1811114336</t>
  </si>
  <si>
    <t>744,436*0,001</t>
  </si>
  <si>
    <t>0,744*1,08 'Přepočtené koeficientem množství</t>
  </si>
  <si>
    <t>41</t>
  </si>
  <si>
    <t>14550240</t>
  </si>
  <si>
    <t>profil ocelový čtvercový svařovaný 40x40x5mm</t>
  </si>
  <si>
    <t>-43041858</t>
  </si>
  <si>
    <t>305,025*0,001</t>
  </si>
  <si>
    <t>0,305*1,08 'Přepočtené koeficientem množství</t>
  </si>
  <si>
    <t>42</t>
  </si>
  <si>
    <t>14550122</t>
  </si>
  <si>
    <t>profil ocelový obdélníkový svařovaný 40x20x2mm</t>
  </si>
  <si>
    <t>-1245397619</t>
  </si>
  <si>
    <t>63,672*0,001</t>
  </si>
  <si>
    <t>0,064*1,08 'Přepočtené koeficientem množství</t>
  </si>
  <si>
    <t>43</t>
  </si>
  <si>
    <t>13010151</t>
  </si>
  <si>
    <t>tyč ocelová čtvercová jakost 11 375 12x12mm</t>
  </si>
  <si>
    <t>-1406030575</t>
  </si>
  <si>
    <t>369,72*0,001</t>
  </si>
  <si>
    <t>0,37*1,08 'Přepočtené koeficientem množství</t>
  </si>
  <si>
    <t>44</t>
  </si>
  <si>
    <t>767995112</t>
  </si>
  <si>
    <t>Montáž atypických zámečnických konstrukcí hmotnosti do 10 kg/m</t>
  </si>
  <si>
    <t>-1355966198</t>
  </si>
  <si>
    <t>plech 160/4mm</t>
  </si>
  <si>
    <t>37,9*5,12</t>
  </si>
  <si>
    <t>45</t>
  </si>
  <si>
    <t>13611214</t>
  </si>
  <si>
    <t>plech ocelový hladký jakost S235JR tl 4mm tabule</t>
  </si>
  <si>
    <t>532109674</t>
  </si>
  <si>
    <t>194,048*0,001</t>
  </si>
  <si>
    <t>0,194*1,08 'Přepočtené koeficientem množství</t>
  </si>
  <si>
    <t>46</t>
  </si>
  <si>
    <t>767995113</t>
  </si>
  <si>
    <t>Montáž atypických zámečnických konstrukcí hmotnosti do 20 kg/m</t>
  </si>
  <si>
    <t>1842213258</t>
  </si>
  <si>
    <t>jekl 150/100/6</t>
  </si>
  <si>
    <t>"mezipodesty" ((2,145*3*2)+(2*3)+(2,17*3))*18,33</t>
  </si>
  <si>
    <t>"ochoz" 23*1,4*18,33</t>
  </si>
  <si>
    <t>47</t>
  </si>
  <si>
    <t>14550329</t>
  </si>
  <si>
    <t>profil ocelový obdélníkový svařovaný 150x100x6mm</t>
  </si>
  <si>
    <t>-2026750656</t>
  </si>
  <si>
    <t>1055,441*0,001</t>
  </si>
  <si>
    <t>1,055*1,08 'Přepočtené koeficientem množství</t>
  </si>
  <si>
    <t>48</t>
  </si>
  <si>
    <t>767995114</t>
  </si>
  <si>
    <t>Montáž atypických zámečnických konstrukcí hmotnosti do 50 kg/m</t>
  </si>
  <si>
    <t>2031354165</t>
  </si>
  <si>
    <t>"vřeteno - kruhvá trubka 160/10mm" (8,17+8,705)*36,0</t>
  </si>
  <si>
    <t>"plech tl. 10mm" 0,5*80,0+27,6</t>
  </si>
  <si>
    <t>49</t>
  </si>
  <si>
    <t>55283926</t>
  </si>
  <si>
    <t>trubka ocelová bezešvá hladká jakost 11 353 160x10,0mm</t>
  </si>
  <si>
    <t>517492777</t>
  </si>
  <si>
    <t>8,17+8,705</t>
  </si>
  <si>
    <t>16,875*1,08 'Přepočtené koeficientem množství</t>
  </si>
  <si>
    <t>50</t>
  </si>
  <si>
    <t>13611228</t>
  </si>
  <si>
    <t>plech ocelový hladký jakost S235JR tl 10mm tabule</t>
  </si>
  <si>
    <t>1207088757</t>
  </si>
  <si>
    <t>(40,0+27,6)*0,001</t>
  </si>
  <si>
    <t>0,068*1,08 'Přepočtené koeficientem množství</t>
  </si>
  <si>
    <t>51</t>
  </si>
  <si>
    <t>998767101</t>
  </si>
  <si>
    <t>Přesun hmot tonážní pro zámečnické konstrukce v objektech v do 6 m</t>
  </si>
  <si>
    <t>-393984200</t>
  </si>
  <si>
    <t>52</t>
  </si>
  <si>
    <t>998767181</t>
  </si>
  <si>
    <t>Příplatek k přesunu hmot tonážní 767 prováděný bez použití mechanizace</t>
  </si>
  <si>
    <t>-257588391</t>
  </si>
  <si>
    <t>783</t>
  </si>
  <si>
    <t>Dokončovací práce - nátěry</t>
  </si>
  <si>
    <t>53</t>
  </si>
  <si>
    <t>783301401</t>
  </si>
  <si>
    <t>Ometení zámečnických konstrukcí</t>
  </si>
  <si>
    <t>-610409410</t>
  </si>
  <si>
    <t>veškeré ocelové konstrukce</t>
  </si>
  <si>
    <t>132,012</t>
  </si>
  <si>
    <t>54</t>
  </si>
  <si>
    <t>783314203</t>
  </si>
  <si>
    <t>Základní antikorozní jednonásobný syntetický samozákladující nátěr zámečnických konstrukcí</t>
  </si>
  <si>
    <t>1401413300</t>
  </si>
  <si>
    <t>55</t>
  </si>
  <si>
    <t>783317105</t>
  </si>
  <si>
    <t>Krycí jednonásobný syntetický samozákladující nátěr zámečnických konstrukcí</t>
  </si>
  <si>
    <t>907543903</t>
  </si>
  <si>
    <t>P</t>
  </si>
  <si>
    <t>Poznámka k položce:_x000d_
barva kovářská čerň</t>
  </si>
  <si>
    <t>HZS</t>
  </si>
  <si>
    <t>Hodinové zúčtovací sazby</t>
  </si>
  <si>
    <t>56</t>
  </si>
  <si>
    <t>HZS2131</t>
  </si>
  <si>
    <t>Hodinová zúčtovací sazba zámečník</t>
  </si>
  <si>
    <t>hod</t>
  </si>
  <si>
    <t>512</t>
  </si>
  <si>
    <t>-1869137104</t>
  </si>
  <si>
    <t>"svařovací práce - konstrukce schodiště" 80,0</t>
  </si>
  <si>
    <t>VRN</t>
  </si>
  <si>
    <t>Vedlejší rozpočtové náklady</t>
  </si>
  <si>
    <t>VRN1</t>
  </si>
  <si>
    <t>Průzkumné, geodetické a projektové práce</t>
  </si>
  <si>
    <t>57</t>
  </si>
  <si>
    <t>010001000</t>
  </si>
  <si>
    <t>soubor</t>
  </si>
  <si>
    <t>1024</t>
  </si>
  <si>
    <t>1136541211</t>
  </si>
  <si>
    <t>58</t>
  </si>
  <si>
    <t>013294000</t>
  </si>
  <si>
    <t>Ostatní dokumentace - dílenská dokumentace pro výrobu ocelových schodišť</t>
  </si>
  <si>
    <t>1520177585</t>
  </si>
  <si>
    <t>VRN3</t>
  </si>
  <si>
    <t>Zařízení staveniště</t>
  </si>
  <si>
    <t>59</t>
  </si>
  <si>
    <t>030001000</t>
  </si>
  <si>
    <t>-1494050790</t>
  </si>
  <si>
    <t>VRN4</t>
  </si>
  <si>
    <t>Inženýrská činnost</t>
  </si>
  <si>
    <t>60</t>
  </si>
  <si>
    <t>045002000</t>
  </si>
  <si>
    <t>Kompletační a koordinační činnost</t>
  </si>
  <si>
    <t>-737929500</t>
  </si>
  <si>
    <t>61</t>
  </si>
  <si>
    <t>049002000</t>
  </si>
  <si>
    <t>Ostatní inženýrská činnost - pro zajištění vydání kolaudačního souhlasu</t>
  </si>
  <si>
    <t>-1495109427</t>
  </si>
  <si>
    <t>VRN6</t>
  </si>
  <si>
    <t>Územní vlivy</t>
  </si>
  <si>
    <t>62</t>
  </si>
  <si>
    <t>065002000</t>
  </si>
  <si>
    <t>Mimostaveništní doprava materiálů</t>
  </si>
  <si>
    <t>1327067352</t>
  </si>
  <si>
    <t>VRN9</t>
  </si>
  <si>
    <t>Ostatní náklady</t>
  </si>
  <si>
    <t>63</t>
  </si>
  <si>
    <t>094002000</t>
  </si>
  <si>
    <t>Ostatní náklady související s výstavbou - ochrana kořenů a stromů</t>
  </si>
  <si>
    <t>110473284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</si>
</sst>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2021-025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Zpřístupnění hradeb Na Rejdišti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p.č. 1585, st. 251, 252 a 253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9. 6. 2021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Město Nymburk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Fapal s.r.o.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8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75</v>
      </c>
      <c r="BT94" s="102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24.75" customHeight="1">
      <c r="A95" s="103" t="s">
        <v>79</v>
      </c>
      <c r="B95" s="104"/>
      <c r="C95" s="105"/>
      <c r="D95" s="106" t="s">
        <v>14</v>
      </c>
      <c r="E95" s="106"/>
      <c r="F95" s="106"/>
      <c r="G95" s="106"/>
      <c r="H95" s="106"/>
      <c r="I95" s="107"/>
      <c r="J95" s="106" t="s">
        <v>17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'2021-025 - Zpřístupnění h...'!J28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'2021-025 - Zpřístupnění h...'!P133</f>
        <v>0</v>
      </c>
      <c r="AV95" s="111">
        <f>'2021-025 - Zpřístupnění h...'!J31</f>
        <v>0</v>
      </c>
      <c r="AW95" s="111">
        <f>'2021-025 - Zpřístupnění h...'!J32</f>
        <v>0</v>
      </c>
      <c r="AX95" s="111">
        <f>'2021-025 - Zpřístupnění h...'!J33</f>
        <v>0</v>
      </c>
      <c r="AY95" s="111">
        <f>'2021-025 - Zpřístupnění h...'!J34</f>
        <v>0</v>
      </c>
      <c r="AZ95" s="111">
        <f>'2021-025 - Zpřístupnění h...'!F31</f>
        <v>0</v>
      </c>
      <c r="BA95" s="111">
        <f>'2021-025 - Zpřístupnění h...'!F32</f>
        <v>0</v>
      </c>
      <c r="BB95" s="111">
        <f>'2021-025 - Zpřístupnění h...'!F33</f>
        <v>0</v>
      </c>
      <c r="BC95" s="111">
        <f>'2021-025 - Zpřístupnění h...'!F34</f>
        <v>0</v>
      </c>
      <c r="BD95" s="113">
        <f>'2021-025 - Zpřístupnění h...'!F35</f>
        <v>0</v>
      </c>
      <c r="BE95" s="7"/>
      <c r="BT95" s="114" t="s">
        <v>81</v>
      </c>
      <c r="BU95" s="114" t="s">
        <v>82</v>
      </c>
      <c r="BV95" s="114" t="s">
        <v>77</v>
      </c>
      <c r="BW95" s="114" t="s">
        <v>4</v>
      </c>
      <c r="BX95" s="114" t="s">
        <v>78</v>
      </c>
      <c r="CL95" s="114" t="s">
        <v>1</v>
      </c>
    </row>
    <row r="96" s="2" customFormat="1" ht="30" customHeight="1">
      <c r="A96" s="38"/>
      <c r="B96" s="39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9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025 - Zpřístupnění h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84</v>
      </c>
      <c r="L4" s="22"/>
      <c r="M4" s="115" t="s">
        <v>10</v>
      </c>
      <c r="AT4" s="19" t="s">
        <v>3</v>
      </c>
    </row>
    <row r="5" s="1" customFormat="1" ht="6.96" customHeight="1">
      <c r="B5" s="22"/>
      <c r="L5" s="22"/>
    </row>
    <row r="6" s="2" customFormat="1" ht="12" customHeight="1">
      <c r="A6" s="38"/>
      <c r="B6" s="39"/>
      <c r="C6" s="38"/>
      <c r="D6" s="32" t="s">
        <v>16</v>
      </c>
      <c r="E6" s="38"/>
      <c r="F6" s="38"/>
      <c r="G6" s="38"/>
      <c r="H6" s="38"/>
      <c r="I6" s="38"/>
      <c r="J6" s="38"/>
      <c r="K6" s="38"/>
      <c r="L6" s="55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39"/>
      <c r="C7" s="38"/>
      <c r="D7" s="38"/>
      <c r="E7" s="67" t="s">
        <v>17</v>
      </c>
      <c r="F7" s="38"/>
      <c r="G7" s="38"/>
      <c r="H7" s="38"/>
      <c r="I7" s="38"/>
      <c r="J7" s="38"/>
      <c r="K7" s="38"/>
      <c r="L7" s="55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39"/>
      <c r="C8" s="38"/>
      <c r="D8" s="38"/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39"/>
      <c r="C9" s="38"/>
      <c r="D9" s="32" t="s">
        <v>18</v>
      </c>
      <c r="E9" s="38"/>
      <c r="F9" s="27" t="s">
        <v>1</v>
      </c>
      <c r="G9" s="38"/>
      <c r="H9" s="38"/>
      <c r="I9" s="32" t="s">
        <v>19</v>
      </c>
      <c r="J9" s="27" t="s">
        <v>1</v>
      </c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20</v>
      </c>
      <c r="E10" s="38"/>
      <c r="F10" s="27" t="s">
        <v>21</v>
      </c>
      <c r="G10" s="38"/>
      <c r="H10" s="38"/>
      <c r="I10" s="32" t="s">
        <v>22</v>
      </c>
      <c r="J10" s="69" t="str">
        <f>'Rekapitulace stavby'!AN8</f>
        <v>9. 6. 2021</v>
      </c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39"/>
      <c r="C11" s="38"/>
      <c r="D11" s="38"/>
      <c r="E11" s="38"/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24</v>
      </c>
      <c r="E12" s="38"/>
      <c r="F12" s="38"/>
      <c r="G12" s="38"/>
      <c r="H12" s="38"/>
      <c r="I12" s="32" t="s">
        <v>25</v>
      </c>
      <c r="J12" s="27" t="s">
        <v>1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39"/>
      <c r="C13" s="38"/>
      <c r="D13" s="38"/>
      <c r="E13" s="27" t="s">
        <v>26</v>
      </c>
      <c r="F13" s="38"/>
      <c r="G13" s="38"/>
      <c r="H13" s="38"/>
      <c r="I13" s="32" t="s">
        <v>27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39"/>
      <c r="C14" s="38"/>
      <c r="D14" s="38"/>
      <c r="E14" s="38"/>
      <c r="F14" s="38"/>
      <c r="G14" s="38"/>
      <c r="H14" s="38"/>
      <c r="I14" s="38"/>
      <c r="J14" s="38"/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39"/>
      <c r="C15" s="38"/>
      <c r="D15" s="32" t="s">
        <v>28</v>
      </c>
      <c r="E15" s="38"/>
      <c r="F15" s="38"/>
      <c r="G15" s="38"/>
      <c r="H15" s="38"/>
      <c r="I15" s="32" t="s">
        <v>25</v>
      </c>
      <c r="J15" s="33" t="str">
        <f>'Rekapitulace stavby'!AN13</f>
        <v>Vyplň údaj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39"/>
      <c r="C16" s="38"/>
      <c r="D16" s="38"/>
      <c r="E16" s="33" t="str">
        <f>'Rekapitulace stavby'!E14</f>
        <v>Vyplň údaj</v>
      </c>
      <c r="F16" s="27"/>
      <c r="G16" s="27"/>
      <c r="H16" s="27"/>
      <c r="I16" s="32" t="s">
        <v>27</v>
      </c>
      <c r="J16" s="33" t="str">
        <f>'Rekapitulace stavby'!AN14</f>
        <v>Vyplň údaj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39"/>
      <c r="C17" s="38"/>
      <c r="D17" s="38"/>
      <c r="E17" s="38"/>
      <c r="F17" s="38"/>
      <c r="G17" s="38"/>
      <c r="H17" s="38"/>
      <c r="I17" s="38"/>
      <c r="J17" s="38"/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39"/>
      <c r="C18" s="38"/>
      <c r="D18" s="32" t="s">
        <v>30</v>
      </c>
      <c r="E18" s="38"/>
      <c r="F18" s="38"/>
      <c r="G18" s="38"/>
      <c r="H18" s="38"/>
      <c r="I18" s="32" t="s">
        <v>25</v>
      </c>
      <c r="J18" s="27" t="s">
        <v>1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39"/>
      <c r="C19" s="38"/>
      <c r="D19" s="38"/>
      <c r="E19" s="27" t="s">
        <v>31</v>
      </c>
      <c r="F19" s="38"/>
      <c r="G19" s="38"/>
      <c r="H19" s="38"/>
      <c r="I19" s="32" t="s">
        <v>27</v>
      </c>
      <c r="J19" s="27" t="s">
        <v>1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39"/>
      <c r="C21" s="38"/>
      <c r="D21" s="32" t="s">
        <v>33</v>
      </c>
      <c r="E21" s="38"/>
      <c r="F21" s="38"/>
      <c r="G21" s="38"/>
      <c r="H21" s="38"/>
      <c r="I21" s="32" t="s">
        <v>25</v>
      </c>
      <c r="J21" s="27" t="str">
        <f>IF('Rekapitulace stavby'!AN19="","",'Rekapitulace stavby'!AN19)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39"/>
      <c r="C22" s="38"/>
      <c r="D22" s="38"/>
      <c r="E22" s="27" t="str">
        <f>IF('Rekapitulace stavby'!E20="","",'Rekapitulace stavby'!E20)</f>
        <v xml:space="preserve"> </v>
      </c>
      <c r="F22" s="38"/>
      <c r="G22" s="38"/>
      <c r="H22" s="38"/>
      <c r="I22" s="32" t="s">
        <v>27</v>
      </c>
      <c r="J22" s="27" t="str">
        <f>IF('Rekapitulace stavby'!AN20="","",'Rekapitulace stavby'!AN20)</f>
        <v/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39"/>
      <c r="C23" s="38"/>
      <c r="D23" s="38"/>
      <c r="E23" s="38"/>
      <c r="F23" s="38"/>
      <c r="G23" s="38"/>
      <c r="H23" s="38"/>
      <c r="I23" s="38"/>
      <c r="J23" s="38"/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39"/>
      <c r="C24" s="38"/>
      <c r="D24" s="32" t="s">
        <v>35</v>
      </c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16"/>
      <c r="B25" s="117"/>
      <c r="C25" s="116"/>
      <c r="D25" s="116"/>
      <c r="E25" s="36" t="s">
        <v>1</v>
      </c>
      <c r="F25" s="36"/>
      <c r="G25" s="36"/>
      <c r="H25" s="36"/>
      <c r="I25" s="116"/>
      <c r="J25" s="116"/>
      <c r="K25" s="116"/>
      <c r="L25" s="118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</row>
    <row r="26" s="2" customFormat="1" ht="6.96" customHeight="1">
      <c r="A26" s="38"/>
      <c r="B26" s="39"/>
      <c r="C26" s="38"/>
      <c r="D26" s="38"/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90"/>
      <c r="E27" s="90"/>
      <c r="F27" s="90"/>
      <c r="G27" s="90"/>
      <c r="H27" s="90"/>
      <c r="I27" s="90"/>
      <c r="J27" s="90"/>
      <c r="K27" s="90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39"/>
      <c r="C28" s="38"/>
      <c r="D28" s="119" t="s">
        <v>36</v>
      </c>
      <c r="E28" s="38"/>
      <c r="F28" s="38"/>
      <c r="G28" s="38"/>
      <c r="H28" s="38"/>
      <c r="I28" s="38"/>
      <c r="J28" s="96">
        <f>ROUND(J133, 2)</f>
        <v>0</v>
      </c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39"/>
      <c r="C30" s="38"/>
      <c r="D30" s="38"/>
      <c r="E30" s="38"/>
      <c r="F30" s="43" t="s">
        <v>38</v>
      </c>
      <c r="G30" s="38"/>
      <c r="H30" s="38"/>
      <c r="I30" s="43" t="s">
        <v>37</v>
      </c>
      <c r="J30" s="43" t="s">
        <v>39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39"/>
      <c r="C31" s="38"/>
      <c r="D31" s="120" t="s">
        <v>40</v>
      </c>
      <c r="E31" s="32" t="s">
        <v>41</v>
      </c>
      <c r="F31" s="121">
        <f>ROUND((SUM(BE133:BE320)),  2)</f>
        <v>0</v>
      </c>
      <c r="G31" s="38"/>
      <c r="H31" s="38"/>
      <c r="I31" s="122">
        <v>0.20999999999999999</v>
      </c>
      <c r="J31" s="121">
        <f>ROUND(((SUM(BE133:BE320))*I31),  2)</f>
        <v>0</v>
      </c>
      <c r="K31" s="38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2" t="s">
        <v>42</v>
      </c>
      <c r="F32" s="121">
        <f>ROUND((SUM(BF133:BF320)),  2)</f>
        <v>0</v>
      </c>
      <c r="G32" s="38"/>
      <c r="H32" s="38"/>
      <c r="I32" s="122">
        <v>0.14999999999999999</v>
      </c>
      <c r="J32" s="121">
        <f>ROUND(((SUM(BF133:BF320))*I32), 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38"/>
      <c r="E33" s="32" t="s">
        <v>43</v>
      </c>
      <c r="F33" s="121">
        <f>ROUND((SUM(BG133:BG320)),  2)</f>
        <v>0</v>
      </c>
      <c r="G33" s="38"/>
      <c r="H33" s="38"/>
      <c r="I33" s="122">
        <v>0.20999999999999999</v>
      </c>
      <c r="J33" s="121">
        <f>0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2" t="s">
        <v>44</v>
      </c>
      <c r="F34" s="121">
        <f>ROUND((SUM(BH133:BH320)),  2)</f>
        <v>0</v>
      </c>
      <c r="G34" s="38"/>
      <c r="H34" s="38"/>
      <c r="I34" s="122">
        <v>0.14999999999999999</v>
      </c>
      <c r="J34" s="121">
        <f>0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45</v>
      </c>
      <c r="F35" s="121">
        <f>ROUND((SUM(BI133:BI320)),  2)</f>
        <v>0</v>
      </c>
      <c r="G35" s="38"/>
      <c r="H35" s="38"/>
      <c r="I35" s="122">
        <v>0</v>
      </c>
      <c r="J35" s="121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39"/>
      <c r="C37" s="123"/>
      <c r="D37" s="124" t="s">
        <v>46</v>
      </c>
      <c r="E37" s="81"/>
      <c r="F37" s="81"/>
      <c r="G37" s="125" t="s">
        <v>47</v>
      </c>
      <c r="H37" s="126" t="s">
        <v>48</v>
      </c>
      <c r="I37" s="81"/>
      <c r="J37" s="127">
        <f>SUM(J28:J35)</f>
        <v>0</v>
      </c>
      <c r="K37" s="12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2"/>
      <c r="L39" s="22"/>
    </row>
    <row r="40" s="1" customFormat="1" ht="14.4" customHeight="1">
      <c r="B40" s="22"/>
      <c r="L40" s="22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29" t="s">
        <v>52</v>
      </c>
      <c r="G61" s="58" t="s">
        <v>51</v>
      </c>
      <c r="H61" s="41"/>
      <c r="I61" s="41"/>
      <c r="J61" s="130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29" t="s">
        <v>52</v>
      </c>
      <c r="G76" s="58" t="s">
        <v>51</v>
      </c>
      <c r="H76" s="41"/>
      <c r="I76" s="41"/>
      <c r="J76" s="130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67" t="str">
        <f>E7</f>
        <v>Zpřístupnění hradeb Na Rejdišti</v>
      </c>
      <c r="F85" s="38"/>
      <c r="G85" s="38"/>
      <c r="H85" s="38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38"/>
      <c r="E87" s="38"/>
      <c r="F87" s="27" t="str">
        <f>F10</f>
        <v>p.č. 1585, st. 251, 252 a 253</v>
      </c>
      <c r="G87" s="38"/>
      <c r="H87" s="38"/>
      <c r="I87" s="32" t="s">
        <v>22</v>
      </c>
      <c r="J87" s="69" t="str">
        <f>IF(J10="","",J10)</f>
        <v>9. 6. 2021</v>
      </c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38"/>
      <c r="E89" s="38"/>
      <c r="F89" s="27" t="str">
        <f>E13</f>
        <v>Město Nymburk</v>
      </c>
      <c r="G89" s="38"/>
      <c r="H89" s="38"/>
      <c r="I89" s="32" t="s">
        <v>30</v>
      </c>
      <c r="J89" s="36" t="str">
        <f>E19</f>
        <v>Fapal s.r.o.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38"/>
      <c r="E90" s="38"/>
      <c r="F90" s="27" t="str">
        <f>IF(E16="","",E16)</f>
        <v>Vyplň údaj</v>
      </c>
      <c r="G90" s="38"/>
      <c r="H90" s="38"/>
      <c r="I90" s="32" t="s">
        <v>33</v>
      </c>
      <c r="J90" s="36" t="str">
        <f>E22</f>
        <v xml:space="preserve"> </v>
      </c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31" t="s">
        <v>86</v>
      </c>
      <c r="D92" s="123"/>
      <c r="E92" s="123"/>
      <c r="F92" s="123"/>
      <c r="G92" s="123"/>
      <c r="H92" s="123"/>
      <c r="I92" s="123"/>
      <c r="J92" s="132" t="s">
        <v>87</v>
      </c>
      <c r="K92" s="123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33" t="s">
        <v>88</v>
      </c>
      <c r="D94" s="38"/>
      <c r="E94" s="38"/>
      <c r="F94" s="38"/>
      <c r="G94" s="38"/>
      <c r="H94" s="38"/>
      <c r="I94" s="38"/>
      <c r="J94" s="96">
        <f>J133</f>
        <v>0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9" t="s">
        <v>89</v>
      </c>
    </row>
    <row r="95" s="9" customFormat="1" ht="24.96" customHeight="1">
      <c r="A95" s="9"/>
      <c r="B95" s="134"/>
      <c r="C95" s="9"/>
      <c r="D95" s="135" t="s">
        <v>90</v>
      </c>
      <c r="E95" s="136"/>
      <c r="F95" s="136"/>
      <c r="G95" s="136"/>
      <c r="H95" s="136"/>
      <c r="I95" s="136"/>
      <c r="J95" s="137">
        <f>J134</f>
        <v>0</v>
      </c>
      <c r="K95" s="9"/>
      <c r="L95" s="13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8"/>
      <c r="C96" s="10"/>
      <c r="D96" s="139" t="s">
        <v>91</v>
      </c>
      <c r="E96" s="140"/>
      <c r="F96" s="140"/>
      <c r="G96" s="140"/>
      <c r="H96" s="140"/>
      <c r="I96" s="140"/>
      <c r="J96" s="141">
        <f>J135</f>
        <v>0</v>
      </c>
      <c r="K96" s="10"/>
      <c r="L96" s="13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8"/>
      <c r="C97" s="10"/>
      <c r="D97" s="139" t="s">
        <v>92</v>
      </c>
      <c r="E97" s="140"/>
      <c r="F97" s="140"/>
      <c r="G97" s="140"/>
      <c r="H97" s="140"/>
      <c r="I97" s="140"/>
      <c r="J97" s="141">
        <f>J162</f>
        <v>0</v>
      </c>
      <c r="K97" s="10"/>
      <c r="L97" s="13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8"/>
      <c r="C98" s="10"/>
      <c r="D98" s="139" t="s">
        <v>93</v>
      </c>
      <c r="E98" s="140"/>
      <c r="F98" s="140"/>
      <c r="G98" s="140"/>
      <c r="H98" s="140"/>
      <c r="I98" s="140"/>
      <c r="J98" s="141">
        <f>J171</f>
        <v>0</v>
      </c>
      <c r="K98" s="10"/>
      <c r="L98" s="13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8"/>
      <c r="C99" s="10"/>
      <c r="D99" s="139" t="s">
        <v>94</v>
      </c>
      <c r="E99" s="140"/>
      <c r="F99" s="140"/>
      <c r="G99" s="140"/>
      <c r="H99" s="140"/>
      <c r="I99" s="140"/>
      <c r="J99" s="141">
        <f>J173</f>
        <v>0</v>
      </c>
      <c r="K99" s="10"/>
      <c r="L99" s="13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8"/>
      <c r="C100" s="10"/>
      <c r="D100" s="139" t="s">
        <v>95</v>
      </c>
      <c r="E100" s="140"/>
      <c r="F100" s="140"/>
      <c r="G100" s="140"/>
      <c r="H100" s="140"/>
      <c r="I100" s="140"/>
      <c r="J100" s="141">
        <f>J176</f>
        <v>0</v>
      </c>
      <c r="K100" s="10"/>
      <c r="L100" s="13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8"/>
      <c r="C101" s="10"/>
      <c r="D101" s="139" t="s">
        <v>96</v>
      </c>
      <c r="E101" s="140"/>
      <c r="F101" s="140"/>
      <c r="G101" s="140"/>
      <c r="H101" s="140"/>
      <c r="I101" s="140"/>
      <c r="J101" s="141">
        <f>J194</f>
        <v>0</v>
      </c>
      <c r="K101" s="10"/>
      <c r="L101" s="13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8"/>
      <c r="C102" s="10"/>
      <c r="D102" s="139" t="s">
        <v>97</v>
      </c>
      <c r="E102" s="140"/>
      <c r="F102" s="140"/>
      <c r="G102" s="140"/>
      <c r="H102" s="140"/>
      <c r="I102" s="140"/>
      <c r="J102" s="141">
        <f>J199</f>
        <v>0</v>
      </c>
      <c r="K102" s="10"/>
      <c r="L102" s="13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8"/>
      <c r="C103" s="10"/>
      <c r="D103" s="139" t="s">
        <v>98</v>
      </c>
      <c r="E103" s="140"/>
      <c r="F103" s="140"/>
      <c r="G103" s="140"/>
      <c r="H103" s="140"/>
      <c r="I103" s="140"/>
      <c r="J103" s="141">
        <f>J214</f>
        <v>0</v>
      </c>
      <c r="K103" s="10"/>
      <c r="L103" s="13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8"/>
      <c r="C104" s="10"/>
      <c r="D104" s="139" t="s">
        <v>99</v>
      </c>
      <c r="E104" s="140"/>
      <c r="F104" s="140"/>
      <c r="G104" s="140"/>
      <c r="H104" s="140"/>
      <c r="I104" s="140"/>
      <c r="J104" s="141">
        <f>J220</f>
        <v>0</v>
      </c>
      <c r="K104" s="10"/>
      <c r="L104" s="13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4"/>
      <c r="C105" s="9"/>
      <c r="D105" s="135" t="s">
        <v>100</v>
      </c>
      <c r="E105" s="136"/>
      <c r="F105" s="136"/>
      <c r="G105" s="136"/>
      <c r="H105" s="136"/>
      <c r="I105" s="136"/>
      <c r="J105" s="137">
        <f>J222</f>
        <v>0</v>
      </c>
      <c r="K105" s="9"/>
      <c r="L105" s="13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38"/>
      <c r="C106" s="10"/>
      <c r="D106" s="139" t="s">
        <v>101</v>
      </c>
      <c r="E106" s="140"/>
      <c r="F106" s="140"/>
      <c r="G106" s="140"/>
      <c r="H106" s="140"/>
      <c r="I106" s="140"/>
      <c r="J106" s="141">
        <f>J223</f>
        <v>0</v>
      </c>
      <c r="K106" s="10"/>
      <c r="L106" s="13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8"/>
      <c r="C107" s="10"/>
      <c r="D107" s="139" t="s">
        <v>102</v>
      </c>
      <c r="E107" s="140"/>
      <c r="F107" s="140"/>
      <c r="G107" s="140"/>
      <c r="H107" s="140"/>
      <c r="I107" s="140"/>
      <c r="J107" s="141">
        <f>J236</f>
        <v>0</v>
      </c>
      <c r="K107" s="10"/>
      <c r="L107" s="13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8"/>
      <c r="C108" s="10"/>
      <c r="D108" s="139" t="s">
        <v>103</v>
      </c>
      <c r="E108" s="140"/>
      <c r="F108" s="140"/>
      <c r="G108" s="140"/>
      <c r="H108" s="140"/>
      <c r="I108" s="140"/>
      <c r="J108" s="141">
        <f>J298</f>
        <v>0</v>
      </c>
      <c r="K108" s="10"/>
      <c r="L108" s="13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34"/>
      <c r="C109" s="9"/>
      <c r="D109" s="135" t="s">
        <v>104</v>
      </c>
      <c r="E109" s="136"/>
      <c r="F109" s="136"/>
      <c r="G109" s="136"/>
      <c r="H109" s="136"/>
      <c r="I109" s="136"/>
      <c r="J109" s="137">
        <f>J305</f>
        <v>0</v>
      </c>
      <c r="K109" s="9"/>
      <c r="L109" s="13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34"/>
      <c r="C110" s="9"/>
      <c r="D110" s="135" t="s">
        <v>105</v>
      </c>
      <c r="E110" s="136"/>
      <c r="F110" s="136"/>
      <c r="G110" s="136"/>
      <c r="H110" s="136"/>
      <c r="I110" s="136"/>
      <c r="J110" s="137">
        <f>J308</f>
        <v>0</v>
      </c>
      <c r="K110" s="9"/>
      <c r="L110" s="13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38"/>
      <c r="C111" s="10"/>
      <c r="D111" s="139" t="s">
        <v>106</v>
      </c>
      <c r="E111" s="140"/>
      <c r="F111" s="140"/>
      <c r="G111" s="140"/>
      <c r="H111" s="140"/>
      <c r="I111" s="140"/>
      <c r="J111" s="141">
        <f>J309</f>
        <v>0</v>
      </c>
      <c r="K111" s="10"/>
      <c r="L111" s="13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38"/>
      <c r="C112" s="10"/>
      <c r="D112" s="139" t="s">
        <v>107</v>
      </c>
      <c r="E112" s="140"/>
      <c r="F112" s="140"/>
      <c r="G112" s="140"/>
      <c r="H112" s="140"/>
      <c r="I112" s="140"/>
      <c r="J112" s="141">
        <f>J312</f>
        <v>0</v>
      </c>
      <c r="K112" s="10"/>
      <c r="L112" s="13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38"/>
      <c r="C113" s="10"/>
      <c r="D113" s="139" t="s">
        <v>108</v>
      </c>
      <c r="E113" s="140"/>
      <c r="F113" s="140"/>
      <c r="G113" s="140"/>
      <c r="H113" s="140"/>
      <c r="I113" s="140"/>
      <c r="J113" s="141">
        <f>J314</f>
        <v>0</v>
      </c>
      <c r="K113" s="10"/>
      <c r="L113" s="13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38"/>
      <c r="C114" s="10"/>
      <c r="D114" s="139" t="s">
        <v>109</v>
      </c>
      <c r="E114" s="140"/>
      <c r="F114" s="140"/>
      <c r="G114" s="140"/>
      <c r="H114" s="140"/>
      <c r="I114" s="140"/>
      <c r="J114" s="141">
        <f>J317</f>
        <v>0</v>
      </c>
      <c r="K114" s="10"/>
      <c r="L114" s="13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38"/>
      <c r="C115" s="10"/>
      <c r="D115" s="139" t="s">
        <v>110</v>
      </c>
      <c r="E115" s="140"/>
      <c r="F115" s="140"/>
      <c r="G115" s="140"/>
      <c r="H115" s="140"/>
      <c r="I115" s="140"/>
      <c r="J115" s="141">
        <f>J319</f>
        <v>0</v>
      </c>
      <c r="K115" s="10"/>
      <c r="L115" s="13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111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38"/>
      <c r="D125" s="38"/>
      <c r="E125" s="67" t="str">
        <f>E7</f>
        <v>Zpřístupnění hradeb Na Rejdišti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F10</f>
        <v>p.č. 1585, st. 251, 252 a 253</v>
      </c>
      <c r="G127" s="38"/>
      <c r="H127" s="38"/>
      <c r="I127" s="32" t="s">
        <v>22</v>
      </c>
      <c r="J127" s="69" t="str">
        <f>IF(J10="","",J10)</f>
        <v>9. 6. 2021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38"/>
      <c r="E129" s="38"/>
      <c r="F129" s="27" t="str">
        <f>E13</f>
        <v>Město Nymburk</v>
      </c>
      <c r="G129" s="38"/>
      <c r="H129" s="38"/>
      <c r="I129" s="32" t="s">
        <v>30</v>
      </c>
      <c r="J129" s="36" t="str">
        <f>E19</f>
        <v>Fapal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38"/>
      <c r="E130" s="38"/>
      <c r="F130" s="27" t="str">
        <f>IF(E16="","",E16)</f>
        <v>Vyplň údaj</v>
      </c>
      <c r="G130" s="38"/>
      <c r="H130" s="38"/>
      <c r="I130" s="32" t="s">
        <v>33</v>
      </c>
      <c r="J130" s="36" t="str">
        <f>E22</f>
        <v xml:space="preserve"> 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42"/>
      <c r="B132" s="143"/>
      <c r="C132" s="144" t="s">
        <v>112</v>
      </c>
      <c r="D132" s="145" t="s">
        <v>61</v>
      </c>
      <c r="E132" s="145" t="s">
        <v>57</v>
      </c>
      <c r="F132" s="145" t="s">
        <v>58</v>
      </c>
      <c r="G132" s="145" t="s">
        <v>113</v>
      </c>
      <c r="H132" s="145" t="s">
        <v>114</v>
      </c>
      <c r="I132" s="145" t="s">
        <v>115</v>
      </c>
      <c r="J132" s="146" t="s">
        <v>87</v>
      </c>
      <c r="K132" s="147" t="s">
        <v>116</v>
      </c>
      <c r="L132" s="148"/>
      <c r="M132" s="86" t="s">
        <v>1</v>
      </c>
      <c r="N132" s="87" t="s">
        <v>40</v>
      </c>
      <c r="O132" s="87" t="s">
        <v>117</v>
      </c>
      <c r="P132" s="87" t="s">
        <v>118</v>
      </c>
      <c r="Q132" s="87" t="s">
        <v>119</v>
      </c>
      <c r="R132" s="87" t="s">
        <v>120</v>
      </c>
      <c r="S132" s="87" t="s">
        <v>121</v>
      </c>
      <c r="T132" s="88" t="s">
        <v>122</v>
      </c>
      <c r="U132" s="14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/>
    </row>
    <row r="133" s="2" customFormat="1" ht="22.8" customHeight="1">
      <c r="A133" s="38"/>
      <c r="B133" s="39"/>
      <c r="C133" s="93" t="s">
        <v>123</v>
      </c>
      <c r="D133" s="38"/>
      <c r="E133" s="38"/>
      <c r="F133" s="38"/>
      <c r="G133" s="38"/>
      <c r="H133" s="38"/>
      <c r="I133" s="38"/>
      <c r="J133" s="149">
        <f>BK133</f>
        <v>0</v>
      </c>
      <c r="K133" s="38"/>
      <c r="L133" s="39"/>
      <c r="M133" s="89"/>
      <c r="N133" s="73"/>
      <c r="O133" s="90"/>
      <c r="P133" s="150">
        <f>P134+P222+P305+P308</f>
        <v>0</v>
      </c>
      <c r="Q133" s="90"/>
      <c r="R133" s="150">
        <f>R134+R222+R305+R308</f>
        <v>63.447175360000003</v>
      </c>
      <c r="S133" s="90"/>
      <c r="T133" s="151">
        <f>T134+T222+T305+T308</f>
        <v>4.5590000000000002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75</v>
      </c>
      <c r="AU133" s="19" t="s">
        <v>89</v>
      </c>
      <c r="BK133" s="152">
        <f>BK134+BK222+BK305+BK308</f>
        <v>0</v>
      </c>
    </row>
    <row r="134" s="12" customFormat="1" ht="25.92" customHeight="1">
      <c r="A134" s="12"/>
      <c r="B134" s="153"/>
      <c r="C134" s="12"/>
      <c r="D134" s="154" t="s">
        <v>75</v>
      </c>
      <c r="E134" s="155" t="s">
        <v>124</v>
      </c>
      <c r="F134" s="155" t="s">
        <v>125</v>
      </c>
      <c r="G134" s="12"/>
      <c r="H134" s="12"/>
      <c r="I134" s="156"/>
      <c r="J134" s="157">
        <f>BK134</f>
        <v>0</v>
      </c>
      <c r="K134" s="12"/>
      <c r="L134" s="153"/>
      <c r="M134" s="158"/>
      <c r="N134" s="159"/>
      <c r="O134" s="159"/>
      <c r="P134" s="160">
        <f>P135+P162+P171+P173+P176+P194+P199+P214+P220</f>
        <v>0</v>
      </c>
      <c r="Q134" s="159"/>
      <c r="R134" s="160">
        <f>R135+R162+R171+R173+R176+R194+R199+R214+R220</f>
        <v>55.957345200000006</v>
      </c>
      <c r="S134" s="159"/>
      <c r="T134" s="161">
        <f>T135+T162+T171+T173+T176+T194+T199+T214+T220</f>
        <v>4.5590000000000002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4" t="s">
        <v>81</v>
      </c>
      <c r="AT134" s="162" t="s">
        <v>75</v>
      </c>
      <c r="AU134" s="162" t="s">
        <v>76</v>
      </c>
      <c r="AY134" s="154" t="s">
        <v>126</v>
      </c>
      <c r="BK134" s="163">
        <f>BK135+BK162+BK171+BK173+BK176+BK194+BK199+BK214+BK220</f>
        <v>0</v>
      </c>
    </row>
    <row r="135" s="12" customFormat="1" ht="22.8" customHeight="1">
      <c r="A135" s="12"/>
      <c r="B135" s="153"/>
      <c r="C135" s="12"/>
      <c r="D135" s="154" t="s">
        <v>75</v>
      </c>
      <c r="E135" s="164" t="s">
        <v>81</v>
      </c>
      <c r="F135" s="164" t="s">
        <v>127</v>
      </c>
      <c r="G135" s="12"/>
      <c r="H135" s="12"/>
      <c r="I135" s="156"/>
      <c r="J135" s="165">
        <f>BK135</f>
        <v>0</v>
      </c>
      <c r="K135" s="12"/>
      <c r="L135" s="153"/>
      <c r="M135" s="158"/>
      <c r="N135" s="159"/>
      <c r="O135" s="159"/>
      <c r="P135" s="160">
        <f>SUM(P136:P161)</f>
        <v>0</v>
      </c>
      <c r="Q135" s="159"/>
      <c r="R135" s="160">
        <f>SUM(R136:R161)</f>
        <v>0.0030000000000000001</v>
      </c>
      <c r="S135" s="159"/>
      <c r="T135" s="161">
        <f>SUM(T136:T161)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4" t="s">
        <v>81</v>
      </c>
      <c r="AT135" s="162" t="s">
        <v>75</v>
      </c>
      <c r="AU135" s="162" t="s">
        <v>81</v>
      </c>
      <c r="AY135" s="154" t="s">
        <v>126</v>
      </c>
      <c r="BK135" s="163">
        <f>SUM(BK136:BK161)</f>
        <v>0</v>
      </c>
    </row>
    <row r="136" s="2" customFormat="1" ht="16.5" customHeight="1">
      <c r="A136" s="38"/>
      <c r="B136" s="166"/>
      <c r="C136" s="167" t="s">
        <v>81</v>
      </c>
      <c r="D136" s="167" t="s">
        <v>128</v>
      </c>
      <c r="E136" s="168" t="s">
        <v>129</v>
      </c>
      <c r="F136" s="169" t="s">
        <v>130</v>
      </c>
      <c r="G136" s="170" t="s">
        <v>131</v>
      </c>
      <c r="H136" s="171">
        <v>61.859999999999999</v>
      </c>
      <c r="I136" s="172"/>
      <c r="J136" s="173">
        <f>ROUND(I136*H136,2)</f>
        <v>0</v>
      </c>
      <c r="K136" s="174"/>
      <c r="L136" s="39"/>
      <c r="M136" s="175" t="s">
        <v>1</v>
      </c>
      <c r="N136" s="176" t="s">
        <v>41</v>
      </c>
      <c r="O136" s="77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79" t="s">
        <v>132</v>
      </c>
      <c r="AT136" s="179" t="s">
        <v>128</v>
      </c>
      <c r="AU136" s="179" t="s">
        <v>83</v>
      </c>
      <c r="AY136" s="19" t="s">
        <v>126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9" t="s">
        <v>81</v>
      </c>
      <c r="BK136" s="180">
        <f>ROUND(I136*H136,2)</f>
        <v>0</v>
      </c>
      <c r="BL136" s="19" t="s">
        <v>132</v>
      </c>
      <c r="BM136" s="179" t="s">
        <v>133</v>
      </c>
    </row>
    <row r="137" s="13" customFormat="1">
      <c r="A137" s="13"/>
      <c r="B137" s="181"/>
      <c r="C137" s="13"/>
      <c r="D137" s="182" t="s">
        <v>134</v>
      </c>
      <c r="E137" s="183" t="s">
        <v>1</v>
      </c>
      <c r="F137" s="184" t="s">
        <v>135</v>
      </c>
      <c r="G137" s="13"/>
      <c r="H137" s="183" t="s">
        <v>1</v>
      </c>
      <c r="I137" s="185"/>
      <c r="J137" s="13"/>
      <c r="K137" s="13"/>
      <c r="L137" s="181"/>
      <c r="M137" s="186"/>
      <c r="N137" s="187"/>
      <c r="O137" s="187"/>
      <c r="P137" s="187"/>
      <c r="Q137" s="187"/>
      <c r="R137" s="187"/>
      <c r="S137" s="187"/>
      <c r="T137" s="18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3" t="s">
        <v>134</v>
      </c>
      <c r="AU137" s="183" t="s">
        <v>83</v>
      </c>
      <c r="AV137" s="13" t="s">
        <v>81</v>
      </c>
      <c r="AW137" s="13" t="s">
        <v>32</v>
      </c>
      <c r="AX137" s="13" t="s">
        <v>76</v>
      </c>
      <c r="AY137" s="183" t="s">
        <v>126</v>
      </c>
    </row>
    <row r="138" s="14" customFormat="1">
      <c r="A138" s="14"/>
      <c r="B138" s="189"/>
      <c r="C138" s="14"/>
      <c r="D138" s="182" t="s">
        <v>134</v>
      </c>
      <c r="E138" s="190" t="s">
        <v>1</v>
      </c>
      <c r="F138" s="191" t="s">
        <v>136</v>
      </c>
      <c r="G138" s="14"/>
      <c r="H138" s="192">
        <v>61.859999999999999</v>
      </c>
      <c r="I138" s="193"/>
      <c r="J138" s="14"/>
      <c r="K138" s="14"/>
      <c r="L138" s="189"/>
      <c r="M138" s="194"/>
      <c r="N138" s="195"/>
      <c r="O138" s="195"/>
      <c r="P138" s="195"/>
      <c r="Q138" s="195"/>
      <c r="R138" s="195"/>
      <c r="S138" s="195"/>
      <c r="T138" s="19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0" t="s">
        <v>134</v>
      </c>
      <c r="AU138" s="190" t="s">
        <v>83</v>
      </c>
      <c r="AV138" s="14" t="s">
        <v>83</v>
      </c>
      <c r="AW138" s="14" t="s">
        <v>32</v>
      </c>
      <c r="AX138" s="14" t="s">
        <v>81</v>
      </c>
      <c r="AY138" s="190" t="s">
        <v>126</v>
      </c>
    </row>
    <row r="139" s="2" customFormat="1" ht="16.5" customHeight="1">
      <c r="A139" s="38"/>
      <c r="B139" s="166"/>
      <c r="C139" s="167" t="s">
        <v>83</v>
      </c>
      <c r="D139" s="167" t="s">
        <v>128</v>
      </c>
      <c r="E139" s="168" t="s">
        <v>137</v>
      </c>
      <c r="F139" s="169" t="s">
        <v>138</v>
      </c>
      <c r="G139" s="170" t="s">
        <v>139</v>
      </c>
      <c r="H139" s="171">
        <v>2</v>
      </c>
      <c r="I139" s="172"/>
      <c r="J139" s="173">
        <f>ROUND(I139*H139,2)</f>
        <v>0</v>
      </c>
      <c r="K139" s="174"/>
      <c r="L139" s="39"/>
      <c r="M139" s="175" t="s">
        <v>1</v>
      </c>
      <c r="N139" s="176" t="s">
        <v>41</v>
      </c>
      <c r="O139" s="77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79" t="s">
        <v>132</v>
      </c>
      <c r="AT139" s="179" t="s">
        <v>128</v>
      </c>
      <c r="AU139" s="179" t="s">
        <v>83</v>
      </c>
      <c r="AY139" s="19" t="s">
        <v>126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9" t="s">
        <v>81</v>
      </c>
      <c r="BK139" s="180">
        <f>ROUND(I139*H139,2)</f>
        <v>0</v>
      </c>
      <c r="BL139" s="19" t="s">
        <v>132</v>
      </c>
      <c r="BM139" s="179" t="s">
        <v>140</v>
      </c>
    </row>
    <row r="140" s="13" customFormat="1">
      <c r="A140" s="13"/>
      <c r="B140" s="181"/>
      <c r="C140" s="13"/>
      <c r="D140" s="182" t="s">
        <v>134</v>
      </c>
      <c r="E140" s="183" t="s">
        <v>1</v>
      </c>
      <c r="F140" s="184" t="s">
        <v>141</v>
      </c>
      <c r="G140" s="13"/>
      <c r="H140" s="183" t="s">
        <v>1</v>
      </c>
      <c r="I140" s="185"/>
      <c r="J140" s="13"/>
      <c r="K140" s="13"/>
      <c r="L140" s="181"/>
      <c r="M140" s="186"/>
      <c r="N140" s="187"/>
      <c r="O140" s="187"/>
      <c r="P140" s="187"/>
      <c r="Q140" s="187"/>
      <c r="R140" s="187"/>
      <c r="S140" s="187"/>
      <c r="T140" s="18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3" t="s">
        <v>134</v>
      </c>
      <c r="AU140" s="183" t="s">
        <v>83</v>
      </c>
      <c r="AV140" s="13" t="s">
        <v>81</v>
      </c>
      <c r="AW140" s="13" t="s">
        <v>32</v>
      </c>
      <c r="AX140" s="13" t="s">
        <v>76</v>
      </c>
      <c r="AY140" s="183" t="s">
        <v>126</v>
      </c>
    </row>
    <row r="141" s="14" customFormat="1">
      <c r="A141" s="14"/>
      <c r="B141" s="189"/>
      <c r="C141" s="14"/>
      <c r="D141" s="182" t="s">
        <v>134</v>
      </c>
      <c r="E141" s="190" t="s">
        <v>1</v>
      </c>
      <c r="F141" s="191" t="s">
        <v>142</v>
      </c>
      <c r="G141" s="14"/>
      <c r="H141" s="192">
        <v>2</v>
      </c>
      <c r="I141" s="193"/>
      <c r="J141" s="14"/>
      <c r="K141" s="14"/>
      <c r="L141" s="189"/>
      <c r="M141" s="194"/>
      <c r="N141" s="195"/>
      <c r="O141" s="195"/>
      <c r="P141" s="195"/>
      <c r="Q141" s="195"/>
      <c r="R141" s="195"/>
      <c r="S141" s="195"/>
      <c r="T141" s="19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0" t="s">
        <v>134</v>
      </c>
      <c r="AU141" s="190" t="s">
        <v>83</v>
      </c>
      <c r="AV141" s="14" t="s">
        <v>83</v>
      </c>
      <c r="AW141" s="14" t="s">
        <v>32</v>
      </c>
      <c r="AX141" s="14" t="s">
        <v>81</v>
      </c>
      <c r="AY141" s="190" t="s">
        <v>126</v>
      </c>
    </row>
    <row r="142" s="2" customFormat="1" ht="16.5" customHeight="1">
      <c r="A142" s="38"/>
      <c r="B142" s="166"/>
      <c r="C142" s="167" t="s">
        <v>143</v>
      </c>
      <c r="D142" s="167" t="s">
        <v>128</v>
      </c>
      <c r="E142" s="168" t="s">
        <v>144</v>
      </c>
      <c r="F142" s="169" t="s">
        <v>145</v>
      </c>
      <c r="G142" s="170" t="s">
        <v>139</v>
      </c>
      <c r="H142" s="171">
        <v>20.558</v>
      </c>
      <c r="I142" s="172"/>
      <c r="J142" s="173">
        <f>ROUND(I142*H142,2)</f>
        <v>0</v>
      </c>
      <c r="K142" s="174"/>
      <c r="L142" s="39"/>
      <c r="M142" s="175" t="s">
        <v>1</v>
      </c>
      <c r="N142" s="176" t="s">
        <v>41</v>
      </c>
      <c r="O142" s="77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79" t="s">
        <v>132</v>
      </c>
      <c r="AT142" s="179" t="s">
        <v>128</v>
      </c>
      <c r="AU142" s="179" t="s">
        <v>83</v>
      </c>
      <c r="AY142" s="19" t="s">
        <v>126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9" t="s">
        <v>81</v>
      </c>
      <c r="BK142" s="180">
        <f>ROUND(I142*H142,2)</f>
        <v>0</v>
      </c>
      <c r="BL142" s="19" t="s">
        <v>132</v>
      </c>
      <c r="BM142" s="179" t="s">
        <v>146</v>
      </c>
    </row>
    <row r="143" s="13" customFormat="1">
      <c r="A143" s="13"/>
      <c r="B143" s="181"/>
      <c r="C143" s="13"/>
      <c r="D143" s="182" t="s">
        <v>134</v>
      </c>
      <c r="E143" s="183" t="s">
        <v>1</v>
      </c>
      <c r="F143" s="184" t="s">
        <v>147</v>
      </c>
      <c r="G143" s="13"/>
      <c r="H143" s="183" t="s">
        <v>1</v>
      </c>
      <c r="I143" s="185"/>
      <c r="J143" s="13"/>
      <c r="K143" s="13"/>
      <c r="L143" s="181"/>
      <c r="M143" s="186"/>
      <c r="N143" s="187"/>
      <c r="O143" s="187"/>
      <c r="P143" s="187"/>
      <c r="Q143" s="187"/>
      <c r="R143" s="187"/>
      <c r="S143" s="187"/>
      <c r="T143" s="18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3" t="s">
        <v>134</v>
      </c>
      <c r="AU143" s="183" t="s">
        <v>83</v>
      </c>
      <c r="AV143" s="13" t="s">
        <v>81</v>
      </c>
      <c r="AW143" s="13" t="s">
        <v>32</v>
      </c>
      <c r="AX143" s="13" t="s">
        <v>76</v>
      </c>
      <c r="AY143" s="183" t="s">
        <v>126</v>
      </c>
    </row>
    <row r="144" s="14" customFormat="1">
      <c r="A144" s="14"/>
      <c r="B144" s="189"/>
      <c r="C144" s="14"/>
      <c r="D144" s="182" t="s">
        <v>134</v>
      </c>
      <c r="E144" s="190" t="s">
        <v>1</v>
      </c>
      <c r="F144" s="191" t="s">
        <v>148</v>
      </c>
      <c r="G144" s="14"/>
      <c r="H144" s="192">
        <v>18.558</v>
      </c>
      <c r="I144" s="193"/>
      <c r="J144" s="14"/>
      <c r="K144" s="14"/>
      <c r="L144" s="189"/>
      <c r="M144" s="194"/>
      <c r="N144" s="195"/>
      <c r="O144" s="195"/>
      <c r="P144" s="195"/>
      <c r="Q144" s="195"/>
      <c r="R144" s="195"/>
      <c r="S144" s="195"/>
      <c r="T144" s="19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0" t="s">
        <v>134</v>
      </c>
      <c r="AU144" s="190" t="s">
        <v>83</v>
      </c>
      <c r="AV144" s="14" t="s">
        <v>83</v>
      </c>
      <c r="AW144" s="14" t="s">
        <v>32</v>
      </c>
      <c r="AX144" s="14" t="s">
        <v>76</v>
      </c>
      <c r="AY144" s="190" t="s">
        <v>126</v>
      </c>
    </row>
    <row r="145" s="13" customFormat="1">
      <c r="A145" s="13"/>
      <c r="B145" s="181"/>
      <c r="C145" s="13"/>
      <c r="D145" s="182" t="s">
        <v>134</v>
      </c>
      <c r="E145" s="183" t="s">
        <v>1</v>
      </c>
      <c r="F145" s="184" t="s">
        <v>141</v>
      </c>
      <c r="G145" s="13"/>
      <c r="H145" s="183" t="s">
        <v>1</v>
      </c>
      <c r="I145" s="185"/>
      <c r="J145" s="13"/>
      <c r="K145" s="13"/>
      <c r="L145" s="181"/>
      <c r="M145" s="186"/>
      <c r="N145" s="187"/>
      <c r="O145" s="187"/>
      <c r="P145" s="187"/>
      <c r="Q145" s="187"/>
      <c r="R145" s="187"/>
      <c r="S145" s="187"/>
      <c r="T145" s="18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3" t="s">
        <v>134</v>
      </c>
      <c r="AU145" s="183" t="s">
        <v>83</v>
      </c>
      <c r="AV145" s="13" t="s">
        <v>81</v>
      </c>
      <c r="AW145" s="13" t="s">
        <v>32</v>
      </c>
      <c r="AX145" s="13" t="s">
        <v>76</v>
      </c>
      <c r="AY145" s="183" t="s">
        <v>126</v>
      </c>
    </row>
    <row r="146" s="14" customFormat="1">
      <c r="A146" s="14"/>
      <c r="B146" s="189"/>
      <c r="C146" s="14"/>
      <c r="D146" s="182" t="s">
        <v>134</v>
      </c>
      <c r="E146" s="190" t="s">
        <v>1</v>
      </c>
      <c r="F146" s="191" t="s">
        <v>142</v>
      </c>
      <c r="G146" s="14"/>
      <c r="H146" s="192">
        <v>2</v>
      </c>
      <c r="I146" s="193"/>
      <c r="J146" s="14"/>
      <c r="K146" s="14"/>
      <c r="L146" s="189"/>
      <c r="M146" s="194"/>
      <c r="N146" s="195"/>
      <c r="O146" s="195"/>
      <c r="P146" s="195"/>
      <c r="Q146" s="195"/>
      <c r="R146" s="195"/>
      <c r="S146" s="195"/>
      <c r="T146" s="19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0" t="s">
        <v>134</v>
      </c>
      <c r="AU146" s="190" t="s">
        <v>83</v>
      </c>
      <c r="AV146" s="14" t="s">
        <v>83</v>
      </c>
      <c r="AW146" s="14" t="s">
        <v>32</v>
      </c>
      <c r="AX146" s="14" t="s">
        <v>76</v>
      </c>
      <c r="AY146" s="190" t="s">
        <v>126</v>
      </c>
    </row>
    <row r="147" s="15" customFormat="1">
      <c r="A147" s="15"/>
      <c r="B147" s="197"/>
      <c r="C147" s="15"/>
      <c r="D147" s="182" t="s">
        <v>134</v>
      </c>
      <c r="E147" s="198" t="s">
        <v>1</v>
      </c>
      <c r="F147" s="199" t="s">
        <v>149</v>
      </c>
      <c r="G147" s="15"/>
      <c r="H147" s="200">
        <v>20.558</v>
      </c>
      <c r="I147" s="201"/>
      <c r="J147" s="15"/>
      <c r="K147" s="15"/>
      <c r="L147" s="197"/>
      <c r="M147" s="202"/>
      <c r="N147" s="203"/>
      <c r="O147" s="203"/>
      <c r="P147" s="203"/>
      <c r="Q147" s="203"/>
      <c r="R147" s="203"/>
      <c r="S147" s="203"/>
      <c r="T147" s="20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198" t="s">
        <v>134</v>
      </c>
      <c r="AU147" s="198" t="s">
        <v>83</v>
      </c>
      <c r="AV147" s="15" t="s">
        <v>132</v>
      </c>
      <c r="AW147" s="15" t="s">
        <v>32</v>
      </c>
      <c r="AX147" s="15" t="s">
        <v>81</v>
      </c>
      <c r="AY147" s="198" t="s">
        <v>126</v>
      </c>
    </row>
    <row r="148" s="2" customFormat="1" ht="21.75" customHeight="1">
      <c r="A148" s="38"/>
      <c r="B148" s="166"/>
      <c r="C148" s="167" t="s">
        <v>132</v>
      </c>
      <c r="D148" s="167" t="s">
        <v>128</v>
      </c>
      <c r="E148" s="168" t="s">
        <v>150</v>
      </c>
      <c r="F148" s="169" t="s">
        <v>151</v>
      </c>
      <c r="G148" s="170" t="s">
        <v>139</v>
      </c>
      <c r="H148" s="171">
        <v>102.79000000000001</v>
      </c>
      <c r="I148" s="172"/>
      <c r="J148" s="173">
        <f>ROUND(I148*H148,2)</f>
        <v>0</v>
      </c>
      <c r="K148" s="174"/>
      <c r="L148" s="39"/>
      <c r="M148" s="175" t="s">
        <v>1</v>
      </c>
      <c r="N148" s="176" t="s">
        <v>41</v>
      </c>
      <c r="O148" s="77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79" t="s">
        <v>132</v>
      </c>
      <c r="AT148" s="179" t="s">
        <v>128</v>
      </c>
      <c r="AU148" s="179" t="s">
        <v>83</v>
      </c>
      <c r="AY148" s="19" t="s">
        <v>126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9" t="s">
        <v>81</v>
      </c>
      <c r="BK148" s="180">
        <f>ROUND(I148*H148,2)</f>
        <v>0</v>
      </c>
      <c r="BL148" s="19" t="s">
        <v>132</v>
      </c>
      <c r="BM148" s="179" t="s">
        <v>152</v>
      </c>
    </row>
    <row r="149" s="14" customFormat="1">
      <c r="A149" s="14"/>
      <c r="B149" s="189"/>
      <c r="C149" s="14"/>
      <c r="D149" s="182" t="s">
        <v>134</v>
      </c>
      <c r="E149" s="14"/>
      <c r="F149" s="191" t="s">
        <v>153</v>
      </c>
      <c r="G149" s="14"/>
      <c r="H149" s="192">
        <v>102.79000000000001</v>
      </c>
      <c r="I149" s="193"/>
      <c r="J149" s="14"/>
      <c r="K149" s="14"/>
      <c r="L149" s="189"/>
      <c r="M149" s="194"/>
      <c r="N149" s="195"/>
      <c r="O149" s="195"/>
      <c r="P149" s="195"/>
      <c r="Q149" s="195"/>
      <c r="R149" s="195"/>
      <c r="S149" s="195"/>
      <c r="T149" s="19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0" t="s">
        <v>134</v>
      </c>
      <c r="AU149" s="190" t="s">
        <v>83</v>
      </c>
      <c r="AV149" s="14" t="s">
        <v>83</v>
      </c>
      <c r="AW149" s="14" t="s">
        <v>3</v>
      </c>
      <c r="AX149" s="14" t="s">
        <v>81</v>
      </c>
      <c r="AY149" s="190" t="s">
        <v>126</v>
      </c>
    </row>
    <row r="150" s="2" customFormat="1" ht="16.5" customHeight="1">
      <c r="A150" s="38"/>
      <c r="B150" s="166"/>
      <c r="C150" s="167" t="s">
        <v>154</v>
      </c>
      <c r="D150" s="167" t="s">
        <v>128</v>
      </c>
      <c r="E150" s="168" t="s">
        <v>155</v>
      </c>
      <c r="F150" s="169" t="s">
        <v>156</v>
      </c>
      <c r="G150" s="170" t="s">
        <v>139</v>
      </c>
      <c r="H150" s="171">
        <v>20.558</v>
      </c>
      <c r="I150" s="172"/>
      <c r="J150" s="173">
        <f>ROUND(I150*H150,2)</f>
        <v>0</v>
      </c>
      <c r="K150" s="174"/>
      <c r="L150" s="39"/>
      <c r="M150" s="175" t="s">
        <v>1</v>
      </c>
      <c r="N150" s="176" t="s">
        <v>41</v>
      </c>
      <c r="O150" s="77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79" t="s">
        <v>132</v>
      </c>
      <c r="AT150" s="179" t="s">
        <v>128</v>
      </c>
      <c r="AU150" s="179" t="s">
        <v>83</v>
      </c>
      <c r="AY150" s="19" t="s">
        <v>126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9" t="s">
        <v>81</v>
      </c>
      <c r="BK150" s="180">
        <f>ROUND(I150*H150,2)</f>
        <v>0</v>
      </c>
      <c r="BL150" s="19" t="s">
        <v>132</v>
      </c>
      <c r="BM150" s="179" t="s">
        <v>157</v>
      </c>
    </row>
    <row r="151" s="13" customFormat="1">
      <c r="A151" s="13"/>
      <c r="B151" s="181"/>
      <c r="C151" s="13"/>
      <c r="D151" s="182" t="s">
        <v>134</v>
      </c>
      <c r="E151" s="183" t="s">
        <v>1</v>
      </c>
      <c r="F151" s="184" t="s">
        <v>147</v>
      </c>
      <c r="G151" s="13"/>
      <c r="H151" s="183" t="s">
        <v>1</v>
      </c>
      <c r="I151" s="185"/>
      <c r="J151" s="13"/>
      <c r="K151" s="13"/>
      <c r="L151" s="181"/>
      <c r="M151" s="186"/>
      <c r="N151" s="187"/>
      <c r="O151" s="187"/>
      <c r="P151" s="187"/>
      <c r="Q151" s="187"/>
      <c r="R151" s="187"/>
      <c r="S151" s="187"/>
      <c r="T151" s="18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3" t="s">
        <v>134</v>
      </c>
      <c r="AU151" s="183" t="s">
        <v>83</v>
      </c>
      <c r="AV151" s="13" t="s">
        <v>81</v>
      </c>
      <c r="AW151" s="13" t="s">
        <v>32</v>
      </c>
      <c r="AX151" s="13" t="s">
        <v>76</v>
      </c>
      <c r="AY151" s="183" t="s">
        <v>126</v>
      </c>
    </row>
    <row r="152" s="14" customFormat="1">
      <c r="A152" s="14"/>
      <c r="B152" s="189"/>
      <c r="C152" s="14"/>
      <c r="D152" s="182" t="s">
        <v>134</v>
      </c>
      <c r="E152" s="190" t="s">
        <v>1</v>
      </c>
      <c r="F152" s="191" t="s">
        <v>148</v>
      </c>
      <c r="G152" s="14"/>
      <c r="H152" s="192">
        <v>18.558</v>
      </c>
      <c r="I152" s="193"/>
      <c r="J152" s="14"/>
      <c r="K152" s="14"/>
      <c r="L152" s="189"/>
      <c r="M152" s="194"/>
      <c r="N152" s="195"/>
      <c r="O152" s="195"/>
      <c r="P152" s="195"/>
      <c r="Q152" s="195"/>
      <c r="R152" s="195"/>
      <c r="S152" s="195"/>
      <c r="T152" s="19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0" t="s">
        <v>134</v>
      </c>
      <c r="AU152" s="190" t="s">
        <v>83</v>
      </c>
      <c r="AV152" s="14" t="s">
        <v>83</v>
      </c>
      <c r="AW152" s="14" t="s">
        <v>32</v>
      </c>
      <c r="AX152" s="14" t="s">
        <v>76</v>
      </c>
      <c r="AY152" s="190" t="s">
        <v>126</v>
      </c>
    </row>
    <row r="153" s="13" customFormat="1">
      <c r="A153" s="13"/>
      <c r="B153" s="181"/>
      <c r="C153" s="13"/>
      <c r="D153" s="182" t="s">
        <v>134</v>
      </c>
      <c r="E153" s="183" t="s">
        <v>1</v>
      </c>
      <c r="F153" s="184" t="s">
        <v>141</v>
      </c>
      <c r="G153" s="13"/>
      <c r="H153" s="183" t="s">
        <v>1</v>
      </c>
      <c r="I153" s="185"/>
      <c r="J153" s="13"/>
      <c r="K153" s="13"/>
      <c r="L153" s="181"/>
      <c r="M153" s="186"/>
      <c r="N153" s="187"/>
      <c r="O153" s="187"/>
      <c r="P153" s="187"/>
      <c r="Q153" s="187"/>
      <c r="R153" s="187"/>
      <c r="S153" s="187"/>
      <c r="T153" s="18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3" t="s">
        <v>134</v>
      </c>
      <c r="AU153" s="183" t="s">
        <v>83</v>
      </c>
      <c r="AV153" s="13" t="s">
        <v>81</v>
      </c>
      <c r="AW153" s="13" t="s">
        <v>32</v>
      </c>
      <c r="AX153" s="13" t="s">
        <v>76</v>
      </c>
      <c r="AY153" s="183" t="s">
        <v>126</v>
      </c>
    </row>
    <row r="154" s="14" customFormat="1">
      <c r="A154" s="14"/>
      <c r="B154" s="189"/>
      <c r="C154" s="14"/>
      <c r="D154" s="182" t="s">
        <v>134</v>
      </c>
      <c r="E154" s="190" t="s">
        <v>1</v>
      </c>
      <c r="F154" s="191" t="s">
        <v>142</v>
      </c>
      <c r="G154" s="14"/>
      <c r="H154" s="192">
        <v>2</v>
      </c>
      <c r="I154" s="193"/>
      <c r="J154" s="14"/>
      <c r="K154" s="14"/>
      <c r="L154" s="189"/>
      <c r="M154" s="194"/>
      <c r="N154" s="195"/>
      <c r="O154" s="195"/>
      <c r="P154" s="195"/>
      <c r="Q154" s="195"/>
      <c r="R154" s="195"/>
      <c r="S154" s="195"/>
      <c r="T154" s="19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0" t="s">
        <v>134</v>
      </c>
      <c r="AU154" s="190" t="s">
        <v>83</v>
      </c>
      <c r="AV154" s="14" t="s">
        <v>83</v>
      </c>
      <c r="AW154" s="14" t="s">
        <v>32</v>
      </c>
      <c r="AX154" s="14" t="s">
        <v>76</v>
      </c>
      <c r="AY154" s="190" t="s">
        <v>126</v>
      </c>
    </row>
    <row r="155" s="15" customFormat="1">
      <c r="A155" s="15"/>
      <c r="B155" s="197"/>
      <c r="C155" s="15"/>
      <c r="D155" s="182" t="s">
        <v>134</v>
      </c>
      <c r="E155" s="198" t="s">
        <v>1</v>
      </c>
      <c r="F155" s="199" t="s">
        <v>149</v>
      </c>
      <c r="G155" s="15"/>
      <c r="H155" s="200">
        <v>20.558</v>
      </c>
      <c r="I155" s="201"/>
      <c r="J155" s="15"/>
      <c r="K155" s="15"/>
      <c r="L155" s="197"/>
      <c r="M155" s="202"/>
      <c r="N155" s="203"/>
      <c r="O155" s="203"/>
      <c r="P155" s="203"/>
      <c r="Q155" s="203"/>
      <c r="R155" s="203"/>
      <c r="S155" s="203"/>
      <c r="T155" s="20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198" t="s">
        <v>134</v>
      </c>
      <c r="AU155" s="198" t="s">
        <v>83</v>
      </c>
      <c r="AV155" s="15" t="s">
        <v>132</v>
      </c>
      <c r="AW155" s="15" t="s">
        <v>32</v>
      </c>
      <c r="AX155" s="15" t="s">
        <v>81</v>
      </c>
      <c r="AY155" s="198" t="s">
        <v>126</v>
      </c>
    </row>
    <row r="156" s="2" customFormat="1" ht="16.5" customHeight="1">
      <c r="A156" s="38"/>
      <c r="B156" s="166"/>
      <c r="C156" s="167" t="s">
        <v>158</v>
      </c>
      <c r="D156" s="167" t="s">
        <v>128</v>
      </c>
      <c r="E156" s="168" t="s">
        <v>159</v>
      </c>
      <c r="F156" s="169" t="s">
        <v>160</v>
      </c>
      <c r="G156" s="170" t="s">
        <v>161</v>
      </c>
      <c r="H156" s="171">
        <v>33.920999999999999</v>
      </c>
      <c r="I156" s="172"/>
      <c r="J156" s="173">
        <f>ROUND(I156*H156,2)</f>
        <v>0</v>
      </c>
      <c r="K156" s="174"/>
      <c r="L156" s="39"/>
      <c r="M156" s="175" t="s">
        <v>1</v>
      </c>
      <c r="N156" s="176" t="s">
        <v>41</v>
      </c>
      <c r="O156" s="77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79" t="s">
        <v>132</v>
      </c>
      <c r="AT156" s="179" t="s">
        <v>128</v>
      </c>
      <c r="AU156" s="179" t="s">
        <v>83</v>
      </c>
      <c r="AY156" s="19" t="s">
        <v>126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9" t="s">
        <v>81</v>
      </c>
      <c r="BK156" s="180">
        <f>ROUND(I156*H156,2)</f>
        <v>0</v>
      </c>
      <c r="BL156" s="19" t="s">
        <v>132</v>
      </c>
      <c r="BM156" s="179" t="s">
        <v>162</v>
      </c>
    </row>
    <row r="157" s="14" customFormat="1">
      <c r="A157" s="14"/>
      <c r="B157" s="189"/>
      <c r="C157" s="14"/>
      <c r="D157" s="182" t="s">
        <v>134</v>
      </c>
      <c r="E157" s="14"/>
      <c r="F157" s="191" t="s">
        <v>163</v>
      </c>
      <c r="G157" s="14"/>
      <c r="H157" s="192">
        <v>33.920999999999999</v>
      </c>
      <c r="I157" s="193"/>
      <c r="J157" s="14"/>
      <c r="K157" s="14"/>
      <c r="L157" s="189"/>
      <c r="M157" s="194"/>
      <c r="N157" s="195"/>
      <c r="O157" s="195"/>
      <c r="P157" s="195"/>
      <c r="Q157" s="195"/>
      <c r="R157" s="195"/>
      <c r="S157" s="195"/>
      <c r="T157" s="19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0" t="s">
        <v>134</v>
      </c>
      <c r="AU157" s="190" t="s">
        <v>83</v>
      </c>
      <c r="AV157" s="14" t="s">
        <v>83</v>
      </c>
      <c r="AW157" s="14" t="s">
        <v>3</v>
      </c>
      <c r="AX157" s="14" t="s">
        <v>81</v>
      </c>
      <c r="AY157" s="190" t="s">
        <v>126</v>
      </c>
    </row>
    <row r="158" s="2" customFormat="1" ht="21.75" customHeight="1">
      <c r="A158" s="38"/>
      <c r="B158" s="166"/>
      <c r="C158" s="167" t="s">
        <v>164</v>
      </c>
      <c r="D158" s="167" t="s">
        <v>128</v>
      </c>
      <c r="E158" s="168" t="s">
        <v>165</v>
      </c>
      <c r="F158" s="169" t="s">
        <v>166</v>
      </c>
      <c r="G158" s="170" t="s">
        <v>131</v>
      </c>
      <c r="H158" s="171">
        <v>150</v>
      </c>
      <c r="I158" s="172"/>
      <c r="J158" s="173">
        <f>ROUND(I158*H158,2)</f>
        <v>0</v>
      </c>
      <c r="K158" s="174"/>
      <c r="L158" s="39"/>
      <c r="M158" s="175" t="s">
        <v>1</v>
      </c>
      <c r="N158" s="176" t="s">
        <v>41</v>
      </c>
      <c r="O158" s="77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79" t="s">
        <v>132</v>
      </c>
      <c r="AT158" s="179" t="s">
        <v>128</v>
      </c>
      <c r="AU158" s="179" t="s">
        <v>83</v>
      </c>
      <c r="AY158" s="19" t="s">
        <v>126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9" t="s">
        <v>81</v>
      </c>
      <c r="BK158" s="180">
        <f>ROUND(I158*H158,2)</f>
        <v>0</v>
      </c>
      <c r="BL158" s="19" t="s">
        <v>132</v>
      </c>
      <c r="BM158" s="179" t="s">
        <v>167</v>
      </c>
    </row>
    <row r="159" s="2" customFormat="1" ht="16.5" customHeight="1">
      <c r="A159" s="38"/>
      <c r="B159" s="166"/>
      <c r="C159" s="167" t="s">
        <v>168</v>
      </c>
      <c r="D159" s="167" t="s">
        <v>128</v>
      </c>
      <c r="E159" s="168" t="s">
        <v>169</v>
      </c>
      <c r="F159" s="169" t="s">
        <v>170</v>
      </c>
      <c r="G159" s="170" t="s">
        <v>131</v>
      </c>
      <c r="H159" s="171">
        <v>150</v>
      </c>
      <c r="I159" s="172"/>
      <c r="J159" s="173">
        <f>ROUND(I159*H159,2)</f>
        <v>0</v>
      </c>
      <c r="K159" s="174"/>
      <c r="L159" s="39"/>
      <c r="M159" s="175" t="s">
        <v>1</v>
      </c>
      <c r="N159" s="176" t="s">
        <v>41</v>
      </c>
      <c r="O159" s="77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79" t="s">
        <v>132</v>
      </c>
      <c r="AT159" s="179" t="s">
        <v>128</v>
      </c>
      <c r="AU159" s="179" t="s">
        <v>83</v>
      </c>
      <c r="AY159" s="19" t="s">
        <v>126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9" t="s">
        <v>81</v>
      </c>
      <c r="BK159" s="180">
        <f>ROUND(I159*H159,2)</f>
        <v>0</v>
      </c>
      <c r="BL159" s="19" t="s">
        <v>132</v>
      </c>
      <c r="BM159" s="179" t="s">
        <v>171</v>
      </c>
    </row>
    <row r="160" s="2" customFormat="1" ht="16.5" customHeight="1">
      <c r="A160" s="38"/>
      <c r="B160" s="166"/>
      <c r="C160" s="205" t="s">
        <v>172</v>
      </c>
      <c r="D160" s="205" t="s">
        <v>173</v>
      </c>
      <c r="E160" s="206" t="s">
        <v>174</v>
      </c>
      <c r="F160" s="207" t="s">
        <v>175</v>
      </c>
      <c r="G160" s="208" t="s">
        <v>176</v>
      </c>
      <c r="H160" s="209">
        <v>3</v>
      </c>
      <c r="I160" s="210"/>
      <c r="J160" s="211">
        <f>ROUND(I160*H160,2)</f>
        <v>0</v>
      </c>
      <c r="K160" s="212"/>
      <c r="L160" s="213"/>
      <c r="M160" s="214" t="s">
        <v>1</v>
      </c>
      <c r="N160" s="215" t="s">
        <v>41</v>
      </c>
      <c r="O160" s="77"/>
      <c r="P160" s="177">
        <f>O160*H160</f>
        <v>0</v>
      </c>
      <c r="Q160" s="177">
        <v>0.001</v>
      </c>
      <c r="R160" s="177">
        <f>Q160*H160</f>
        <v>0.0030000000000000001</v>
      </c>
      <c r="S160" s="177">
        <v>0</v>
      </c>
      <c r="T160" s="17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79" t="s">
        <v>168</v>
      </c>
      <c r="AT160" s="179" t="s">
        <v>173</v>
      </c>
      <c r="AU160" s="179" t="s">
        <v>83</v>
      </c>
      <c r="AY160" s="19" t="s">
        <v>126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9" t="s">
        <v>81</v>
      </c>
      <c r="BK160" s="180">
        <f>ROUND(I160*H160,2)</f>
        <v>0</v>
      </c>
      <c r="BL160" s="19" t="s">
        <v>132</v>
      </c>
      <c r="BM160" s="179" t="s">
        <v>177</v>
      </c>
    </row>
    <row r="161" s="14" customFormat="1">
      <c r="A161" s="14"/>
      <c r="B161" s="189"/>
      <c r="C161" s="14"/>
      <c r="D161" s="182" t="s">
        <v>134</v>
      </c>
      <c r="E161" s="14"/>
      <c r="F161" s="191" t="s">
        <v>178</v>
      </c>
      <c r="G161" s="14"/>
      <c r="H161" s="192">
        <v>3</v>
      </c>
      <c r="I161" s="193"/>
      <c r="J161" s="14"/>
      <c r="K161" s="14"/>
      <c r="L161" s="189"/>
      <c r="M161" s="194"/>
      <c r="N161" s="195"/>
      <c r="O161" s="195"/>
      <c r="P161" s="195"/>
      <c r="Q161" s="195"/>
      <c r="R161" s="195"/>
      <c r="S161" s="195"/>
      <c r="T161" s="19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0" t="s">
        <v>134</v>
      </c>
      <c r="AU161" s="190" t="s">
        <v>83</v>
      </c>
      <c r="AV161" s="14" t="s">
        <v>83</v>
      </c>
      <c r="AW161" s="14" t="s">
        <v>3</v>
      </c>
      <c r="AX161" s="14" t="s">
        <v>81</v>
      </c>
      <c r="AY161" s="190" t="s">
        <v>126</v>
      </c>
    </row>
    <row r="162" s="12" customFormat="1" ht="22.8" customHeight="1">
      <c r="A162" s="12"/>
      <c r="B162" s="153"/>
      <c r="C162" s="12"/>
      <c r="D162" s="154" t="s">
        <v>75</v>
      </c>
      <c r="E162" s="164" t="s">
        <v>83</v>
      </c>
      <c r="F162" s="164" t="s">
        <v>179</v>
      </c>
      <c r="G162" s="12"/>
      <c r="H162" s="12"/>
      <c r="I162" s="156"/>
      <c r="J162" s="165">
        <f>BK162</f>
        <v>0</v>
      </c>
      <c r="K162" s="12"/>
      <c r="L162" s="153"/>
      <c r="M162" s="158"/>
      <c r="N162" s="159"/>
      <c r="O162" s="159"/>
      <c r="P162" s="160">
        <f>SUM(P163:P170)</f>
        <v>0</v>
      </c>
      <c r="Q162" s="159"/>
      <c r="R162" s="160">
        <f>SUM(R163:R170)</f>
        <v>6.3240879999999988</v>
      </c>
      <c r="S162" s="159"/>
      <c r="T162" s="161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4" t="s">
        <v>81</v>
      </c>
      <c r="AT162" s="162" t="s">
        <v>75</v>
      </c>
      <c r="AU162" s="162" t="s">
        <v>81</v>
      </c>
      <c r="AY162" s="154" t="s">
        <v>126</v>
      </c>
      <c r="BK162" s="163">
        <f>SUM(BK163:BK170)</f>
        <v>0</v>
      </c>
    </row>
    <row r="163" s="2" customFormat="1" ht="16.5" customHeight="1">
      <c r="A163" s="38"/>
      <c r="B163" s="166"/>
      <c r="C163" s="167" t="s">
        <v>180</v>
      </c>
      <c r="D163" s="167" t="s">
        <v>128</v>
      </c>
      <c r="E163" s="168" t="s">
        <v>181</v>
      </c>
      <c r="F163" s="169" t="s">
        <v>182</v>
      </c>
      <c r="G163" s="170" t="s">
        <v>139</v>
      </c>
      <c r="H163" s="171">
        <v>2.7999999999999998</v>
      </c>
      <c r="I163" s="172"/>
      <c r="J163" s="173">
        <f>ROUND(I163*H163,2)</f>
        <v>0</v>
      </c>
      <c r="K163" s="174"/>
      <c r="L163" s="39"/>
      <c r="M163" s="175" t="s">
        <v>1</v>
      </c>
      <c r="N163" s="176" t="s">
        <v>41</v>
      </c>
      <c r="O163" s="77"/>
      <c r="P163" s="177">
        <f>O163*H163</f>
        <v>0</v>
      </c>
      <c r="Q163" s="177">
        <v>2.2563399999999998</v>
      </c>
      <c r="R163" s="177">
        <f>Q163*H163</f>
        <v>6.3177519999999987</v>
      </c>
      <c r="S163" s="177">
        <v>0</v>
      </c>
      <c r="T163" s="17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9" t="s">
        <v>132</v>
      </c>
      <c r="AT163" s="179" t="s">
        <v>128</v>
      </c>
      <c r="AU163" s="179" t="s">
        <v>83</v>
      </c>
      <c r="AY163" s="19" t="s">
        <v>126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9" t="s">
        <v>81</v>
      </c>
      <c r="BK163" s="180">
        <f>ROUND(I163*H163,2)</f>
        <v>0</v>
      </c>
      <c r="BL163" s="19" t="s">
        <v>132</v>
      </c>
      <c r="BM163" s="179" t="s">
        <v>183</v>
      </c>
    </row>
    <row r="164" s="14" customFormat="1">
      <c r="A164" s="14"/>
      <c r="B164" s="189"/>
      <c r="C164" s="14"/>
      <c r="D164" s="182" t="s">
        <v>134</v>
      </c>
      <c r="E164" s="190" t="s">
        <v>1</v>
      </c>
      <c r="F164" s="191" t="s">
        <v>142</v>
      </c>
      <c r="G164" s="14"/>
      <c r="H164" s="192">
        <v>2</v>
      </c>
      <c r="I164" s="193"/>
      <c r="J164" s="14"/>
      <c r="K164" s="14"/>
      <c r="L164" s="189"/>
      <c r="M164" s="194"/>
      <c r="N164" s="195"/>
      <c r="O164" s="195"/>
      <c r="P164" s="195"/>
      <c r="Q164" s="195"/>
      <c r="R164" s="195"/>
      <c r="S164" s="195"/>
      <c r="T164" s="19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0" t="s">
        <v>134</v>
      </c>
      <c r="AU164" s="190" t="s">
        <v>83</v>
      </c>
      <c r="AV164" s="14" t="s">
        <v>83</v>
      </c>
      <c r="AW164" s="14" t="s">
        <v>32</v>
      </c>
      <c r="AX164" s="14" t="s">
        <v>76</v>
      </c>
      <c r="AY164" s="190" t="s">
        <v>126</v>
      </c>
    </row>
    <row r="165" s="14" customFormat="1">
      <c r="A165" s="14"/>
      <c r="B165" s="189"/>
      <c r="C165" s="14"/>
      <c r="D165" s="182" t="s">
        <v>134</v>
      </c>
      <c r="E165" s="190" t="s">
        <v>1</v>
      </c>
      <c r="F165" s="191" t="s">
        <v>184</v>
      </c>
      <c r="G165" s="14"/>
      <c r="H165" s="192">
        <v>0.80000000000000004</v>
      </c>
      <c r="I165" s="193"/>
      <c r="J165" s="14"/>
      <c r="K165" s="14"/>
      <c r="L165" s="189"/>
      <c r="M165" s="194"/>
      <c r="N165" s="195"/>
      <c r="O165" s="195"/>
      <c r="P165" s="195"/>
      <c r="Q165" s="195"/>
      <c r="R165" s="195"/>
      <c r="S165" s="195"/>
      <c r="T165" s="19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0" t="s">
        <v>134</v>
      </c>
      <c r="AU165" s="190" t="s">
        <v>83</v>
      </c>
      <c r="AV165" s="14" t="s">
        <v>83</v>
      </c>
      <c r="AW165" s="14" t="s">
        <v>32</v>
      </c>
      <c r="AX165" s="14" t="s">
        <v>76</v>
      </c>
      <c r="AY165" s="190" t="s">
        <v>126</v>
      </c>
    </row>
    <row r="166" s="15" customFormat="1">
      <c r="A166" s="15"/>
      <c r="B166" s="197"/>
      <c r="C166" s="15"/>
      <c r="D166" s="182" t="s">
        <v>134</v>
      </c>
      <c r="E166" s="198" t="s">
        <v>1</v>
      </c>
      <c r="F166" s="199" t="s">
        <v>149</v>
      </c>
      <c r="G166" s="15"/>
      <c r="H166" s="200">
        <v>2.7999999999999998</v>
      </c>
      <c r="I166" s="201"/>
      <c r="J166" s="15"/>
      <c r="K166" s="15"/>
      <c r="L166" s="197"/>
      <c r="M166" s="202"/>
      <c r="N166" s="203"/>
      <c r="O166" s="203"/>
      <c r="P166" s="203"/>
      <c r="Q166" s="203"/>
      <c r="R166" s="203"/>
      <c r="S166" s="203"/>
      <c r="T166" s="20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198" t="s">
        <v>134</v>
      </c>
      <c r="AU166" s="198" t="s">
        <v>83</v>
      </c>
      <c r="AV166" s="15" t="s">
        <v>132</v>
      </c>
      <c r="AW166" s="15" t="s">
        <v>32</v>
      </c>
      <c r="AX166" s="15" t="s">
        <v>81</v>
      </c>
      <c r="AY166" s="198" t="s">
        <v>126</v>
      </c>
    </row>
    <row r="167" s="2" customFormat="1" ht="16.5" customHeight="1">
      <c r="A167" s="38"/>
      <c r="B167" s="166"/>
      <c r="C167" s="167" t="s">
        <v>185</v>
      </c>
      <c r="D167" s="167" t="s">
        <v>128</v>
      </c>
      <c r="E167" s="168" t="s">
        <v>186</v>
      </c>
      <c r="F167" s="169" t="s">
        <v>187</v>
      </c>
      <c r="G167" s="170" t="s">
        <v>131</v>
      </c>
      <c r="H167" s="171">
        <v>2.3999999999999999</v>
      </c>
      <c r="I167" s="172"/>
      <c r="J167" s="173">
        <f>ROUND(I167*H167,2)</f>
        <v>0</v>
      </c>
      <c r="K167" s="174"/>
      <c r="L167" s="39"/>
      <c r="M167" s="175" t="s">
        <v>1</v>
      </c>
      <c r="N167" s="176" t="s">
        <v>41</v>
      </c>
      <c r="O167" s="77"/>
      <c r="P167" s="177">
        <f>O167*H167</f>
        <v>0</v>
      </c>
      <c r="Q167" s="177">
        <v>0.00264</v>
      </c>
      <c r="R167" s="177">
        <f>Q167*H167</f>
        <v>0.0063359999999999996</v>
      </c>
      <c r="S167" s="177">
        <v>0</v>
      </c>
      <c r="T167" s="17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79" t="s">
        <v>132</v>
      </c>
      <c r="AT167" s="179" t="s">
        <v>128</v>
      </c>
      <c r="AU167" s="179" t="s">
        <v>83</v>
      </c>
      <c r="AY167" s="19" t="s">
        <v>126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9" t="s">
        <v>81</v>
      </c>
      <c r="BK167" s="180">
        <f>ROUND(I167*H167,2)</f>
        <v>0</v>
      </c>
      <c r="BL167" s="19" t="s">
        <v>132</v>
      </c>
      <c r="BM167" s="179" t="s">
        <v>188</v>
      </c>
    </row>
    <row r="168" s="13" customFormat="1">
      <c r="A168" s="13"/>
      <c r="B168" s="181"/>
      <c r="C168" s="13"/>
      <c r="D168" s="182" t="s">
        <v>134</v>
      </c>
      <c r="E168" s="183" t="s">
        <v>1</v>
      </c>
      <c r="F168" s="184" t="s">
        <v>189</v>
      </c>
      <c r="G168" s="13"/>
      <c r="H168" s="183" t="s">
        <v>1</v>
      </c>
      <c r="I168" s="185"/>
      <c r="J168" s="13"/>
      <c r="K168" s="13"/>
      <c r="L168" s="181"/>
      <c r="M168" s="186"/>
      <c r="N168" s="187"/>
      <c r="O168" s="187"/>
      <c r="P168" s="187"/>
      <c r="Q168" s="187"/>
      <c r="R168" s="187"/>
      <c r="S168" s="187"/>
      <c r="T168" s="18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3" t="s">
        <v>134</v>
      </c>
      <c r="AU168" s="183" t="s">
        <v>83</v>
      </c>
      <c r="AV168" s="13" t="s">
        <v>81</v>
      </c>
      <c r="AW168" s="13" t="s">
        <v>32</v>
      </c>
      <c r="AX168" s="13" t="s">
        <v>76</v>
      </c>
      <c r="AY168" s="183" t="s">
        <v>126</v>
      </c>
    </row>
    <row r="169" s="14" customFormat="1">
      <c r="A169" s="14"/>
      <c r="B169" s="189"/>
      <c r="C169" s="14"/>
      <c r="D169" s="182" t="s">
        <v>134</v>
      </c>
      <c r="E169" s="190" t="s">
        <v>1</v>
      </c>
      <c r="F169" s="191" t="s">
        <v>190</v>
      </c>
      <c r="G169" s="14"/>
      <c r="H169" s="192">
        <v>2.3999999999999999</v>
      </c>
      <c r="I169" s="193"/>
      <c r="J169" s="14"/>
      <c r="K169" s="14"/>
      <c r="L169" s="189"/>
      <c r="M169" s="194"/>
      <c r="N169" s="195"/>
      <c r="O169" s="195"/>
      <c r="P169" s="195"/>
      <c r="Q169" s="195"/>
      <c r="R169" s="195"/>
      <c r="S169" s="195"/>
      <c r="T169" s="19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0" t="s">
        <v>134</v>
      </c>
      <c r="AU169" s="190" t="s">
        <v>83</v>
      </c>
      <c r="AV169" s="14" t="s">
        <v>83</v>
      </c>
      <c r="AW169" s="14" t="s">
        <v>32</v>
      </c>
      <c r="AX169" s="14" t="s">
        <v>81</v>
      </c>
      <c r="AY169" s="190" t="s">
        <v>126</v>
      </c>
    </row>
    <row r="170" s="2" customFormat="1" ht="16.5" customHeight="1">
      <c r="A170" s="38"/>
      <c r="B170" s="166"/>
      <c r="C170" s="167" t="s">
        <v>191</v>
      </c>
      <c r="D170" s="167" t="s">
        <v>128</v>
      </c>
      <c r="E170" s="168" t="s">
        <v>192</v>
      </c>
      <c r="F170" s="169" t="s">
        <v>193</v>
      </c>
      <c r="G170" s="170" t="s">
        <v>131</v>
      </c>
      <c r="H170" s="171">
        <v>2.3999999999999999</v>
      </c>
      <c r="I170" s="172"/>
      <c r="J170" s="173">
        <f>ROUND(I170*H170,2)</f>
        <v>0</v>
      </c>
      <c r="K170" s="174"/>
      <c r="L170" s="39"/>
      <c r="M170" s="175" t="s">
        <v>1</v>
      </c>
      <c r="N170" s="176" t="s">
        <v>41</v>
      </c>
      <c r="O170" s="77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9" t="s">
        <v>132</v>
      </c>
      <c r="AT170" s="179" t="s">
        <v>128</v>
      </c>
      <c r="AU170" s="179" t="s">
        <v>83</v>
      </c>
      <c r="AY170" s="19" t="s">
        <v>126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9" t="s">
        <v>81</v>
      </c>
      <c r="BK170" s="180">
        <f>ROUND(I170*H170,2)</f>
        <v>0</v>
      </c>
      <c r="BL170" s="19" t="s">
        <v>132</v>
      </c>
      <c r="BM170" s="179" t="s">
        <v>194</v>
      </c>
    </row>
    <row r="171" s="12" customFormat="1" ht="22.8" customHeight="1">
      <c r="A171" s="12"/>
      <c r="B171" s="153"/>
      <c r="C171" s="12"/>
      <c r="D171" s="154" t="s">
        <v>75</v>
      </c>
      <c r="E171" s="164" t="s">
        <v>143</v>
      </c>
      <c r="F171" s="164" t="s">
        <v>195</v>
      </c>
      <c r="G171" s="12"/>
      <c r="H171" s="12"/>
      <c r="I171" s="156"/>
      <c r="J171" s="165">
        <f>BK171</f>
        <v>0</v>
      </c>
      <c r="K171" s="12"/>
      <c r="L171" s="153"/>
      <c r="M171" s="158"/>
      <c r="N171" s="159"/>
      <c r="O171" s="159"/>
      <c r="P171" s="160">
        <f>P172</f>
        <v>0</v>
      </c>
      <c r="Q171" s="159"/>
      <c r="R171" s="160">
        <f>R172</f>
        <v>3.497436</v>
      </c>
      <c r="S171" s="159"/>
      <c r="T171" s="161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4" t="s">
        <v>81</v>
      </c>
      <c r="AT171" s="162" t="s">
        <v>75</v>
      </c>
      <c r="AU171" s="162" t="s">
        <v>81</v>
      </c>
      <c r="AY171" s="154" t="s">
        <v>126</v>
      </c>
      <c r="BK171" s="163">
        <f>BK172</f>
        <v>0</v>
      </c>
    </row>
    <row r="172" s="2" customFormat="1" ht="16.5" customHeight="1">
      <c r="A172" s="38"/>
      <c r="B172" s="166"/>
      <c r="C172" s="167" t="s">
        <v>196</v>
      </c>
      <c r="D172" s="167" t="s">
        <v>128</v>
      </c>
      <c r="E172" s="168" t="s">
        <v>197</v>
      </c>
      <c r="F172" s="169" t="s">
        <v>198</v>
      </c>
      <c r="G172" s="170" t="s">
        <v>139</v>
      </c>
      <c r="H172" s="171">
        <v>1.8</v>
      </c>
      <c r="I172" s="172"/>
      <c r="J172" s="173">
        <f>ROUND(I172*H172,2)</f>
        <v>0</v>
      </c>
      <c r="K172" s="174"/>
      <c r="L172" s="39"/>
      <c r="M172" s="175" t="s">
        <v>1</v>
      </c>
      <c r="N172" s="176" t="s">
        <v>41</v>
      </c>
      <c r="O172" s="77"/>
      <c r="P172" s="177">
        <f>O172*H172</f>
        <v>0</v>
      </c>
      <c r="Q172" s="177">
        <v>1.94302</v>
      </c>
      <c r="R172" s="177">
        <f>Q172*H172</f>
        <v>3.497436</v>
      </c>
      <c r="S172" s="177">
        <v>0</v>
      </c>
      <c r="T172" s="17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79" t="s">
        <v>132</v>
      </c>
      <c r="AT172" s="179" t="s">
        <v>128</v>
      </c>
      <c r="AU172" s="179" t="s">
        <v>83</v>
      </c>
      <c r="AY172" s="19" t="s">
        <v>126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9" t="s">
        <v>81</v>
      </c>
      <c r="BK172" s="180">
        <f>ROUND(I172*H172,2)</f>
        <v>0</v>
      </c>
      <c r="BL172" s="19" t="s">
        <v>132</v>
      </c>
      <c r="BM172" s="179" t="s">
        <v>199</v>
      </c>
    </row>
    <row r="173" s="12" customFormat="1" ht="22.8" customHeight="1">
      <c r="A173" s="12"/>
      <c r="B173" s="153"/>
      <c r="C173" s="12"/>
      <c r="D173" s="154" t="s">
        <v>75</v>
      </c>
      <c r="E173" s="164" t="s">
        <v>132</v>
      </c>
      <c r="F173" s="164" t="s">
        <v>200</v>
      </c>
      <c r="G173" s="12"/>
      <c r="H173" s="12"/>
      <c r="I173" s="156"/>
      <c r="J173" s="165">
        <f>BK173</f>
        <v>0</v>
      </c>
      <c r="K173" s="12"/>
      <c r="L173" s="153"/>
      <c r="M173" s="158"/>
      <c r="N173" s="159"/>
      <c r="O173" s="159"/>
      <c r="P173" s="160">
        <f>SUM(P174:P175)</f>
        <v>0</v>
      </c>
      <c r="Q173" s="159"/>
      <c r="R173" s="160">
        <f>SUM(R174:R175)</f>
        <v>1.0706600000000002</v>
      </c>
      <c r="S173" s="159"/>
      <c r="T173" s="161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4" t="s">
        <v>81</v>
      </c>
      <c r="AT173" s="162" t="s">
        <v>75</v>
      </c>
      <c r="AU173" s="162" t="s">
        <v>81</v>
      </c>
      <c r="AY173" s="154" t="s">
        <v>126</v>
      </c>
      <c r="BK173" s="163">
        <f>SUM(BK174:BK175)</f>
        <v>0</v>
      </c>
    </row>
    <row r="174" s="2" customFormat="1" ht="16.5" customHeight="1">
      <c r="A174" s="38"/>
      <c r="B174" s="166"/>
      <c r="C174" s="167" t="s">
        <v>201</v>
      </c>
      <c r="D174" s="167" t="s">
        <v>128</v>
      </c>
      <c r="E174" s="168" t="s">
        <v>202</v>
      </c>
      <c r="F174" s="169" t="s">
        <v>203</v>
      </c>
      <c r="G174" s="170" t="s">
        <v>204</v>
      </c>
      <c r="H174" s="171">
        <v>47</v>
      </c>
      <c r="I174" s="172"/>
      <c r="J174" s="173">
        <f>ROUND(I174*H174,2)</f>
        <v>0</v>
      </c>
      <c r="K174" s="174"/>
      <c r="L174" s="39"/>
      <c r="M174" s="175" t="s">
        <v>1</v>
      </c>
      <c r="N174" s="176" t="s">
        <v>41</v>
      </c>
      <c r="O174" s="77"/>
      <c r="P174" s="177">
        <f>O174*H174</f>
        <v>0</v>
      </c>
      <c r="Q174" s="177">
        <v>0.022780000000000002</v>
      </c>
      <c r="R174" s="177">
        <f>Q174*H174</f>
        <v>1.0706600000000002</v>
      </c>
      <c r="S174" s="177">
        <v>0</v>
      </c>
      <c r="T174" s="17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79" t="s">
        <v>132</v>
      </c>
      <c r="AT174" s="179" t="s">
        <v>128</v>
      </c>
      <c r="AU174" s="179" t="s">
        <v>83</v>
      </c>
      <c r="AY174" s="19" t="s">
        <v>126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9" t="s">
        <v>81</v>
      </c>
      <c r="BK174" s="180">
        <f>ROUND(I174*H174,2)</f>
        <v>0</v>
      </c>
      <c r="BL174" s="19" t="s">
        <v>132</v>
      </c>
      <c r="BM174" s="179" t="s">
        <v>205</v>
      </c>
    </row>
    <row r="175" s="14" customFormat="1">
      <c r="A175" s="14"/>
      <c r="B175" s="189"/>
      <c r="C175" s="14"/>
      <c r="D175" s="182" t="s">
        <v>134</v>
      </c>
      <c r="E175" s="190" t="s">
        <v>1</v>
      </c>
      <c r="F175" s="191" t="s">
        <v>206</v>
      </c>
      <c r="G175" s="14"/>
      <c r="H175" s="192">
        <v>47</v>
      </c>
      <c r="I175" s="193"/>
      <c r="J175" s="14"/>
      <c r="K175" s="14"/>
      <c r="L175" s="189"/>
      <c r="M175" s="194"/>
      <c r="N175" s="195"/>
      <c r="O175" s="195"/>
      <c r="P175" s="195"/>
      <c r="Q175" s="195"/>
      <c r="R175" s="195"/>
      <c r="S175" s="195"/>
      <c r="T175" s="19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0" t="s">
        <v>134</v>
      </c>
      <c r="AU175" s="190" t="s">
        <v>83</v>
      </c>
      <c r="AV175" s="14" t="s">
        <v>83</v>
      </c>
      <c r="AW175" s="14" t="s">
        <v>32</v>
      </c>
      <c r="AX175" s="14" t="s">
        <v>81</v>
      </c>
      <c r="AY175" s="190" t="s">
        <v>126</v>
      </c>
    </row>
    <row r="176" s="12" customFormat="1" ht="22.8" customHeight="1">
      <c r="A176" s="12"/>
      <c r="B176" s="153"/>
      <c r="C176" s="12"/>
      <c r="D176" s="154" t="s">
        <v>75</v>
      </c>
      <c r="E176" s="164" t="s">
        <v>154</v>
      </c>
      <c r="F176" s="164" t="s">
        <v>207</v>
      </c>
      <c r="G176" s="12"/>
      <c r="H176" s="12"/>
      <c r="I176" s="156"/>
      <c r="J176" s="165">
        <f>BK176</f>
        <v>0</v>
      </c>
      <c r="K176" s="12"/>
      <c r="L176" s="153"/>
      <c r="M176" s="158"/>
      <c r="N176" s="159"/>
      <c r="O176" s="159"/>
      <c r="P176" s="160">
        <f>SUM(P177:P193)</f>
        <v>0</v>
      </c>
      <c r="Q176" s="159"/>
      <c r="R176" s="160">
        <f>SUM(R177:R193)</f>
        <v>29.160954000000004</v>
      </c>
      <c r="S176" s="159"/>
      <c r="T176" s="161">
        <f>SUM(T177:T193)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4" t="s">
        <v>81</v>
      </c>
      <c r="AT176" s="162" t="s">
        <v>75</v>
      </c>
      <c r="AU176" s="162" t="s">
        <v>81</v>
      </c>
      <c r="AY176" s="154" t="s">
        <v>126</v>
      </c>
      <c r="BK176" s="163">
        <f>SUM(BK177:BK193)</f>
        <v>0</v>
      </c>
    </row>
    <row r="177" s="2" customFormat="1" ht="16.5" customHeight="1">
      <c r="A177" s="38"/>
      <c r="B177" s="166"/>
      <c r="C177" s="167" t="s">
        <v>8</v>
      </c>
      <c r="D177" s="167" t="s">
        <v>128</v>
      </c>
      <c r="E177" s="168" t="s">
        <v>208</v>
      </c>
      <c r="F177" s="169" t="s">
        <v>209</v>
      </c>
      <c r="G177" s="170" t="s">
        <v>131</v>
      </c>
      <c r="H177" s="171">
        <v>71.099999999999994</v>
      </c>
      <c r="I177" s="172"/>
      <c r="J177" s="173">
        <f>ROUND(I177*H177,2)</f>
        <v>0</v>
      </c>
      <c r="K177" s="174"/>
      <c r="L177" s="39"/>
      <c r="M177" s="175" t="s">
        <v>1</v>
      </c>
      <c r="N177" s="176" t="s">
        <v>41</v>
      </c>
      <c r="O177" s="77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79" t="s">
        <v>132</v>
      </c>
      <c r="AT177" s="179" t="s">
        <v>128</v>
      </c>
      <c r="AU177" s="179" t="s">
        <v>83</v>
      </c>
      <c r="AY177" s="19" t="s">
        <v>126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9" t="s">
        <v>81</v>
      </c>
      <c r="BK177" s="180">
        <f>ROUND(I177*H177,2)</f>
        <v>0</v>
      </c>
      <c r="BL177" s="19" t="s">
        <v>132</v>
      </c>
      <c r="BM177" s="179" t="s">
        <v>210</v>
      </c>
    </row>
    <row r="178" s="13" customFormat="1">
      <c r="A178" s="13"/>
      <c r="B178" s="181"/>
      <c r="C178" s="13"/>
      <c r="D178" s="182" t="s">
        <v>134</v>
      </c>
      <c r="E178" s="183" t="s">
        <v>1</v>
      </c>
      <c r="F178" s="184" t="s">
        <v>135</v>
      </c>
      <c r="G178" s="13"/>
      <c r="H178" s="183" t="s">
        <v>1</v>
      </c>
      <c r="I178" s="185"/>
      <c r="J178" s="13"/>
      <c r="K178" s="13"/>
      <c r="L178" s="181"/>
      <c r="M178" s="186"/>
      <c r="N178" s="187"/>
      <c r="O178" s="187"/>
      <c r="P178" s="187"/>
      <c r="Q178" s="187"/>
      <c r="R178" s="187"/>
      <c r="S178" s="187"/>
      <c r="T178" s="18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3" t="s">
        <v>134</v>
      </c>
      <c r="AU178" s="183" t="s">
        <v>83</v>
      </c>
      <c r="AV178" s="13" t="s">
        <v>81</v>
      </c>
      <c r="AW178" s="13" t="s">
        <v>32</v>
      </c>
      <c r="AX178" s="13" t="s">
        <v>76</v>
      </c>
      <c r="AY178" s="183" t="s">
        <v>126</v>
      </c>
    </row>
    <row r="179" s="14" customFormat="1">
      <c r="A179" s="14"/>
      <c r="B179" s="189"/>
      <c r="C179" s="14"/>
      <c r="D179" s="182" t="s">
        <v>134</v>
      </c>
      <c r="E179" s="190" t="s">
        <v>1</v>
      </c>
      <c r="F179" s="191" t="s">
        <v>136</v>
      </c>
      <c r="G179" s="14"/>
      <c r="H179" s="192">
        <v>61.859999999999999</v>
      </c>
      <c r="I179" s="193"/>
      <c r="J179" s="14"/>
      <c r="K179" s="14"/>
      <c r="L179" s="189"/>
      <c r="M179" s="194"/>
      <c r="N179" s="195"/>
      <c r="O179" s="195"/>
      <c r="P179" s="195"/>
      <c r="Q179" s="195"/>
      <c r="R179" s="195"/>
      <c r="S179" s="195"/>
      <c r="T179" s="19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0" t="s">
        <v>134</v>
      </c>
      <c r="AU179" s="190" t="s">
        <v>83</v>
      </c>
      <c r="AV179" s="14" t="s">
        <v>83</v>
      </c>
      <c r="AW179" s="14" t="s">
        <v>32</v>
      </c>
      <c r="AX179" s="14" t="s">
        <v>76</v>
      </c>
      <c r="AY179" s="190" t="s">
        <v>126</v>
      </c>
    </row>
    <row r="180" s="14" customFormat="1">
      <c r="A180" s="14"/>
      <c r="B180" s="189"/>
      <c r="C180" s="14"/>
      <c r="D180" s="182" t="s">
        <v>134</v>
      </c>
      <c r="E180" s="190" t="s">
        <v>1</v>
      </c>
      <c r="F180" s="191" t="s">
        <v>211</v>
      </c>
      <c r="G180" s="14"/>
      <c r="H180" s="192">
        <v>9.2400000000000002</v>
      </c>
      <c r="I180" s="193"/>
      <c r="J180" s="14"/>
      <c r="K180" s="14"/>
      <c r="L180" s="189"/>
      <c r="M180" s="194"/>
      <c r="N180" s="195"/>
      <c r="O180" s="195"/>
      <c r="P180" s="195"/>
      <c r="Q180" s="195"/>
      <c r="R180" s="195"/>
      <c r="S180" s="195"/>
      <c r="T180" s="19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0" t="s">
        <v>134</v>
      </c>
      <c r="AU180" s="190" t="s">
        <v>83</v>
      </c>
      <c r="AV180" s="14" t="s">
        <v>83</v>
      </c>
      <c r="AW180" s="14" t="s">
        <v>32</v>
      </c>
      <c r="AX180" s="14" t="s">
        <v>76</v>
      </c>
      <c r="AY180" s="190" t="s">
        <v>126</v>
      </c>
    </row>
    <row r="181" s="15" customFormat="1">
      <c r="A181" s="15"/>
      <c r="B181" s="197"/>
      <c r="C181" s="15"/>
      <c r="D181" s="182" t="s">
        <v>134</v>
      </c>
      <c r="E181" s="198" t="s">
        <v>1</v>
      </c>
      <c r="F181" s="199" t="s">
        <v>149</v>
      </c>
      <c r="G181" s="15"/>
      <c r="H181" s="200">
        <v>71.099999999999994</v>
      </c>
      <c r="I181" s="201"/>
      <c r="J181" s="15"/>
      <c r="K181" s="15"/>
      <c r="L181" s="197"/>
      <c r="M181" s="202"/>
      <c r="N181" s="203"/>
      <c r="O181" s="203"/>
      <c r="P181" s="203"/>
      <c r="Q181" s="203"/>
      <c r="R181" s="203"/>
      <c r="S181" s="203"/>
      <c r="T181" s="20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198" t="s">
        <v>134</v>
      </c>
      <c r="AU181" s="198" t="s">
        <v>83</v>
      </c>
      <c r="AV181" s="15" t="s">
        <v>132</v>
      </c>
      <c r="AW181" s="15" t="s">
        <v>32</v>
      </c>
      <c r="AX181" s="15" t="s">
        <v>81</v>
      </c>
      <c r="AY181" s="198" t="s">
        <v>126</v>
      </c>
    </row>
    <row r="182" s="2" customFormat="1" ht="16.5" customHeight="1">
      <c r="A182" s="38"/>
      <c r="B182" s="166"/>
      <c r="C182" s="167" t="s">
        <v>212</v>
      </c>
      <c r="D182" s="167" t="s">
        <v>128</v>
      </c>
      <c r="E182" s="168" t="s">
        <v>213</v>
      </c>
      <c r="F182" s="169" t="s">
        <v>214</v>
      </c>
      <c r="G182" s="170" t="s">
        <v>131</v>
      </c>
      <c r="H182" s="171">
        <v>71.099999999999994</v>
      </c>
      <c r="I182" s="172"/>
      <c r="J182" s="173">
        <f>ROUND(I182*H182,2)</f>
        <v>0</v>
      </c>
      <c r="K182" s="174"/>
      <c r="L182" s="39"/>
      <c r="M182" s="175" t="s">
        <v>1</v>
      </c>
      <c r="N182" s="176" t="s">
        <v>41</v>
      </c>
      <c r="O182" s="77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79" t="s">
        <v>132</v>
      </c>
      <c r="AT182" s="179" t="s">
        <v>128</v>
      </c>
      <c r="AU182" s="179" t="s">
        <v>83</v>
      </c>
      <c r="AY182" s="19" t="s">
        <v>126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9" t="s">
        <v>81</v>
      </c>
      <c r="BK182" s="180">
        <f>ROUND(I182*H182,2)</f>
        <v>0</v>
      </c>
      <c r="BL182" s="19" t="s">
        <v>132</v>
      </c>
      <c r="BM182" s="179" t="s">
        <v>215</v>
      </c>
    </row>
    <row r="183" s="13" customFormat="1">
      <c r="A183" s="13"/>
      <c r="B183" s="181"/>
      <c r="C183" s="13"/>
      <c r="D183" s="182" t="s">
        <v>134</v>
      </c>
      <c r="E183" s="183" t="s">
        <v>1</v>
      </c>
      <c r="F183" s="184" t="s">
        <v>135</v>
      </c>
      <c r="G183" s="13"/>
      <c r="H183" s="183" t="s">
        <v>1</v>
      </c>
      <c r="I183" s="185"/>
      <c r="J183" s="13"/>
      <c r="K183" s="13"/>
      <c r="L183" s="181"/>
      <c r="M183" s="186"/>
      <c r="N183" s="187"/>
      <c r="O183" s="187"/>
      <c r="P183" s="187"/>
      <c r="Q183" s="187"/>
      <c r="R183" s="187"/>
      <c r="S183" s="187"/>
      <c r="T183" s="18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3" t="s">
        <v>134</v>
      </c>
      <c r="AU183" s="183" t="s">
        <v>83</v>
      </c>
      <c r="AV183" s="13" t="s">
        <v>81</v>
      </c>
      <c r="AW183" s="13" t="s">
        <v>32</v>
      </c>
      <c r="AX183" s="13" t="s">
        <v>76</v>
      </c>
      <c r="AY183" s="183" t="s">
        <v>126</v>
      </c>
    </row>
    <row r="184" s="14" customFormat="1">
      <c r="A184" s="14"/>
      <c r="B184" s="189"/>
      <c r="C184" s="14"/>
      <c r="D184" s="182" t="s">
        <v>134</v>
      </c>
      <c r="E184" s="190" t="s">
        <v>1</v>
      </c>
      <c r="F184" s="191" t="s">
        <v>136</v>
      </c>
      <c r="G184" s="14"/>
      <c r="H184" s="192">
        <v>61.859999999999999</v>
      </c>
      <c r="I184" s="193"/>
      <c r="J184" s="14"/>
      <c r="K184" s="14"/>
      <c r="L184" s="189"/>
      <c r="M184" s="194"/>
      <c r="N184" s="195"/>
      <c r="O184" s="195"/>
      <c r="P184" s="195"/>
      <c r="Q184" s="195"/>
      <c r="R184" s="195"/>
      <c r="S184" s="195"/>
      <c r="T184" s="19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0" t="s">
        <v>134</v>
      </c>
      <c r="AU184" s="190" t="s">
        <v>83</v>
      </c>
      <c r="AV184" s="14" t="s">
        <v>83</v>
      </c>
      <c r="AW184" s="14" t="s">
        <v>32</v>
      </c>
      <c r="AX184" s="14" t="s">
        <v>76</v>
      </c>
      <c r="AY184" s="190" t="s">
        <v>126</v>
      </c>
    </row>
    <row r="185" s="14" customFormat="1">
      <c r="A185" s="14"/>
      <c r="B185" s="189"/>
      <c r="C185" s="14"/>
      <c r="D185" s="182" t="s">
        <v>134</v>
      </c>
      <c r="E185" s="190" t="s">
        <v>1</v>
      </c>
      <c r="F185" s="191" t="s">
        <v>211</v>
      </c>
      <c r="G185" s="14"/>
      <c r="H185" s="192">
        <v>9.2400000000000002</v>
      </c>
      <c r="I185" s="193"/>
      <c r="J185" s="14"/>
      <c r="K185" s="14"/>
      <c r="L185" s="189"/>
      <c r="M185" s="194"/>
      <c r="N185" s="195"/>
      <c r="O185" s="195"/>
      <c r="P185" s="195"/>
      <c r="Q185" s="195"/>
      <c r="R185" s="195"/>
      <c r="S185" s="195"/>
      <c r="T185" s="19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0" t="s">
        <v>134</v>
      </c>
      <c r="AU185" s="190" t="s">
        <v>83</v>
      </c>
      <c r="AV185" s="14" t="s">
        <v>83</v>
      </c>
      <c r="AW185" s="14" t="s">
        <v>32</v>
      </c>
      <c r="AX185" s="14" t="s">
        <v>76</v>
      </c>
      <c r="AY185" s="190" t="s">
        <v>126</v>
      </c>
    </row>
    <row r="186" s="15" customFormat="1">
      <c r="A186" s="15"/>
      <c r="B186" s="197"/>
      <c r="C186" s="15"/>
      <c r="D186" s="182" t="s">
        <v>134</v>
      </c>
      <c r="E186" s="198" t="s">
        <v>1</v>
      </c>
      <c r="F186" s="199" t="s">
        <v>149</v>
      </c>
      <c r="G186" s="15"/>
      <c r="H186" s="200">
        <v>71.099999999999994</v>
      </c>
      <c r="I186" s="201"/>
      <c r="J186" s="15"/>
      <c r="K186" s="15"/>
      <c r="L186" s="197"/>
      <c r="M186" s="202"/>
      <c r="N186" s="203"/>
      <c r="O186" s="203"/>
      <c r="P186" s="203"/>
      <c r="Q186" s="203"/>
      <c r="R186" s="203"/>
      <c r="S186" s="203"/>
      <c r="T186" s="20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198" t="s">
        <v>134</v>
      </c>
      <c r="AU186" s="198" t="s">
        <v>83</v>
      </c>
      <c r="AV186" s="15" t="s">
        <v>132</v>
      </c>
      <c r="AW186" s="15" t="s">
        <v>32</v>
      </c>
      <c r="AX186" s="15" t="s">
        <v>81</v>
      </c>
      <c r="AY186" s="198" t="s">
        <v>126</v>
      </c>
    </row>
    <row r="187" s="2" customFormat="1" ht="16.5" customHeight="1">
      <c r="A187" s="38"/>
      <c r="B187" s="166"/>
      <c r="C187" s="167" t="s">
        <v>216</v>
      </c>
      <c r="D187" s="167" t="s">
        <v>128</v>
      </c>
      <c r="E187" s="168" t="s">
        <v>217</v>
      </c>
      <c r="F187" s="169" t="s">
        <v>218</v>
      </c>
      <c r="G187" s="170" t="s">
        <v>131</v>
      </c>
      <c r="H187" s="171">
        <v>71.099999999999994</v>
      </c>
      <c r="I187" s="172"/>
      <c r="J187" s="173">
        <f>ROUND(I187*H187,2)</f>
        <v>0</v>
      </c>
      <c r="K187" s="174"/>
      <c r="L187" s="39"/>
      <c r="M187" s="175" t="s">
        <v>1</v>
      </c>
      <c r="N187" s="176" t="s">
        <v>41</v>
      </c>
      <c r="O187" s="77"/>
      <c r="P187" s="177">
        <f>O187*H187</f>
        <v>0</v>
      </c>
      <c r="Q187" s="177">
        <v>0.1837</v>
      </c>
      <c r="R187" s="177">
        <f>Q187*H187</f>
        <v>13.061069999999999</v>
      </c>
      <c r="S187" s="177">
        <v>0</v>
      </c>
      <c r="T187" s="17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79" t="s">
        <v>132</v>
      </c>
      <c r="AT187" s="179" t="s">
        <v>128</v>
      </c>
      <c r="AU187" s="179" t="s">
        <v>83</v>
      </c>
      <c r="AY187" s="19" t="s">
        <v>126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9" t="s">
        <v>81</v>
      </c>
      <c r="BK187" s="180">
        <f>ROUND(I187*H187,2)</f>
        <v>0</v>
      </c>
      <c r="BL187" s="19" t="s">
        <v>132</v>
      </c>
      <c r="BM187" s="179" t="s">
        <v>219</v>
      </c>
    </row>
    <row r="188" s="13" customFormat="1">
      <c r="A188" s="13"/>
      <c r="B188" s="181"/>
      <c r="C188" s="13"/>
      <c r="D188" s="182" t="s">
        <v>134</v>
      </c>
      <c r="E188" s="183" t="s">
        <v>1</v>
      </c>
      <c r="F188" s="184" t="s">
        <v>135</v>
      </c>
      <c r="G188" s="13"/>
      <c r="H188" s="183" t="s">
        <v>1</v>
      </c>
      <c r="I188" s="185"/>
      <c r="J188" s="13"/>
      <c r="K188" s="13"/>
      <c r="L188" s="181"/>
      <c r="M188" s="186"/>
      <c r="N188" s="187"/>
      <c r="O188" s="187"/>
      <c r="P188" s="187"/>
      <c r="Q188" s="187"/>
      <c r="R188" s="187"/>
      <c r="S188" s="187"/>
      <c r="T188" s="18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3" t="s">
        <v>134</v>
      </c>
      <c r="AU188" s="183" t="s">
        <v>83</v>
      </c>
      <c r="AV188" s="13" t="s">
        <v>81</v>
      </c>
      <c r="AW188" s="13" t="s">
        <v>32</v>
      </c>
      <c r="AX188" s="13" t="s">
        <v>76</v>
      </c>
      <c r="AY188" s="183" t="s">
        <v>126</v>
      </c>
    </row>
    <row r="189" s="14" customFormat="1">
      <c r="A189" s="14"/>
      <c r="B189" s="189"/>
      <c r="C189" s="14"/>
      <c r="D189" s="182" t="s">
        <v>134</v>
      </c>
      <c r="E189" s="190" t="s">
        <v>1</v>
      </c>
      <c r="F189" s="191" t="s">
        <v>136</v>
      </c>
      <c r="G189" s="14"/>
      <c r="H189" s="192">
        <v>61.859999999999999</v>
      </c>
      <c r="I189" s="193"/>
      <c r="J189" s="14"/>
      <c r="K189" s="14"/>
      <c r="L189" s="189"/>
      <c r="M189" s="194"/>
      <c r="N189" s="195"/>
      <c r="O189" s="195"/>
      <c r="P189" s="195"/>
      <c r="Q189" s="195"/>
      <c r="R189" s="195"/>
      <c r="S189" s="195"/>
      <c r="T189" s="19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0" t="s">
        <v>134</v>
      </c>
      <c r="AU189" s="190" t="s">
        <v>83</v>
      </c>
      <c r="AV189" s="14" t="s">
        <v>83</v>
      </c>
      <c r="AW189" s="14" t="s">
        <v>32</v>
      </c>
      <c r="AX189" s="14" t="s">
        <v>76</v>
      </c>
      <c r="AY189" s="190" t="s">
        <v>126</v>
      </c>
    </row>
    <row r="190" s="14" customFormat="1">
      <c r="A190" s="14"/>
      <c r="B190" s="189"/>
      <c r="C190" s="14"/>
      <c r="D190" s="182" t="s">
        <v>134</v>
      </c>
      <c r="E190" s="190" t="s">
        <v>1</v>
      </c>
      <c r="F190" s="191" t="s">
        <v>211</v>
      </c>
      <c r="G190" s="14"/>
      <c r="H190" s="192">
        <v>9.2400000000000002</v>
      </c>
      <c r="I190" s="193"/>
      <c r="J190" s="14"/>
      <c r="K190" s="14"/>
      <c r="L190" s="189"/>
      <c r="M190" s="194"/>
      <c r="N190" s="195"/>
      <c r="O190" s="195"/>
      <c r="P190" s="195"/>
      <c r="Q190" s="195"/>
      <c r="R190" s="195"/>
      <c r="S190" s="195"/>
      <c r="T190" s="19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0" t="s">
        <v>134</v>
      </c>
      <c r="AU190" s="190" t="s">
        <v>83</v>
      </c>
      <c r="AV190" s="14" t="s">
        <v>83</v>
      </c>
      <c r="AW190" s="14" t="s">
        <v>32</v>
      </c>
      <c r="AX190" s="14" t="s">
        <v>76</v>
      </c>
      <c r="AY190" s="190" t="s">
        <v>126</v>
      </c>
    </row>
    <row r="191" s="15" customFormat="1">
      <c r="A191" s="15"/>
      <c r="B191" s="197"/>
      <c r="C191" s="15"/>
      <c r="D191" s="182" t="s">
        <v>134</v>
      </c>
      <c r="E191" s="198" t="s">
        <v>1</v>
      </c>
      <c r="F191" s="199" t="s">
        <v>149</v>
      </c>
      <c r="G191" s="15"/>
      <c r="H191" s="200">
        <v>71.099999999999994</v>
      </c>
      <c r="I191" s="201"/>
      <c r="J191" s="15"/>
      <c r="K191" s="15"/>
      <c r="L191" s="197"/>
      <c r="M191" s="202"/>
      <c r="N191" s="203"/>
      <c r="O191" s="203"/>
      <c r="P191" s="203"/>
      <c r="Q191" s="203"/>
      <c r="R191" s="203"/>
      <c r="S191" s="203"/>
      <c r="T191" s="20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198" t="s">
        <v>134</v>
      </c>
      <c r="AU191" s="198" t="s">
        <v>83</v>
      </c>
      <c r="AV191" s="15" t="s">
        <v>132</v>
      </c>
      <c r="AW191" s="15" t="s">
        <v>32</v>
      </c>
      <c r="AX191" s="15" t="s">
        <v>81</v>
      </c>
      <c r="AY191" s="198" t="s">
        <v>126</v>
      </c>
    </row>
    <row r="192" s="2" customFormat="1" ht="16.5" customHeight="1">
      <c r="A192" s="38"/>
      <c r="B192" s="166"/>
      <c r="C192" s="205" t="s">
        <v>220</v>
      </c>
      <c r="D192" s="205" t="s">
        <v>173</v>
      </c>
      <c r="E192" s="206" t="s">
        <v>221</v>
      </c>
      <c r="F192" s="207" t="s">
        <v>222</v>
      </c>
      <c r="G192" s="208" t="s">
        <v>131</v>
      </c>
      <c r="H192" s="209">
        <v>72.522000000000006</v>
      </c>
      <c r="I192" s="210"/>
      <c r="J192" s="211">
        <f>ROUND(I192*H192,2)</f>
        <v>0</v>
      </c>
      <c r="K192" s="212"/>
      <c r="L192" s="213"/>
      <c r="M192" s="214" t="s">
        <v>1</v>
      </c>
      <c r="N192" s="215" t="s">
        <v>41</v>
      </c>
      <c r="O192" s="77"/>
      <c r="P192" s="177">
        <f>O192*H192</f>
        <v>0</v>
      </c>
      <c r="Q192" s="177">
        <v>0.222</v>
      </c>
      <c r="R192" s="177">
        <f>Q192*H192</f>
        <v>16.099884000000003</v>
      </c>
      <c r="S192" s="177">
        <v>0</v>
      </c>
      <c r="T192" s="17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79" t="s">
        <v>168</v>
      </c>
      <c r="AT192" s="179" t="s">
        <v>173</v>
      </c>
      <c r="AU192" s="179" t="s">
        <v>83</v>
      </c>
      <c r="AY192" s="19" t="s">
        <v>126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9" t="s">
        <v>81</v>
      </c>
      <c r="BK192" s="180">
        <f>ROUND(I192*H192,2)</f>
        <v>0</v>
      </c>
      <c r="BL192" s="19" t="s">
        <v>132</v>
      </c>
      <c r="BM192" s="179" t="s">
        <v>223</v>
      </c>
    </row>
    <row r="193" s="14" customFormat="1">
      <c r="A193" s="14"/>
      <c r="B193" s="189"/>
      <c r="C193" s="14"/>
      <c r="D193" s="182" t="s">
        <v>134</v>
      </c>
      <c r="E193" s="14"/>
      <c r="F193" s="191" t="s">
        <v>224</v>
      </c>
      <c r="G193" s="14"/>
      <c r="H193" s="192">
        <v>72.522000000000006</v>
      </c>
      <c r="I193" s="193"/>
      <c r="J193" s="14"/>
      <c r="K193" s="14"/>
      <c r="L193" s="189"/>
      <c r="M193" s="194"/>
      <c r="N193" s="195"/>
      <c r="O193" s="195"/>
      <c r="P193" s="195"/>
      <c r="Q193" s="195"/>
      <c r="R193" s="195"/>
      <c r="S193" s="195"/>
      <c r="T193" s="19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0" t="s">
        <v>134</v>
      </c>
      <c r="AU193" s="190" t="s">
        <v>83</v>
      </c>
      <c r="AV193" s="14" t="s">
        <v>83</v>
      </c>
      <c r="AW193" s="14" t="s">
        <v>3</v>
      </c>
      <c r="AX193" s="14" t="s">
        <v>81</v>
      </c>
      <c r="AY193" s="190" t="s">
        <v>126</v>
      </c>
    </row>
    <row r="194" s="12" customFormat="1" ht="22.8" customHeight="1">
      <c r="A194" s="12"/>
      <c r="B194" s="153"/>
      <c r="C194" s="12"/>
      <c r="D194" s="154" t="s">
        <v>75</v>
      </c>
      <c r="E194" s="164" t="s">
        <v>158</v>
      </c>
      <c r="F194" s="164" t="s">
        <v>225</v>
      </c>
      <c r="G194" s="12"/>
      <c r="H194" s="12"/>
      <c r="I194" s="156"/>
      <c r="J194" s="165">
        <f>BK194</f>
        <v>0</v>
      </c>
      <c r="K194" s="12"/>
      <c r="L194" s="153"/>
      <c r="M194" s="158"/>
      <c r="N194" s="159"/>
      <c r="O194" s="159"/>
      <c r="P194" s="160">
        <f>SUM(P195:P198)</f>
        <v>0</v>
      </c>
      <c r="Q194" s="159"/>
      <c r="R194" s="160">
        <f>SUM(R195:R198)</f>
        <v>0.94657000000000013</v>
      </c>
      <c r="S194" s="159"/>
      <c r="T194" s="161">
        <f>SUM(T195:T198)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4" t="s">
        <v>81</v>
      </c>
      <c r="AT194" s="162" t="s">
        <v>75</v>
      </c>
      <c r="AU194" s="162" t="s">
        <v>81</v>
      </c>
      <c r="AY194" s="154" t="s">
        <v>126</v>
      </c>
      <c r="BK194" s="163">
        <f>SUM(BK195:BK198)</f>
        <v>0</v>
      </c>
    </row>
    <row r="195" s="2" customFormat="1" ht="16.5" customHeight="1">
      <c r="A195" s="38"/>
      <c r="B195" s="166"/>
      <c r="C195" s="167" t="s">
        <v>226</v>
      </c>
      <c r="D195" s="167" t="s">
        <v>128</v>
      </c>
      <c r="E195" s="168" t="s">
        <v>227</v>
      </c>
      <c r="F195" s="169" t="s">
        <v>228</v>
      </c>
      <c r="G195" s="170" t="s">
        <v>131</v>
      </c>
      <c r="H195" s="171">
        <v>6.9000000000000004</v>
      </c>
      <c r="I195" s="172"/>
      <c r="J195" s="173">
        <f>ROUND(I195*H195,2)</f>
        <v>0</v>
      </c>
      <c r="K195" s="174"/>
      <c r="L195" s="39"/>
      <c r="M195" s="175" t="s">
        <v>1</v>
      </c>
      <c r="N195" s="176" t="s">
        <v>41</v>
      </c>
      <c r="O195" s="77"/>
      <c r="P195" s="177">
        <f>O195*H195</f>
        <v>0</v>
      </c>
      <c r="Q195" s="177">
        <v>0.027300000000000001</v>
      </c>
      <c r="R195" s="177">
        <f>Q195*H195</f>
        <v>0.18837000000000001</v>
      </c>
      <c r="S195" s="177">
        <v>0</v>
      </c>
      <c r="T195" s="17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79" t="s">
        <v>132</v>
      </c>
      <c r="AT195" s="179" t="s">
        <v>128</v>
      </c>
      <c r="AU195" s="179" t="s">
        <v>83</v>
      </c>
      <c r="AY195" s="19" t="s">
        <v>126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9" t="s">
        <v>81</v>
      </c>
      <c r="BK195" s="180">
        <f>ROUND(I195*H195,2)</f>
        <v>0</v>
      </c>
      <c r="BL195" s="19" t="s">
        <v>132</v>
      </c>
      <c r="BM195" s="179" t="s">
        <v>229</v>
      </c>
    </row>
    <row r="196" s="13" customFormat="1">
      <c r="A196" s="13"/>
      <c r="B196" s="181"/>
      <c r="C196" s="13"/>
      <c r="D196" s="182" t="s">
        <v>134</v>
      </c>
      <c r="E196" s="183" t="s">
        <v>1</v>
      </c>
      <c r="F196" s="184" t="s">
        <v>230</v>
      </c>
      <c r="G196" s="13"/>
      <c r="H196" s="183" t="s">
        <v>1</v>
      </c>
      <c r="I196" s="185"/>
      <c r="J196" s="13"/>
      <c r="K196" s="13"/>
      <c r="L196" s="181"/>
      <c r="M196" s="186"/>
      <c r="N196" s="187"/>
      <c r="O196" s="187"/>
      <c r="P196" s="187"/>
      <c r="Q196" s="187"/>
      <c r="R196" s="187"/>
      <c r="S196" s="187"/>
      <c r="T196" s="18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3" t="s">
        <v>134</v>
      </c>
      <c r="AU196" s="183" t="s">
        <v>83</v>
      </c>
      <c r="AV196" s="13" t="s">
        <v>81</v>
      </c>
      <c r="AW196" s="13" t="s">
        <v>32</v>
      </c>
      <c r="AX196" s="13" t="s">
        <v>76</v>
      </c>
      <c r="AY196" s="183" t="s">
        <v>126</v>
      </c>
    </row>
    <row r="197" s="14" customFormat="1">
      <c r="A197" s="14"/>
      <c r="B197" s="189"/>
      <c r="C197" s="14"/>
      <c r="D197" s="182" t="s">
        <v>134</v>
      </c>
      <c r="E197" s="190" t="s">
        <v>1</v>
      </c>
      <c r="F197" s="191" t="s">
        <v>231</v>
      </c>
      <c r="G197" s="14"/>
      <c r="H197" s="192">
        <v>6.9000000000000004</v>
      </c>
      <c r="I197" s="193"/>
      <c r="J197" s="14"/>
      <c r="K197" s="14"/>
      <c r="L197" s="189"/>
      <c r="M197" s="194"/>
      <c r="N197" s="195"/>
      <c r="O197" s="195"/>
      <c r="P197" s="195"/>
      <c r="Q197" s="195"/>
      <c r="R197" s="195"/>
      <c r="S197" s="195"/>
      <c r="T197" s="19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0" t="s">
        <v>134</v>
      </c>
      <c r="AU197" s="190" t="s">
        <v>83</v>
      </c>
      <c r="AV197" s="14" t="s">
        <v>83</v>
      </c>
      <c r="AW197" s="14" t="s">
        <v>32</v>
      </c>
      <c r="AX197" s="14" t="s">
        <v>81</v>
      </c>
      <c r="AY197" s="190" t="s">
        <v>126</v>
      </c>
    </row>
    <row r="198" s="2" customFormat="1" ht="16.5" customHeight="1">
      <c r="A198" s="38"/>
      <c r="B198" s="166"/>
      <c r="C198" s="167" t="s">
        <v>232</v>
      </c>
      <c r="D198" s="167" t="s">
        <v>128</v>
      </c>
      <c r="E198" s="168" t="s">
        <v>233</v>
      </c>
      <c r="F198" s="169" t="s">
        <v>234</v>
      </c>
      <c r="G198" s="170" t="s">
        <v>131</v>
      </c>
      <c r="H198" s="171">
        <v>170</v>
      </c>
      <c r="I198" s="172"/>
      <c r="J198" s="173">
        <f>ROUND(I198*H198,2)</f>
        <v>0</v>
      </c>
      <c r="K198" s="174"/>
      <c r="L198" s="39"/>
      <c r="M198" s="175" t="s">
        <v>1</v>
      </c>
      <c r="N198" s="176" t="s">
        <v>41</v>
      </c>
      <c r="O198" s="77"/>
      <c r="P198" s="177">
        <f>O198*H198</f>
        <v>0</v>
      </c>
      <c r="Q198" s="177">
        <v>0.0044600000000000004</v>
      </c>
      <c r="R198" s="177">
        <f>Q198*H198</f>
        <v>0.7582000000000001</v>
      </c>
      <c r="S198" s="177">
        <v>0</v>
      </c>
      <c r="T198" s="17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79" t="s">
        <v>132</v>
      </c>
      <c r="AT198" s="179" t="s">
        <v>128</v>
      </c>
      <c r="AU198" s="179" t="s">
        <v>83</v>
      </c>
      <c r="AY198" s="19" t="s">
        <v>126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9" t="s">
        <v>81</v>
      </c>
      <c r="BK198" s="180">
        <f>ROUND(I198*H198,2)</f>
        <v>0</v>
      </c>
      <c r="BL198" s="19" t="s">
        <v>132</v>
      </c>
      <c r="BM198" s="179" t="s">
        <v>235</v>
      </c>
    </row>
    <row r="199" s="12" customFormat="1" ht="22.8" customHeight="1">
      <c r="A199" s="12"/>
      <c r="B199" s="153"/>
      <c r="C199" s="12"/>
      <c r="D199" s="154" t="s">
        <v>75</v>
      </c>
      <c r="E199" s="164" t="s">
        <v>172</v>
      </c>
      <c r="F199" s="164" t="s">
        <v>236</v>
      </c>
      <c r="G199" s="12"/>
      <c r="H199" s="12"/>
      <c r="I199" s="156"/>
      <c r="J199" s="165">
        <f>BK199</f>
        <v>0</v>
      </c>
      <c r="K199" s="12"/>
      <c r="L199" s="153"/>
      <c r="M199" s="158"/>
      <c r="N199" s="159"/>
      <c r="O199" s="159"/>
      <c r="P199" s="160">
        <f>SUM(P200:P213)</f>
        <v>0</v>
      </c>
      <c r="Q199" s="159"/>
      <c r="R199" s="160">
        <f>SUM(R200:R213)</f>
        <v>14.954637199999997</v>
      </c>
      <c r="S199" s="159"/>
      <c r="T199" s="161">
        <f>SUM(T200:T213)</f>
        <v>4.5590000000000002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4" t="s">
        <v>81</v>
      </c>
      <c r="AT199" s="162" t="s">
        <v>75</v>
      </c>
      <c r="AU199" s="162" t="s">
        <v>81</v>
      </c>
      <c r="AY199" s="154" t="s">
        <v>126</v>
      </c>
      <c r="BK199" s="163">
        <f>SUM(BK200:BK213)</f>
        <v>0</v>
      </c>
    </row>
    <row r="200" s="2" customFormat="1" ht="16.5" customHeight="1">
      <c r="A200" s="38"/>
      <c r="B200" s="166"/>
      <c r="C200" s="167" t="s">
        <v>7</v>
      </c>
      <c r="D200" s="167" t="s">
        <v>128</v>
      </c>
      <c r="E200" s="168" t="s">
        <v>237</v>
      </c>
      <c r="F200" s="169" t="s">
        <v>238</v>
      </c>
      <c r="G200" s="170" t="s">
        <v>239</v>
      </c>
      <c r="H200" s="171">
        <v>60.387999999999998</v>
      </c>
      <c r="I200" s="172"/>
      <c r="J200" s="173">
        <f>ROUND(I200*H200,2)</f>
        <v>0</v>
      </c>
      <c r="K200" s="174"/>
      <c r="L200" s="39"/>
      <c r="M200" s="175" t="s">
        <v>1</v>
      </c>
      <c r="N200" s="176" t="s">
        <v>41</v>
      </c>
      <c r="O200" s="77"/>
      <c r="P200" s="177">
        <f>O200*H200</f>
        <v>0</v>
      </c>
      <c r="Q200" s="177">
        <v>0.14066999999999999</v>
      </c>
      <c r="R200" s="177">
        <f>Q200*H200</f>
        <v>8.4947799599999989</v>
      </c>
      <c r="S200" s="177">
        <v>0</v>
      </c>
      <c r="T200" s="17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79" t="s">
        <v>132</v>
      </c>
      <c r="AT200" s="179" t="s">
        <v>128</v>
      </c>
      <c r="AU200" s="179" t="s">
        <v>83</v>
      </c>
      <c r="AY200" s="19" t="s">
        <v>126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9" t="s">
        <v>81</v>
      </c>
      <c r="BK200" s="180">
        <f>ROUND(I200*H200,2)</f>
        <v>0</v>
      </c>
      <c r="BL200" s="19" t="s">
        <v>132</v>
      </c>
      <c r="BM200" s="179" t="s">
        <v>240</v>
      </c>
    </row>
    <row r="201" s="2" customFormat="1" ht="16.5" customHeight="1">
      <c r="A201" s="38"/>
      <c r="B201" s="166"/>
      <c r="C201" s="205" t="s">
        <v>241</v>
      </c>
      <c r="D201" s="205" t="s">
        <v>173</v>
      </c>
      <c r="E201" s="206" t="s">
        <v>242</v>
      </c>
      <c r="F201" s="207" t="s">
        <v>243</v>
      </c>
      <c r="G201" s="208" t="s">
        <v>239</v>
      </c>
      <c r="H201" s="209">
        <v>61.595999999999997</v>
      </c>
      <c r="I201" s="210"/>
      <c r="J201" s="211">
        <f>ROUND(I201*H201,2)</f>
        <v>0</v>
      </c>
      <c r="K201" s="212"/>
      <c r="L201" s="213"/>
      <c r="M201" s="214" t="s">
        <v>1</v>
      </c>
      <c r="N201" s="215" t="s">
        <v>41</v>
      </c>
      <c r="O201" s="77"/>
      <c r="P201" s="177">
        <f>O201*H201</f>
        <v>0</v>
      </c>
      <c r="Q201" s="177">
        <v>0.104</v>
      </c>
      <c r="R201" s="177">
        <f>Q201*H201</f>
        <v>6.4059839999999992</v>
      </c>
      <c r="S201" s="177">
        <v>0</v>
      </c>
      <c r="T201" s="17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79" t="s">
        <v>168</v>
      </c>
      <c r="AT201" s="179" t="s">
        <v>173</v>
      </c>
      <c r="AU201" s="179" t="s">
        <v>83</v>
      </c>
      <c r="AY201" s="19" t="s">
        <v>126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9" t="s">
        <v>81</v>
      </c>
      <c r="BK201" s="180">
        <f>ROUND(I201*H201,2)</f>
        <v>0</v>
      </c>
      <c r="BL201" s="19" t="s">
        <v>132</v>
      </c>
      <c r="BM201" s="179" t="s">
        <v>244</v>
      </c>
    </row>
    <row r="202" s="14" customFormat="1">
      <c r="A202" s="14"/>
      <c r="B202" s="189"/>
      <c r="C202" s="14"/>
      <c r="D202" s="182" t="s">
        <v>134</v>
      </c>
      <c r="E202" s="14"/>
      <c r="F202" s="191" t="s">
        <v>245</v>
      </c>
      <c r="G202" s="14"/>
      <c r="H202" s="192">
        <v>61.595999999999997</v>
      </c>
      <c r="I202" s="193"/>
      <c r="J202" s="14"/>
      <c r="K202" s="14"/>
      <c r="L202" s="189"/>
      <c r="M202" s="194"/>
      <c r="N202" s="195"/>
      <c r="O202" s="195"/>
      <c r="P202" s="195"/>
      <c r="Q202" s="195"/>
      <c r="R202" s="195"/>
      <c r="S202" s="195"/>
      <c r="T202" s="19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0" t="s">
        <v>134</v>
      </c>
      <c r="AU202" s="190" t="s">
        <v>83</v>
      </c>
      <c r="AV202" s="14" t="s">
        <v>83</v>
      </c>
      <c r="AW202" s="14" t="s">
        <v>3</v>
      </c>
      <c r="AX202" s="14" t="s">
        <v>81</v>
      </c>
      <c r="AY202" s="190" t="s">
        <v>126</v>
      </c>
    </row>
    <row r="203" s="2" customFormat="1" ht="16.5" customHeight="1">
      <c r="A203" s="38"/>
      <c r="B203" s="166"/>
      <c r="C203" s="167" t="s">
        <v>246</v>
      </c>
      <c r="D203" s="167" t="s">
        <v>128</v>
      </c>
      <c r="E203" s="168" t="s">
        <v>247</v>
      </c>
      <c r="F203" s="169" t="s">
        <v>248</v>
      </c>
      <c r="G203" s="170" t="s">
        <v>131</v>
      </c>
      <c r="H203" s="171">
        <v>93.091999999999999</v>
      </c>
      <c r="I203" s="172"/>
      <c r="J203" s="173">
        <f>ROUND(I203*H203,2)</f>
        <v>0</v>
      </c>
      <c r="K203" s="174"/>
      <c r="L203" s="39"/>
      <c r="M203" s="175" t="s">
        <v>1</v>
      </c>
      <c r="N203" s="176" t="s">
        <v>41</v>
      </c>
      <c r="O203" s="77"/>
      <c r="P203" s="177">
        <f>O203*H203</f>
        <v>0</v>
      </c>
      <c r="Q203" s="177">
        <v>0.00046999999999999999</v>
      </c>
      <c r="R203" s="177">
        <f>Q203*H203</f>
        <v>0.043753239999999999</v>
      </c>
      <c r="S203" s="177">
        <v>0</v>
      </c>
      <c r="T203" s="17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79" t="s">
        <v>132</v>
      </c>
      <c r="AT203" s="179" t="s">
        <v>128</v>
      </c>
      <c r="AU203" s="179" t="s">
        <v>83</v>
      </c>
      <c r="AY203" s="19" t="s">
        <v>126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9" t="s">
        <v>81</v>
      </c>
      <c r="BK203" s="180">
        <f>ROUND(I203*H203,2)</f>
        <v>0</v>
      </c>
      <c r="BL203" s="19" t="s">
        <v>132</v>
      </c>
      <c r="BM203" s="179" t="s">
        <v>249</v>
      </c>
    </row>
    <row r="204" s="14" customFormat="1">
      <c r="A204" s="14"/>
      <c r="B204" s="189"/>
      <c r="C204" s="14"/>
      <c r="D204" s="182" t="s">
        <v>134</v>
      </c>
      <c r="E204" s="190" t="s">
        <v>1</v>
      </c>
      <c r="F204" s="191" t="s">
        <v>250</v>
      </c>
      <c r="G204" s="14"/>
      <c r="H204" s="192">
        <v>79.975999999999999</v>
      </c>
      <c r="I204" s="193"/>
      <c r="J204" s="14"/>
      <c r="K204" s="14"/>
      <c r="L204" s="189"/>
      <c r="M204" s="194"/>
      <c r="N204" s="195"/>
      <c r="O204" s="195"/>
      <c r="P204" s="195"/>
      <c r="Q204" s="195"/>
      <c r="R204" s="195"/>
      <c r="S204" s="195"/>
      <c r="T204" s="19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0" t="s">
        <v>134</v>
      </c>
      <c r="AU204" s="190" t="s">
        <v>83</v>
      </c>
      <c r="AV204" s="14" t="s">
        <v>83</v>
      </c>
      <c r="AW204" s="14" t="s">
        <v>32</v>
      </c>
      <c r="AX204" s="14" t="s">
        <v>76</v>
      </c>
      <c r="AY204" s="190" t="s">
        <v>126</v>
      </c>
    </row>
    <row r="205" s="14" customFormat="1">
      <c r="A205" s="14"/>
      <c r="B205" s="189"/>
      <c r="C205" s="14"/>
      <c r="D205" s="182" t="s">
        <v>134</v>
      </c>
      <c r="E205" s="190" t="s">
        <v>1</v>
      </c>
      <c r="F205" s="191" t="s">
        <v>251</v>
      </c>
      <c r="G205" s="14"/>
      <c r="H205" s="192">
        <v>13.116</v>
      </c>
      <c r="I205" s="193"/>
      <c r="J205" s="14"/>
      <c r="K205" s="14"/>
      <c r="L205" s="189"/>
      <c r="M205" s="194"/>
      <c r="N205" s="195"/>
      <c r="O205" s="195"/>
      <c r="P205" s="195"/>
      <c r="Q205" s="195"/>
      <c r="R205" s="195"/>
      <c r="S205" s="195"/>
      <c r="T205" s="19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0" t="s">
        <v>134</v>
      </c>
      <c r="AU205" s="190" t="s">
        <v>83</v>
      </c>
      <c r="AV205" s="14" t="s">
        <v>83</v>
      </c>
      <c r="AW205" s="14" t="s">
        <v>32</v>
      </c>
      <c r="AX205" s="14" t="s">
        <v>76</v>
      </c>
      <c r="AY205" s="190" t="s">
        <v>126</v>
      </c>
    </row>
    <row r="206" s="15" customFormat="1">
      <c r="A206" s="15"/>
      <c r="B206" s="197"/>
      <c r="C206" s="15"/>
      <c r="D206" s="182" t="s">
        <v>134</v>
      </c>
      <c r="E206" s="198" t="s">
        <v>1</v>
      </c>
      <c r="F206" s="199" t="s">
        <v>149</v>
      </c>
      <c r="G206" s="15"/>
      <c r="H206" s="200">
        <v>93.091999999999999</v>
      </c>
      <c r="I206" s="201"/>
      <c r="J206" s="15"/>
      <c r="K206" s="15"/>
      <c r="L206" s="197"/>
      <c r="M206" s="202"/>
      <c r="N206" s="203"/>
      <c r="O206" s="203"/>
      <c r="P206" s="203"/>
      <c r="Q206" s="203"/>
      <c r="R206" s="203"/>
      <c r="S206" s="203"/>
      <c r="T206" s="20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198" t="s">
        <v>134</v>
      </c>
      <c r="AU206" s="198" t="s">
        <v>83</v>
      </c>
      <c r="AV206" s="15" t="s">
        <v>132</v>
      </c>
      <c r="AW206" s="15" t="s">
        <v>32</v>
      </c>
      <c r="AX206" s="15" t="s">
        <v>81</v>
      </c>
      <c r="AY206" s="198" t="s">
        <v>126</v>
      </c>
    </row>
    <row r="207" s="2" customFormat="1" ht="16.5" customHeight="1">
      <c r="A207" s="38"/>
      <c r="B207" s="166"/>
      <c r="C207" s="167" t="s">
        <v>252</v>
      </c>
      <c r="D207" s="167" t="s">
        <v>128</v>
      </c>
      <c r="E207" s="168" t="s">
        <v>253</v>
      </c>
      <c r="F207" s="169" t="s">
        <v>254</v>
      </c>
      <c r="G207" s="170" t="s">
        <v>204</v>
      </c>
      <c r="H207" s="171">
        <v>46</v>
      </c>
      <c r="I207" s="172"/>
      <c r="J207" s="173">
        <f>ROUND(I207*H207,2)</f>
        <v>0</v>
      </c>
      <c r="K207" s="174"/>
      <c r="L207" s="39"/>
      <c r="M207" s="175" t="s">
        <v>1</v>
      </c>
      <c r="N207" s="176" t="s">
        <v>41</v>
      </c>
      <c r="O207" s="77"/>
      <c r="P207" s="177">
        <f>O207*H207</f>
        <v>0</v>
      </c>
      <c r="Q207" s="177">
        <v>0.00022000000000000001</v>
      </c>
      <c r="R207" s="177">
        <f>Q207*H207</f>
        <v>0.010120000000000001</v>
      </c>
      <c r="S207" s="177">
        <v>0</v>
      </c>
      <c r="T207" s="17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79" t="s">
        <v>132</v>
      </c>
      <c r="AT207" s="179" t="s">
        <v>128</v>
      </c>
      <c r="AU207" s="179" t="s">
        <v>83</v>
      </c>
      <c r="AY207" s="19" t="s">
        <v>126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9" t="s">
        <v>81</v>
      </c>
      <c r="BK207" s="180">
        <f>ROUND(I207*H207,2)</f>
        <v>0</v>
      </c>
      <c r="BL207" s="19" t="s">
        <v>132</v>
      </c>
      <c r="BM207" s="179" t="s">
        <v>255</v>
      </c>
    </row>
    <row r="208" s="2" customFormat="1" ht="16.5" customHeight="1">
      <c r="A208" s="38"/>
      <c r="B208" s="166"/>
      <c r="C208" s="167" t="s">
        <v>256</v>
      </c>
      <c r="D208" s="167" t="s">
        <v>128</v>
      </c>
      <c r="E208" s="168" t="s">
        <v>257</v>
      </c>
      <c r="F208" s="169" t="s">
        <v>258</v>
      </c>
      <c r="G208" s="170" t="s">
        <v>204</v>
      </c>
      <c r="H208" s="171">
        <v>47</v>
      </c>
      <c r="I208" s="172"/>
      <c r="J208" s="173">
        <f>ROUND(I208*H208,2)</f>
        <v>0</v>
      </c>
      <c r="K208" s="174"/>
      <c r="L208" s="39"/>
      <c r="M208" s="175" t="s">
        <v>1</v>
      </c>
      <c r="N208" s="176" t="s">
        <v>41</v>
      </c>
      <c r="O208" s="77"/>
      <c r="P208" s="177">
        <f>O208*H208</f>
        <v>0</v>
      </c>
      <c r="Q208" s="177">
        <v>0</v>
      </c>
      <c r="R208" s="177">
        <f>Q208*H208</f>
        <v>0</v>
      </c>
      <c r="S208" s="177">
        <v>0.097000000000000003</v>
      </c>
      <c r="T208" s="178">
        <f>S208*H208</f>
        <v>4.5590000000000002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79" t="s">
        <v>132</v>
      </c>
      <c r="AT208" s="179" t="s">
        <v>128</v>
      </c>
      <c r="AU208" s="179" t="s">
        <v>83</v>
      </c>
      <c r="AY208" s="19" t="s">
        <v>126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9" t="s">
        <v>81</v>
      </c>
      <c r="BK208" s="180">
        <f>ROUND(I208*H208,2)</f>
        <v>0</v>
      </c>
      <c r="BL208" s="19" t="s">
        <v>132</v>
      </c>
      <c r="BM208" s="179" t="s">
        <v>259</v>
      </c>
    </row>
    <row r="209" s="14" customFormat="1">
      <c r="A209" s="14"/>
      <c r="B209" s="189"/>
      <c r="C209" s="14"/>
      <c r="D209" s="182" t="s">
        <v>134</v>
      </c>
      <c r="E209" s="190" t="s">
        <v>1</v>
      </c>
      <c r="F209" s="191" t="s">
        <v>260</v>
      </c>
      <c r="G209" s="14"/>
      <c r="H209" s="192">
        <v>24</v>
      </c>
      <c r="I209" s="193"/>
      <c r="J209" s="14"/>
      <c r="K209" s="14"/>
      <c r="L209" s="189"/>
      <c r="M209" s="194"/>
      <c r="N209" s="195"/>
      <c r="O209" s="195"/>
      <c r="P209" s="195"/>
      <c r="Q209" s="195"/>
      <c r="R209" s="195"/>
      <c r="S209" s="195"/>
      <c r="T209" s="19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0" t="s">
        <v>134</v>
      </c>
      <c r="AU209" s="190" t="s">
        <v>83</v>
      </c>
      <c r="AV209" s="14" t="s">
        <v>83</v>
      </c>
      <c r="AW209" s="14" t="s">
        <v>32</v>
      </c>
      <c r="AX209" s="14" t="s">
        <v>76</v>
      </c>
      <c r="AY209" s="190" t="s">
        <v>126</v>
      </c>
    </row>
    <row r="210" s="14" customFormat="1">
      <c r="A210" s="14"/>
      <c r="B210" s="189"/>
      <c r="C210" s="14"/>
      <c r="D210" s="182" t="s">
        <v>134</v>
      </c>
      <c r="E210" s="190" t="s">
        <v>1</v>
      </c>
      <c r="F210" s="191" t="s">
        <v>261</v>
      </c>
      <c r="G210" s="14"/>
      <c r="H210" s="192">
        <v>23</v>
      </c>
      <c r="I210" s="193"/>
      <c r="J210" s="14"/>
      <c r="K210" s="14"/>
      <c r="L210" s="189"/>
      <c r="M210" s="194"/>
      <c r="N210" s="195"/>
      <c r="O210" s="195"/>
      <c r="P210" s="195"/>
      <c r="Q210" s="195"/>
      <c r="R210" s="195"/>
      <c r="S210" s="195"/>
      <c r="T210" s="19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0" t="s">
        <v>134</v>
      </c>
      <c r="AU210" s="190" t="s">
        <v>83</v>
      </c>
      <c r="AV210" s="14" t="s">
        <v>83</v>
      </c>
      <c r="AW210" s="14" t="s">
        <v>32</v>
      </c>
      <c r="AX210" s="14" t="s">
        <v>76</v>
      </c>
      <c r="AY210" s="190" t="s">
        <v>126</v>
      </c>
    </row>
    <row r="211" s="15" customFormat="1">
      <c r="A211" s="15"/>
      <c r="B211" s="197"/>
      <c r="C211" s="15"/>
      <c r="D211" s="182" t="s">
        <v>134</v>
      </c>
      <c r="E211" s="198" t="s">
        <v>1</v>
      </c>
      <c r="F211" s="199" t="s">
        <v>149</v>
      </c>
      <c r="G211" s="15"/>
      <c r="H211" s="200">
        <v>47</v>
      </c>
      <c r="I211" s="201"/>
      <c r="J211" s="15"/>
      <c r="K211" s="15"/>
      <c r="L211" s="197"/>
      <c r="M211" s="202"/>
      <c r="N211" s="203"/>
      <c r="O211" s="203"/>
      <c r="P211" s="203"/>
      <c r="Q211" s="203"/>
      <c r="R211" s="203"/>
      <c r="S211" s="203"/>
      <c r="T211" s="20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198" t="s">
        <v>134</v>
      </c>
      <c r="AU211" s="198" t="s">
        <v>83</v>
      </c>
      <c r="AV211" s="15" t="s">
        <v>132</v>
      </c>
      <c r="AW211" s="15" t="s">
        <v>32</v>
      </c>
      <c r="AX211" s="15" t="s">
        <v>81</v>
      </c>
      <c r="AY211" s="198" t="s">
        <v>126</v>
      </c>
    </row>
    <row r="212" s="2" customFormat="1" ht="16.5" customHeight="1">
      <c r="A212" s="38"/>
      <c r="B212" s="166"/>
      <c r="C212" s="167" t="s">
        <v>262</v>
      </c>
      <c r="D212" s="167" t="s">
        <v>128</v>
      </c>
      <c r="E212" s="168" t="s">
        <v>263</v>
      </c>
      <c r="F212" s="169" t="s">
        <v>264</v>
      </c>
      <c r="G212" s="170" t="s">
        <v>204</v>
      </c>
      <c r="H212" s="171">
        <v>2</v>
      </c>
      <c r="I212" s="172"/>
      <c r="J212" s="173">
        <f>ROUND(I212*H212,2)</f>
        <v>0</v>
      </c>
      <c r="K212" s="174"/>
      <c r="L212" s="39"/>
      <c r="M212" s="175" t="s">
        <v>1</v>
      </c>
      <c r="N212" s="176" t="s">
        <v>41</v>
      </c>
      <c r="O212" s="77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79" t="s">
        <v>132</v>
      </c>
      <c r="AT212" s="179" t="s">
        <v>128</v>
      </c>
      <c r="AU212" s="179" t="s">
        <v>83</v>
      </c>
      <c r="AY212" s="19" t="s">
        <v>126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9" t="s">
        <v>81</v>
      </c>
      <c r="BK212" s="180">
        <f>ROUND(I212*H212,2)</f>
        <v>0</v>
      </c>
      <c r="BL212" s="19" t="s">
        <v>132</v>
      </c>
      <c r="BM212" s="179" t="s">
        <v>265</v>
      </c>
    </row>
    <row r="213" s="2" customFormat="1" ht="16.5" customHeight="1">
      <c r="A213" s="38"/>
      <c r="B213" s="166"/>
      <c r="C213" s="167" t="s">
        <v>266</v>
      </c>
      <c r="D213" s="167" t="s">
        <v>128</v>
      </c>
      <c r="E213" s="168" t="s">
        <v>267</v>
      </c>
      <c r="F213" s="169" t="s">
        <v>268</v>
      </c>
      <c r="G213" s="170" t="s">
        <v>204</v>
      </c>
      <c r="H213" s="171">
        <v>10</v>
      </c>
      <c r="I213" s="172"/>
      <c r="J213" s="173">
        <f>ROUND(I213*H213,2)</f>
        <v>0</v>
      </c>
      <c r="K213" s="174"/>
      <c r="L213" s="39"/>
      <c r="M213" s="175" t="s">
        <v>1</v>
      </c>
      <c r="N213" s="176" t="s">
        <v>41</v>
      </c>
      <c r="O213" s="77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79" t="s">
        <v>132</v>
      </c>
      <c r="AT213" s="179" t="s">
        <v>128</v>
      </c>
      <c r="AU213" s="179" t="s">
        <v>83</v>
      </c>
      <c r="AY213" s="19" t="s">
        <v>126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9" t="s">
        <v>81</v>
      </c>
      <c r="BK213" s="180">
        <f>ROUND(I213*H213,2)</f>
        <v>0</v>
      </c>
      <c r="BL213" s="19" t="s">
        <v>132</v>
      </c>
      <c r="BM213" s="179" t="s">
        <v>269</v>
      </c>
    </row>
    <row r="214" s="12" customFormat="1" ht="22.8" customHeight="1">
      <c r="A214" s="12"/>
      <c r="B214" s="153"/>
      <c r="C214" s="12"/>
      <c r="D214" s="154" t="s">
        <v>75</v>
      </c>
      <c r="E214" s="164" t="s">
        <v>270</v>
      </c>
      <c r="F214" s="164" t="s">
        <v>271</v>
      </c>
      <c r="G214" s="12"/>
      <c r="H214" s="12"/>
      <c r="I214" s="156"/>
      <c r="J214" s="165">
        <f>BK214</f>
        <v>0</v>
      </c>
      <c r="K214" s="12"/>
      <c r="L214" s="153"/>
      <c r="M214" s="158"/>
      <c r="N214" s="159"/>
      <c r="O214" s="159"/>
      <c r="P214" s="160">
        <f>SUM(P215:P219)</f>
        <v>0</v>
      </c>
      <c r="Q214" s="159"/>
      <c r="R214" s="160">
        <f>SUM(R215:R219)</f>
        <v>0</v>
      </c>
      <c r="S214" s="159"/>
      <c r="T214" s="161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54" t="s">
        <v>81</v>
      </c>
      <c r="AT214" s="162" t="s">
        <v>75</v>
      </c>
      <c r="AU214" s="162" t="s">
        <v>81</v>
      </c>
      <c r="AY214" s="154" t="s">
        <v>126</v>
      </c>
      <c r="BK214" s="163">
        <f>SUM(BK215:BK219)</f>
        <v>0</v>
      </c>
    </row>
    <row r="215" s="2" customFormat="1" ht="16.5" customHeight="1">
      <c r="A215" s="38"/>
      <c r="B215" s="166"/>
      <c r="C215" s="167" t="s">
        <v>272</v>
      </c>
      <c r="D215" s="167" t="s">
        <v>128</v>
      </c>
      <c r="E215" s="168" t="s">
        <v>273</v>
      </c>
      <c r="F215" s="169" t="s">
        <v>274</v>
      </c>
      <c r="G215" s="170" t="s">
        <v>161</v>
      </c>
      <c r="H215" s="171">
        <v>4.5590000000000002</v>
      </c>
      <c r="I215" s="172"/>
      <c r="J215" s="173">
        <f>ROUND(I215*H215,2)</f>
        <v>0</v>
      </c>
      <c r="K215" s="174"/>
      <c r="L215" s="39"/>
      <c r="M215" s="175" t="s">
        <v>1</v>
      </c>
      <c r="N215" s="176" t="s">
        <v>41</v>
      </c>
      <c r="O215" s="77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79" t="s">
        <v>132</v>
      </c>
      <c r="AT215" s="179" t="s">
        <v>128</v>
      </c>
      <c r="AU215" s="179" t="s">
        <v>83</v>
      </c>
      <c r="AY215" s="19" t="s">
        <v>126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9" t="s">
        <v>81</v>
      </c>
      <c r="BK215" s="180">
        <f>ROUND(I215*H215,2)</f>
        <v>0</v>
      </c>
      <c r="BL215" s="19" t="s">
        <v>132</v>
      </c>
      <c r="BM215" s="179" t="s">
        <v>275</v>
      </c>
    </row>
    <row r="216" s="2" customFormat="1" ht="16.5" customHeight="1">
      <c r="A216" s="38"/>
      <c r="B216" s="166"/>
      <c r="C216" s="167" t="s">
        <v>276</v>
      </c>
      <c r="D216" s="167" t="s">
        <v>128</v>
      </c>
      <c r="E216" s="168" t="s">
        <v>277</v>
      </c>
      <c r="F216" s="169" t="s">
        <v>278</v>
      </c>
      <c r="G216" s="170" t="s">
        <v>161</v>
      </c>
      <c r="H216" s="171">
        <v>4.5590000000000002</v>
      </c>
      <c r="I216" s="172"/>
      <c r="J216" s="173">
        <f>ROUND(I216*H216,2)</f>
        <v>0</v>
      </c>
      <c r="K216" s="174"/>
      <c r="L216" s="39"/>
      <c r="M216" s="175" t="s">
        <v>1</v>
      </c>
      <c r="N216" s="176" t="s">
        <v>41</v>
      </c>
      <c r="O216" s="77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79" t="s">
        <v>132</v>
      </c>
      <c r="AT216" s="179" t="s">
        <v>128</v>
      </c>
      <c r="AU216" s="179" t="s">
        <v>83</v>
      </c>
      <c r="AY216" s="19" t="s">
        <v>126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9" t="s">
        <v>81</v>
      </c>
      <c r="BK216" s="180">
        <f>ROUND(I216*H216,2)</f>
        <v>0</v>
      </c>
      <c r="BL216" s="19" t="s">
        <v>132</v>
      </c>
      <c r="BM216" s="179" t="s">
        <v>279</v>
      </c>
    </row>
    <row r="217" s="2" customFormat="1" ht="16.5" customHeight="1">
      <c r="A217" s="38"/>
      <c r="B217" s="166"/>
      <c r="C217" s="167" t="s">
        <v>280</v>
      </c>
      <c r="D217" s="167" t="s">
        <v>128</v>
      </c>
      <c r="E217" s="168" t="s">
        <v>281</v>
      </c>
      <c r="F217" s="169" t="s">
        <v>282</v>
      </c>
      <c r="G217" s="170" t="s">
        <v>161</v>
      </c>
      <c r="H217" s="171">
        <v>63.826000000000001</v>
      </c>
      <c r="I217" s="172"/>
      <c r="J217" s="173">
        <f>ROUND(I217*H217,2)</f>
        <v>0</v>
      </c>
      <c r="K217" s="174"/>
      <c r="L217" s="39"/>
      <c r="M217" s="175" t="s">
        <v>1</v>
      </c>
      <c r="N217" s="176" t="s">
        <v>41</v>
      </c>
      <c r="O217" s="77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79" t="s">
        <v>132</v>
      </c>
      <c r="AT217" s="179" t="s">
        <v>128</v>
      </c>
      <c r="AU217" s="179" t="s">
        <v>83</v>
      </c>
      <c r="AY217" s="19" t="s">
        <v>126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9" t="s">
        <v>81</v>
      </c>
      <c r="BK217" s="180">
        <f>ROUND(I217*H217,2)</f>
        <v>0</v>
      </c>
      <c r="BL217" s="19" t="s">
        <v>132</v>
      </c>
      <c r="BM217" s="179" t="s">
        <v>283</v>
      </c>
    </row>
    <row r="218" s="14" customFormat="1">
      <c r="A218" s="14"/>
      <c r="B218" s="189"/>
      <c r="C218" s="14"/>
      <c r="D218" s="182" t="s">
        <v>134</v>
      </c>
      <c r="E218" s="14"/>
      <c r="F218" s="191" t="s">
        <v>284</v>
      </c>
      <c r="G218" s="14"/>
      <c r="H218" s="192">
        <v>63.826000000000001</v>
      </c>
      <c r="I218" s="193"/>
      <c r="J218" s="14"/>
      <c r="K218" s="14"/>
      <c r="L218" s="189"/>
      <c r="M218" s="194"/>
      <c r="N218" s="195"/>
      <c r="O218" s="195"/>
      <c r="P218" s="195"/>
      <c r="Q218" s="195"/>
      <c r="R218" s="195"/>
      <c r="S218" s="195"/>
      <c r="T218" s="19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0" t="s">
        <v>134</v>
      </c>
      <c r="AU218" s="190" t="s">
        <v>83</v>
      </c>
      <c r="AV218" s="14" t="s">
        <v>83</v>
      </c>
      <c r="AW218" s="14" t="s">
        <v>3</v>
      </c>
      <c r="AX218" s="14" t="s">
        <v>81</v>
      </c>
      <c r="AY218" s="190" t="s">
        <v>126</v>
      </c>
    </row>
    <row r="219" s="2" customFormat="1" ht="21.75" customHeight="1">
      <c r="A219" s="38"/>
      <c r="B219" s="166"/>
      <c r="C219" s="167" t="s">
        <v>285</v>
      </c>
      <c r="D219" s="167" t="s">
        <v>128</v>
      </c>
      <c r="E219" s="168" t="s">
        <v>286</v>
      </c>
      <c r="F219" s="169" t="s">
        <v>287</v>
      </c>
      <c r="G219" s="170" t="s">
        <v>161</v>
      </c>
      <c r="H219" s="171">
        <v>4.5590000000000002</v>
      </c>
      <c r="I219" s="172"/>
      <c r="J219" s="173">
        <f>ROUND(I219*H219,2)</f>
        <v>0</v>
      </c>
      <c r="K219" s="174"/>
      <c r="L219" s="39"/>
      <c r="M219" s="175" t="s">
        <v>1</v>
      </c>
      <c r="N219" s="176" t="s">
        <v>41</v>
      </c>
      <c r="O219" s="77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79" t="s">
        <v>132</v>
      </c>
      <c r="AT219" s="179" t="s">
        <v>128</v>
      </c>
      <c r="AU219" s="179" t="s">
        <v>83</v>
      </c>
      <c r="AY219" s="19" t="s">
        <v>126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9" t="s">
        <v>81</v>
      </c>
      <c r="BK219" s="180">
        <f>ROUND(I219*H219,2)</f>
        <v>0</v>
      </c>
      <c r="BL219" s="19" t="s">
        <v>132</v>
      </c>
      <c r="BM219" s="179" t="s">
        <v>288</v>
      </c>
    </row>
    <row r="220" s="12" customFormat="1" ht="22.8" customHeight="1">
      <c r="A220" s="12"/>
      <c r="B220" s="153"/>
      <c r="C220" s="12"/>
      <c r="D220" s="154" t="s">
        <v>75</v>
      </c>
      <c r="E220" s="164" t="s">
        <v>289</v>
      </c>
      <c r="F220" s="164" t="s">
        <v>290</v>
      </c>
      <c r="G220" s="12"/>
      <c r="H220" s="12"/>
      <c r="I220" s="156"/>
      <c r="J220" s="165">
        <f>BK220</f>
        <v>0</v>
      </c>
      <c r="K220" s="12"/>
      <c r="L220" s="153"/>
      <c r="M220" s="158"/>
      <c r="N220" s="159"/>
      <c r="O220" s="159"/>
      <c r="P220" s="160">
        <f>P221</f>
        <v>0</v>
      </c>
      <c r="Q220" s="159"/>
      <c r="R220" s="160">
        <f>R221</f>
        <v>0</v>
      </c>
      <c r="S220" s="159"/>
      <c r="T220" s="161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54" t="s">
        <v>81</v>
      </c>
      <c r="AT220" s="162" t="s">
        <v>75</v>
      </c>
      <c r="AU220" s="162" t="s">
        <v>81</v>
      </c>
      <c r="AY220" s="154" t="s">
        <v>126</v>
      </c>
      <c r="BK220" s="163">
        <f>BK221</f>
        <v>0</v>
      </c>
    </row>
    <row r="221" s="2" customFormat="1" ht="16.5" customHeight="1">
      <c r="A221" s="38"/>
      <c r="B221" s="166"/>
      <c r="C221" s="167" t="s">
        <v>291</v>
      </c>
      <c r="D221" s="167" t="s">
        <v>128</v>
      </c>
      <c r="E221" s="168" t="s">
        <v>292</v>
      </c>
      <c r="F221" s="169" t="s">
        <v>293</v>
      </c>
      <c r="G221" s="170" t="s">
        <v>161</v>
      </c>
      <c r="H221" s="171">
        <v>55.957000000000001</v>
      </c>
      <c r="I221" s="172"/>
      <c r="J221" s="173">
        <f>ROUND(I221*H221,2)</f>
        <v>0</v>
      </c>
      <c r="K221" s="174"/>
      <c r="L221" s="39"/>
      <c r="M221" s="175" t="s">
        <v>1</v>
      </c>
      <c r="N221" s="176" t="s">
        <v>41</v>
      </c>
      <c r="O221" s="77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79" t="s">
        <v>132</v>
      </c>
      <c r="AT221" s="179" t="s">
        <v>128</v>
      </c>
      <c r="AU221" s="179" t="s">
        <v>83</v>
      </c>
      <c r="AY221" s="19" t="s">
        <v>126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9" t="s">
        <v>81</v>
      </c>
      <c r="BK221" s="180">
        <f>ROUND(I221*H221,2)</f>
        <v>0</v>
      </c>
      <c r="BL221" s="19" t="s">
        <v>132</v>
      </c>
      <c r="BM221" s="179" t="s">
        <v>294</v>
      </c>
    </row>
    <row r="222" s="12" customFormat="1" ht="25.92" customHeight="1">
      <c r="A222" s="12"/>
      <c r="B222" s="153"/>
      <c r="C222" s="12"/>
      <c r="D222" s="154" t="s">
        <v>75</v>
      </c>
      <c r="E222" s="155" t="s">
        <v>295</v>
      </c>
      <c r="F222" s="155" t="s">
        <v>296</v>
      </c>
      <c r="G222" s="12"/>
      <c r="H222" s="12"/>
      <c r="I222" s="156"/>
      <c r="J222" s="157">
        <f>BK222</f>
        <v>0</v>
      </c>
      <c r="K222" s="12"/>
      <c r="L222" s="153"/>
      <c r="M222" s="158"/>
      <c r="N222" s="159"/>
      <c r="O222" s="159"/>
      <c r="P222" s="160">
        <f>P223+P236+P298</f>
        <v>0</v>
      </c>
      <c r="Q222" s="159"/>
      <c r="R222" s="160">
        <f>R223+R236+R298</f>
        <v>7.4898301599999986</v>
      </c>
      <c r="S222" s="159"/>
      <c r="T222" s="161">
        <f>T223+T236+T298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4" t="s">
        <v>83</v>
      </c>
      <c r="AT222" s="162" t="s">
        <v>75</v>
      </c>
      <c r="AU222" s="162" t="s">
        <v>76</v>
      </c>
      <c r="AY222" s="154" t="s">
        <v>126</v>
      </c>
      <c r="BK222" s="163">
        <f>BK223+BK236+BK298</f>
        <v>0</v>
      </c>
    </row>
    <row r="223" s="12" customFormat="1" ht="22.8" customHeight="1">
      <c r="A223" s="12"/>
      <c r="B223" s="153"/>
      <c r="C223" s="12"/>
      <c r="D223" s="154" t="s">
        <v>75</v>
      </c>
      <c r="E223" s="164" t="s">
        <v>297</v>
      </c>
      <c r="F223" s="164" t="s">
        <v>298</v>
      </c>
      <c r="G223" s="12"/>
      <c r="H223" s="12"/>
      <c r="I223" s="156"/>
      <c r="J223" s="165">
        <f>BK223</f>
        <v>0</v>
      </c>
      <c r="K223" s="12"/>
      <c r="L223" s="153"/>
      <c r="M223" s="158"/>
      <c r="N223" s="159"/>
      <c r="O223" s="159"/>
      <c r="P223" s="160">
        <f>SUM(P224:P235)</f>
        <v>0</v>
      </c>
      <c r="Q223" s="159"/>
      <c r="R223" s="160">
        <f>SUM(R224:R235)</f>
        <v>2.9344679999999994</v>
      </c>
      <c r="S223" s="159"/>
      <c r="T223" s="161">
        <f>SUM(T224:T235)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4" t="s">
        <v>83</v>
      </c>
      <c r="AT223" s="162" t="s">
        <v>75</v>
      </c>
      <c r="AU223" s="162" t="s">
        <v>81</v>
      </c>
      <c r="AY223" s="154" t="s">
        <v>126</v>
      </c>
      <c r="BK223" s="163">
        <f>SUM(BK224:BK235)</f>
        <v>0</v>
      </c>
    </row>
    <row r="224" s="2" customFormat="1" ht="16.5" customHeight="1">
      <c r="A224" s="38"/>
      <c r="B224" s="166"/>
      <c r="C224" s="167" t="s">
        <v>299</v>
      </c>
      <c r="D224" s="167" t="s">
        <v>128</v>
      </c>
      <c r="E224" s="168" t="s">
        <v>300</v>
      </c>
      <c r="F224" s="169" t="s">
        <v>301</v>
      </c>
      <c r="G224" s="170" t="s">
        <v>131</v>
      </c>
      <c r="H224" s="171">
        <v>73.590000000000003</v>
      </c>
      <c r="I224" s="172"/>
      <c r="J224" s="173">
        <f>ROUND(I224*H224,2)</f>
        <v>0</v>
      </c>
      <c r="K224" s="174"/>
      <c r="L224" s="39"/>
      <c r="M224" s="175" t="s">
        <v>1</v>
      </c>
      <c r="N224" s="176" t="s">
        <v>41</v>
      </c>
      <c r="O224" s="77"/>
      <c r="P224" s="177">
        <f>O224*H224</f>
        <v>0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79" t="s">
        <v>212</v>
      </c>
      <c r="AT224" s="179" t="s">
        <v>128</v>
      </c>
      <c r="AU224" s="179" t="s">
        <v>83</v>
      </c>
      <c r="AY224" s="19" t="s">
        <v>126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9" t="s">
        <v>81</v>
      </c>
      <c r="BK224" s="180">
        <f>ROUND(I224*H224,2)</f>
        <v>0</v>
      </c>
      <c r="BL224" s="19" t="s">
        <v>212</v>
      </c>
      <c r="BM224" s="179" t="s">
        <v>302</v>
      </c>
    </row>
    <row r="225" s="14" customFormat="1">
      <c r="A225" s="14"/>
      <c r="B225" s="189"/>
      <c r="C225" s="14"/>
      <c r="D225" s="182" t="s">
        <v>134</v>
      </c>
      <c r="E225" s="190" t="s">
        <v>1</v>
      </c>
      <c r="F225" s="191" t="s">
        <v>303</v>
      </c>
      <c r="G225" s="14"/>
      <c r="H225" s="192">
        <v>12.4</v>
      </c>
      <c r="I225" s="193"/>
      <c r="J225" s="14"/>
      <c r="K225" s="14"/>
      <c r="L225" s="189"/>
      <c r="M225" s="194"/>
      <c r="N225" s="195"/>
      <c r="O225" s="195"/>
      <c r="P225" s="195"/>
      <c r="Q225" s="195"/>
      <c r="R225" s="195"/>
      <c r="S225" s="195"/>
      <c r="T225" s="19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0" t="s">
        <v>134</v>
      </c>
      <c r="AU225" s="190" t="s">
        <v>83</v>
      </c>
      <c r="AV225" s="14" t="s">
        <v>83</v>
      </c>
      <c r="AW225" s="14" t="s">
        <v>32</v>
      </c>
      <c r="AX225" s="14" t="s">
        <v>76</v>
      </c>
      <c r="AY225" s="190" t="s">
        <v>126</v>
      </c>
    </row>
    <row r="226" s="14" customFormat="1">
      <c r="A226" s="14"/>
      <c r="B226" s="189"/>
      <c r="C226" s="14"/>
      <c r="D226" s="182" t="s">
        <v>134</v>
      </c>
      <c r="E226" s="190" t="s">
        <v>1</v>
      </c>
      <c r="F226" s="191" t="s">
        <v>304</v>
      </c>
      <c r="G226" s="14"/>
      <c r="H226" s="192">
        <v>18.109999999999999</v>
      </c>
      <c r="I226" s="193"/>
      <c r="J226" s="14"/>
      <c r="K226" s="14"/>
      <c r="L226" s="189"/>
      <c r="M226" s="194"/>
      <c r="N226" s="195"/>
      <c r="O226" s="195"/>
      <c r="P226" s="195"/>
      <c r="Q226" s="195"/>
      <c r="R226" s="195"/>
      <c r="S226" s="195"/>
      <c r="T226" s="19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0" t="s">
        <v>134</v>
      </c>
      <c r="AU226" s="190" t="s">
        <v>83</v>
      </c>
      <c r="AV226" s="14" t="s">
        <v>83</v>
      </c>
      <c r="AW226" s="14" t="s">
        <v>32</v>
      </c>
      <c r="AX226" s="14" t="s">
        <v>76</v>
      </c>
      <c r="AY226" s="190" t="s">
        <v>126</v>
      </c>
    </row>
    <row r="227" s="14" customFormat="1">
      <c r="A227" s="14"/>
      <c r="B227" s="189"/>
      <c r="C227" s="14"/>
      <c r="D227" s="182" t="s">
        <v>134</v>
      </c>
      <c r="E227" s="190" t="s">
        <v>1</v>
      </c>
      <c r="F227" s="191" t="s">
        <v>305</v>
      </c>
      <c r="G227" s="14"/>
      <c r="H227" s="192">
        <v>28.079999999999998</v>
      </c>
      <c r="I227" s="193"/>
      <c r="J227" s="14"/>
      <c r="K227" s="14"/>
      <c r="L227" s="189"/>
      <c r="M227" s="194"/>
      <c r="N227" s="195"/>
      <c r="O227" s="195"/>
      <c r="P227" s="195"/>
      <c r="Q227" s="195"/>
      <c r="R227" s="195"/>
      <c r="S227" s="195"/>
      <c r="T227" s="19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0" t="s">
        <v>134</v>
      </c>
      <c r="AU227" s="190" t="s">
        <v>83</v>
      </c>
      <c r="AV227" s="14" t="s">
        <v>83</v>
      </c>
      <c r="AW227" s="14" t="s">
        <v>32</v>
      </c>
      <c r="AX227" s="14" t="s">
        <v>76</v>
      </c>
      <c r="AY227" s="190" t="s">
        <v>126</v>
      </c>
    </row>
    <row r="228" s="14" customFormat="1">
      <c r="A228" s="14"/>
      <c r="B228" s="189"/>
      <c r="C228" s="14"/>
      <c r="D228" s="182" t="s">
        <v>134</v>
      </c>
      <c r="E228" s="190" t="s">
        <v>1</v>
      </c>
      <c r="F228" s="191" t="s">
        <v>306</v>
      </c>
      <c r="G228" s="14"/>
      <c r="H228" s="192">
        <v>15</v>
      </c>
      <c r="I228" s="193"/>
      <c r="J228" s="14"/>
      <c r="K228" s="14"/>
      <c r="L228" s="189"/>
      <c r="M228" s="194"/>
      <c r="N228" s="195"/>
      <c r="O228" s="195"/>
      <c r="P228" s="195"/>
      <c r="Q228" s="195"/>
      <c r="R228" s="195"/>
      <c r="S228" s="195"/>
      <c r="T228" s="19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0" t="s">
        <v>134</v>
      </c>
      <c r="AU228" s="190" t="s">
        <v>83</v>
      </c>
      <c r="AV228" s="14" t="s">
        <v>83</v>
      </c>
      <c r="AW228" s="14" t="s">
        <v>32</v>
      </c>
      <c r="AX228" s="14" t="s">
        <v>76</v>
      </c>
      <c r="AY228" s="190" t="s">
        <v>126</v>
      </c>
    </row>
    <row r="229" s="15" customFormat="1">
      <c r="A229" s="15"/>
      <c r="B229" s="197"/>
      <c r="C229" s="15"/>
      <c r="D229" s="182" t="s">
        <v>134</v>
      </c>
      <c r="E229" s="198" t="s">
        <v>1</v>
      </c>
      <c r="F229" s="199" t="s">
        <v>149</v>
      </c>
      <c r="G229" s="15"/>
      <c r="H229" s="200">
        <v>73.590000000000003</v>
      </c>
      <c r="I229" s="201"/>
      <c r="J229" s="15"/>
      <c r="K229" s="15"/>
      <c r="L229" s="197"/>
      <c r="M229" s="202"/>
      <c r="N229" s="203"/>
      <c r="O229" s="203"/>
      <c r="P229" s="203"/>
      <c r="Q229" s="203"/>
      <c r="R229" s="203"/>
      <c r="S229" s="203"/>
      <c r="T229" s="20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198" t="s">
        <v>134</v>
      </c>
      <c r="AU229" s="198" t="s">
        <v>83</v>
      </c>
      <c r="AV229" s="15" t="s">
        <v>132</v>
      </c>
      <c r="AW229" s="15" t="s">
        <v>32</v>
      </c>
      <c r="AX229" s="15" t="s">
        <v>81</v>
      </c>
      <c r="AY229" s="198" t="s">
        <v>126</v>
      </c>
    </row>
    <row r="230" s="2" customFormat="1" ht="16.5" customHeight="1">
      <c r="A230" s="38"/>
      <c r="B230" s="166"/>
      <c r="C230" s="205" t="s">
        <v>307</v>
      </c>
      <c r="D230" s="205" t="s">
        <v>173</v>
      </c>
      <c r="E230" s="206" t="s">
        <v>308</v>
      </c>
      <c r="F230" s="207" t="s">
        <v>309</v>
      </c>
      <c r="G230" s="208" t="s">
        <v>139</v>
      </c>
      <c r="H230" s="209">
        <v>3.8929999999999998</v>
      </c>
      <c r="I230" s="210"/>
      <c r="J230" s="211">
        <f>ROUND(I230*H230,2)</f>
        <v>0</v>
      </c>
      <c r="K230" s="212"/>
      <c r="L230" s="213"/>
      <c r="M230" s="214" t="s">
        <v>1</v>
      </c>
      <c r="N230" s="215" t="s">
        <v>41</v>
      </c>
      <c r="O230" s="77"/>
      <c r="P230" s="177">
        <f>O230*H230</f>
        <v>0</v>
      </c>
      <c r="Q230" s="177">
        <v>0.75</v>
      </c>
      <c r="R230" s="177">
        <f>Q230*H230</f>
        <v>2.9197499999999996</v>
      </c>
      <c r="S230" s="177">
        <v>0</v>
      </c>
      <c r="T230" s="17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79" t="s">
        <v>291</v>
      </c>
      <c r="AT230" s="179" t="s">
        <v>173</v>
      </c>
      <c r="AU230" s="179" t="s">
        <v>83</v>
      </c>
      <c r="AY230" s="19" t="s">
        <v>126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9" t="s">
        <v>81</v>
      </c>
      <c r="BK230" s="180">
        <f>ROUND(I230*H230,2)</f>
        <v>0</v>
      </c>
      <c r="BL230" s="19" t="s">
        <v>212</v>
      </c>
      <c r="BM230" s="179" t="s">
        <v>310</v>
      </c>
    </row>
    <row r="231" s="14" customFormat="1">
      <c r="A231" s="14"/>
      <c r="B231" s="189"/>
      <c r="C231" s="14"/>
      <c r="D231" s="182" t="s">
        <v>134</v>
      </c>
      <c r="E231" s="190" t="s">
        <v>1</v>
      </c>
      <c r="F231" s="191" t="s">
        <v>311</v>
      </c>
      <c r="G231" s="14"/>
      <c r="H231" s="192">
        <v>3.3849999999999998</v>
      </c>
      <c r="I231" s="193"/>
      <c r="J231" s="14"/>
      <c r="K231" s="14"/>
      <c r="L231" s="189"/>
      <c r="M231" s="194"/>
      <c r="N231" s="195"/>
      <c r="O231" s="195"/>
      <c r="P231" s="195"/>
      <c r="Q231" s="195"/>
      <c r="R231" s="195"/>
      <c r="S231" s="195"/>
      <c r="T231" s="19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0" t="s">
        <v>134</v>
      </c>
      <c r="AU231" s="190" t="s">
        <v>83</v>
      </c>
      <c r="AV231" s="14" t="s">
        <v>83</v>
      </c>
      <c r="AW231" s="14" t="s">
        <v>32</v>
      </c>
      <c r="AX231" s="14" t="s">
        <v>81</v>
      </c>
      <c r="AY231" s="190" t="s">
        <v>126</v>
      </c>
    </row>
    <row r="232" s="14" customFormat="1">
      <c r="A232" s="14"/>
      <c r="B232" s="189"/>
      <c r="C232" s="14"/>
      <c r="D232" s="182" t="s">
        <v>134</v>
      </c>
      <c r="E232" s="14"/>
      <c r="F232" s="191" t="s">
        <v>312</v>
      </c>
      <c r="G232" s="14"/>
      <c r="H232" s="192">
        <v>3.8929999999999998</v>
      </c>
      <c r="I232" s="193"/>
      <c r="J232" s="14"/>
      <c r="K232" s="14"/>
      <c r="L232" s="189"/>
      <c r="M232" s="194"/>
      <c r="N232" s="195"/>
      <c r="O232" s="195"/>
      <c r="P232" s="195"/>
      <c r="Q232" s="195"/>
      <c r="R232" s="195"/>
      <c r="S232" s="195"/>
      <c r="T232" s="19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0" t="s">
        <v>134</v>
      </c>
      <c r="AU232" s="190" t="s">
        <v>83</v>
      </c>
      <c r="AV232" s="14" t="s">
        <v>83</v>
      </c>
      <c r="AW232" s="14" t="s">
        <v>3</v>
      </c>
      <c r="AX232" s="14" t="s">
        <v>81</v>
      </c>
      <c r="AY232" s="190" t="s">
        <v>126</v>
      </c>
    </row>
    <row r="233" s="2" customFormat="1" ht="16.5" customHeight="1">
      <c r="A233" s="38"/>
      <c r="B233" s="166"/>
      <c r="C233" s="167" t="s">
        <v>313</v>
      </c>
      <c r="D233" s="167" t="s">
        <v>128</v>
      </c>
      <c r="E233" s="168" t="s">
        <v>314</v>
      </c>
      <c r="F233" s="169" t="s">
        <v>315</v>
      </c>
      <c r="G233" s="170" t="s">
        <v>131</v>
      </c>
      <c r="H233" s="171">
        <v>73.590000000000003</v>
      </c>
      <c r="I233" s="172"/>
      <c r="J233" s="173">
        <f>ROUND(I233*H233,2)</f>
        <v>0</v>
      </c>
      <c r="K233" s="174"/>
      <c r="L233" s="39"/>
      <c r="M233" s="175" t="s">
        <v>1</v>
      </c>
      <c r="N233" s="176" t="s">
        <v>41</v>
      </c>
      <c r="O233" s="77"/>
      <c r="P233" s="177">
        <f>O233*H233</f>
        <v>0</v>
      </c>
      <c r="Q233" s="177">
        <v>0.00020000000000000001</v>
      </c>
      <c r="R233" s="177">
        <f>Q233*H233</f>
        <v>0.014718000000000002</v>
      </c>
      <c r="S233" s="177">
        <v>0</v>
      </c>
      <c r="T233" s="17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79" t="s">
        <v>212</v>
      </c>
      <c r="AT233" s="179" t="s">
        <v>128</v>
      </c>
      <c r="AU233" s="179" t="s">
        <v>83</v>
      </c>
      <c r="AY233" s="19" t="s">
        <v>126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9" t="s">
        <v>81</v>
      </c>
      <c r="BK233" s="180">
        <f>ROUND(I233*H233,2)</f>
        <v>0</v>
      </c>
      <c r="BL233" s="19" t="s">
        <v>212</v>
      </c>
      <c r="BM233" s="179" t="s">
        <v>316</v>
      </c>
    </row>
    <row r="234" s="2" customFormat="1" ht="16.5" customHeight="1">
      <c r="A234" s="38"/>
      <c r="B234" s="166"/>
      <c r="C234" s="167" t="s">
        <v>317</v>
      </c>
      <c r="D234" s="167" t="s">
        <v>128</v>
      </c>
      <c r="E234" s="168" t="s">
        <v>318</v>
      </c>
      <c r="F234" s="169" t="s">
        <v>319</v>
      </c>
      <c r="G234" s="170" t="s">
        <v>161</v>
      </c>
      <c r="H234" s="171">
        <v>2.9340000000000002</v>
      </c>
      <c r="I234" s="172"/>
      <c r="J234" s="173">
        <f>ROUND(I234*H234,2)</f>
        <v>0</v>
      </c>
      <c r="K234" s="174"/>
      <c r="L234" s="39"/>
      <c r="M234" s="175" t="s">
        <v>1</v>
      </c>
      <c r="N234" s="176" t="s">
        <v>41</v>
      </c>
      <c r="O234" s="77"/>
      <c r="P234" s="177">
        <f>O234*H234</f>
        <v>0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79" t="s">
        <v>212</v>
      </c>
      <c r="AT234" s="179" t="s">
        <v>128</v>
      </c>
      <c r="AU234" s="179" t="s">
        <v>83</v>
      </c>
      <c r="AY234" s="19" t="s">
        <v>126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9" t="s">
        <v>81</v>
      </c>
      <c r="BK234" s="180">
        <f>ROUND(I234*H234,2)</f>
        <v>0</v>
      </c>
      <c r="BL234" s="19" t="s">
        <v>212</v>
      </c>
      <c r="BM234" s="179" t="s">
        <v>320</v>
      </c>
    </row>
    <row r="235" s="2" customFormat="1" ht="16.5" customHeight="1">
      <c r="A235" s="38"/>
      <c r="B235" s="166"/>
      <c r="C235" s="167" t="s">
        <v>321</v>
      </c>
      <c r="D235" s="167" t="s">
        <v>128</v>
      </c>
      <c r="E235" s="168" t="s">
        <v>322</v>
      </c>
      <c r="F235" s="169" t="s">
        <v>323</v>
      </c>
      <c r="G235" s="170" t="s">
        <v>161</v>
      </c>
      <c r="H235" s="171">
        <v>2.9340000000000002</v>
      </c>
      <c r="I235" s="172"/>
      <c r="J235" s="173">
        <f>ROUND(I235*H235,2)</f>
        <v>0</v>
      </c>
      <c r="K235" s="174"/>
      <c r="L235" s="39"/>
      <c r="M235" s="175" t="s">
        <v>1</v>
      </c>
      <c r="N235" s="176" t="s">
        <v>41</v>
      </c>
      <c r="O235" s="77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79" t="s">
        <v>212</v>
      </c>
      <c r="AT235" s="179" t="s">
        <v>128</v>
      </c>
      <c r="AU235" s="179" t="s">
        <v>83</v>
      </c>
      <c r="AY235" s="19" t="s">
        <v>126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9" t="s">
        <v>81</v>
      </c>
      <c r="BK235" s="180">
        <f>ROUND(I235*H235,2)</f>
        <v>0</v>
      </c>
      <c r="BL235" s="19" t="s">
        <v>212</v>
      </c>
      <c r="BM235" s="179" t="s">
        <v>324</v>
      </c>
    </row>
    <row r="236" s="12" customFormat="1" ht="22.8" customHeight="1">
      <c r="A236" s="12"/>
      <c r="B236" s="153"/>
      <c r="C236" s="12"/>
      <c r="D236" s="154" t="s">
        <v>75</v>
      </c>
      <c r="E236" s="164" t="s">
        <v>325</v>
      </c>
      <c r="F236" s="164" t="s">
        <v>326</v>
      </c>
      <c r="G236" s="12"/>
      <c r="H236" s="12"/>
      <c r="I236" s="156"/>
      <c r="J236" s="165">
        <f>BK236</f>
        <v>0</v>
      </c>
      <c r="K236" s="12"/>
      <c r="L236" s="153"/>
      <c r="M236" s="158"/>
      <c r="N236" s="159"/>
      <c r="O236" s="159"/>
      <c r="P236" s="160">
        <f>SUM(P237:P297)</f>
        <v>0</v>
      </c>
      <c r="Q236" s="159"/>
      <c r="R236" s="160">
        <f>SUM(R237:R297)</f>
        <v>4.5183987999999999</v>
      </c>
      <c r="S236" s="159"/>
      <c r="T236" s="161">
        <f>SUM(T237:T297)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4" t="s">
        <v>83</v>
      </c>
      <c r="AT236" s="162" t="s">
        <v>75</v>
      </c>
      <c r="AU236" s="162" t="s">
        <v>81</v>
      </c>
      <c r="AY236" s="154" t="s">
        <v>126</v>
      </c>
      <c r="BK236" s="163">
        <f>SUM(BK237:BK297)</f>
        <v>0</v>
      </c>
    </row>
    <row r="237" s="2" customFormat="1" ht="16.5" customHeight="1">
      <c r="A237" s="38"/>
      <c r="B237" s="166"/>
      <c r="C237" s="167" t="s">
        <v>327</v>
      </c>
      <c r="D237" s="167" t="s">
        <v>128</v>
      </c>
      <c r="E237" s="168" t="s">
        <v>328</v>
      </c>
      <c r="F237" s="169" t="s">
        <v>329</v>
      </c>
      <c r="G237" s="170" t="s">
        <v>176</v>
      </c>
      <c r="H237" s="171">
        <v>1902.0530000000001</v>
      </c>
      <c r="I237" s="172"/>
      <c r="J237" s="173">
        <f>ROUND(I237*H237,2)</f>
        <v>0</v>
      </c>
      <c r="K237" s="174"/>
      <c r="L237" s="39"/>
      <c r="M237" s="175" t="s">
        <v>1</v>
      </c>
      <c r="N237" s="176" t="s">
        <v>41</v>
      </c>
      <c r="O237" s="77"/>
      <c r="P237" s="177">
        <f>O237*H237</f>
        <v>0</v>
      </c>
      <c r="Q237" s="177">
        <v>6.9999999999999994E-05</v>
      </c>
      <c r="R237" s="177">
        <f>Q237*H237</f>
        <v>0.13314371</v>
      </c>
      <c r="S237" s="177">
        <v>0</v>
      </c>
      <c r="T237" s="17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79" t="s">
        <v>212</v>
      </c>
      <c r="AT237" s="179" t="s">
        <v>128</v>
      </c>
      <c r="AU237" s="179" t="s">
        <v>83</v>
      </c>
      <c r="AY237" s="19" t="s">
        <v>126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9" t="s">
        <v>81</v>
      </c>
      <c r="BK237" s="180">
        <f>ROUND(I237*H237,2)</f>
        <v>0</v>
      </c>
      <c r="BL237" s="19" t="s">
        <v>212</v>
      </c>
      <c r="BM237" s="179" t="s">
        <v>330</v>
      </c>
    </row>
    <row r="238" s="13" customFormat="1">
      <c r="A238" s="13"/>
      <c r="B238" s="181"/>
      <c r="C238" s="13"/>
      <c r="D238" s="182" t="s">
        <v>134</v>
      </c>
      <c r="E238" s="183" t="s">
        <v>1</v>
      </c>
      <c r="F238" s="184" t="s">
        <v>331</v>
      </c>
      <c r="G238" s="13"/>
      <c r="H238" s="183" t="s">
        <v>1</v>
      </c>
      <c r="I238" s="185"/>
      <c r="J238" s="13"/>
      <c r="K238" s="13"/>
      <c r="L238" s="181"/>
      <c r="M238" s="186"/>
      <c r="N238" s="187"/>
      <c r="O238" s="187"/>
      <c r="P238" s="187"/>
      <c r="Q238" s="187"/>
      <c r="R238" s="187"/>
      <c r="S238" s="187"/>
      <c r="T238" s="18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3" t="s">
        <v>134</v>
      </c>
      <c r="AU238" s="183" t="s">
        <v>83</v>
      </c>
      <c r="AV238" s="13" t="s">
        <v>81</v>
      </c>
      <c r="AW238" s="13" t="s">
        <v>32</v>
      </c>
      <c r="AX238" s="13" t="s">
        <v>76</v>
      </c>
      <c r="AY238" s="183" t="s">
        <v>126</v>
      </c>
    </row>
    <row r="239" s="14" customFormat="1">
      <c r="A239" s="14"/>
      <c r="B239" s="189"/>
      <c r="C239" s="14"/>
      <c r="D239" s="182" t="s">
        <v>134</v>
      </c>
      <c r="E239" s="190" t="s">
        <v>1</v>
      </c>
      <c r="F239" s="191" t="s">
        <v>332</v>
      </c>
      <c r="G239" s="14"/>
      <c r="H239" s="192">
        <v>522.75300000000004</v>
      </c>
      <c r="I239" s="193"/>
      <c r="J239" s="14"/>
      <c r="K239" s="14"/>
      <c r="L239" s="189"/>
      <c r="M239" s="194"/>
      <c r="N239" s="195"/>
      <c r="O239" s="195"/>
      <c r="P239" s="195"/>
      <c r="Q239" s="195"/>
      <c r="R239" s="195"/>
      <c r="S239" s="195"/>
      <c r="T239" s="19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0" t="s">
        <v>134</v>
      </c>
      <c r="AU239" s="190" t="s">
        <v>83</v>
      </c>
      <c r="AV239" s="14" t="s">
        <v>83</v>
      </c>
      <c r="AW239" s="14" t="s">
        <v>32</v>
      </c>
      <c r="AX239" s="14" t="s">
        <v>76</v>
      </c>
      <c r="AY239" s="190" t="s">
        <v>126</v>
      </c>
    </row>
    <row r="240" s="14" customFormat="1">
      <c r="A240" s="14"/>
      <c r="B240" s="189"/>
      <c r="C240" s="14"/>
      <c r="D240" s="182" t="s">
        <v>134</v>
      </c>
      <c r="E240" s="190" t="s">
        <v>1</v>
      </c>
      <c r="F240" s="191" t="s">
        <v>333</v>
      </c>
      <c r="G240" s="14"/>
      <c r="H240" s="192">
        <v>97.712999999999994</v>
      </c>
      <c r="I240" s="193"/>
      <c r="J240" s="14"/>
      <c r="K240" s="14"/>
      <c r="L240" s="189"/>
      <c r="M240" s="194"/>
      <c r="N240" s="195"/>
      <c r="O240" s="195"/>
      <c r="P240" s="195"/>
      <c r="Q240" s="195"/>
      <c r="R240" s="195"/>
      <c r="S240" s="195"/>
      <c r="T240" s="19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0" t="s">
        <v>134</v>
      </c>
      <c r="AU240" s="190" t="s">
        <v>83</v>
      </c>
      <c r="AV240" s="14" t="s">
        <v>83</v>
      </c>
      <c r="AW240" s="14" t="s">
        <v>32</v>
      </c>
      <c r="AX240" s="14" t="s">
        <v>76</v>
      </c>
      <c r="AY240" s="190" t="s">
        <v>126</v>
      </c>
    </row>
    <row r="241" s="14" customFormat="1">
      <c r="A241" s="14"/>
      <c r="B241" s="189"/>
      <c r="C241" s="14"/>
      <c r="D241" s="182" t="s">
        <v>134</v>
      </c>
      <c r="E241" s="190" t="s">
        <v>1</v>
      </c>
      <c r="F241" s="191" t="s">
        <v>334</v>
      </c>
      <c r="G241" s="14"/>
      <c r="H241" s="192">
        <v>123.97</v>
      </c>
      <c r="I241" s="193"/>
      <c r="J241" s="14"/>
      <c r="K241" s="14"/>
      <c r="L241" s="189"/>
      <c r="M241" s="194"/>
      <c r="N241" s="195"/>
      <c r="O241" s="195"/>
      <c r="P241" s="195"/>
      <c r="Q241" s="195"/>
      <c r="R241" s="195"/>
      <c r="S241" s="195"/>
      <c r="T241" s="19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0" t="s">
        <v>134</v>
      </c>
      <c r="AU241" s="190" t="s">
        <v>83</v>
      </c>
      <c r="AV241" s="14" t="s">
        <v>83</v>
      </c>
      <c r="AW241" s="14" t="s">
        <v>32</v>
      </c>
      <c r="AX241" s="14" t="s">
        <v>76</v>
      </c>
      <c r="AY241" s="190" t="s">
        <v>126</v>
      </c>
    </row>
    <row r="242" s="16" customFormat="1">
      <c r="A242" s="16"/>
      <c r="B242" s="216"/>
      <c r="C242" s="16"/>
      <c r="D242" s="182" t="s">
        <v>134</v>
      </c>
      <c r="E242" s="217" t="s">
        <v>1</v>
      </c>
      <c r="F242" s="218" t="s">
        <v>335</v>
      </c>
      <c r="G242" s="16"/>
      <c r="H242" s="219">
        <v>744.43600000000004</v>
      </c>
      <c r="I242" s="220"/>
      <c r="J242" s="16"/>
      <c r="K242" s="16"/>
      <c r="L242" s="216"/>
      <c r="M242" s="221"/>
      <c r="N242" s="222"/>
      <c r="O242" s="222"/>
      <c r="P242" s="222"/>
      <c r="Q242" s="222"/>
      <c r="R242" s="222"/>
      <c r="S242" s="222"/>
      <c r="T242" s="223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17" t="s">
        <v>134</v>
      </c>
      <c r="AU242" s="217" t="s">
        <v>83</v>
      </c>
      <c r="AV242" s="16" t="s">
        <v>143</v>
      </c>
      <c r="AW242" s="16" t="s">
        <v>32</v>
      </c>
      <c r="AX242" s="16" t="s">
        <v>76</v>
      </c>
      <c r="AY242" s="217" t="s">
        <v>126</v>
      </c>
    </row>
    <row r="243" s="13" customFormat="1">
      <c r="A243" s="13"/>
      <c r="B243" s="181"/>
      <c r="C243" s="13"/>
      <c r="D243" s="182" t="s">
        <v>134</v>
      </c>
      <c r="E243" s="183" t="s">
        <v>1</v>
      </c>
      <c r="F243" s="184" t="s">
        <v>336</v>
      </c>
      <c r="G243" s="13"/>
      <c r="H243" s="183" t="s">
        <v>1</v>
      </c>
      <c r="I243" s="185"/>
      <c r="J243" s="13"/>
      <c r="K243" s="13"/>
      <c r="L243" s="181"/>
      <c r="M243" s="186"/>
      <c r="N243" s="187"/>
      <c r="O243" s="187"/>
      <c r="P243" s="187"/>
      <c r="Q243" s="187"/>
      <c r="R243" s="187"/>
      <c r="S243" s="187"/>
      <c r="T243" s="18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3" t="s">
        <v>134</v>
      </c>
      <c r="AU243" s="183" t="s">
        <v>83</v>
      </c>
      <c r="AV243" s="13" t="s">
        <v>81</v>
      </c>
      <c r="AW243" s="13" t="s">
        <v>32</v>
      </c>
      <c r="AX243" s="13" t="s">
        <v>76</v>
      </c>
      <c r="AY243" s="183" t="s">
        <v>126</v>
      </c>
    </row>
    <row r="244" s="14" customFormat="1">
      <c r="A244" s="14"/>
      <c r="B244" s="189"/>
      <c r="C244" s="14"/>
      <c r="D244" s="182" t="s">
        <v>134</v>
      </c>
      <c r="E244" s="190" t="s">
        <v>1</v>
      </c>
      <c r="F244" s="191" t="s">
        <v>337</v>
      </c>
      <c r="G244" s="14"/>
      <c r="H244" s="192">
        <v>139.65000000000001</v>
      </c>
      <c r="I244" s="193"/>
      <c r="J244" s="14"/>
      <c r="K244" s="14"/>
      <c r="L244" s="189"/>
      <c r="M244" s="194"/>
      <c r="N244" s="195"/>
      <c r="O244" s="195"/>
      <c r="P244" s="195"/>
      <c r="Q244" s="195"/>
      <c r="R244" s="195"/>
      <c r="S244" s="195"/>
      <c r="T244" s="19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0" t="s">
        <v>134</v>
      </c>
      <c r="AU244" s="190" t="s">
        <v>83</v>
      </c>
      <c r="AV244" s="14" t="s">
        <v>83</v>
      </c>
      <c r="AW244" s="14" t="s">
        <v>32</v>
      </c>
      <c r="AX244" s="14" t="s">
        <v>76</v>
      </c>
      <c r="AY244" s="190" t="s">
        <v>126</v>
      </c>
    </row>
    <row r="245" s="14" customFormat="1">
      <c r="A245" s="14"/>
      <c r="B245" s="189"/>
      <c r="C245" s="14"/>
      <c r="D245" s="182" t="s">
        <v>134</v>
      </c>
      <c r="E245" s="190" t="s">
        <v>1</v>
      </c>
      <c r="F245" s="191" t="s">
        <v>338</v>
      </c>
      <c r="G245" s="14"/>
      <c r="H245" s="192">
        <v>165.375</v>
      </c>
      <c r="I245" s="193"/>
      <c r="J245" s="14"/>
      <c r="K245" s="14"/>
      <c r="L245" s="189"/>
      <c r="M245" s="194"/>
      <c r="N245" s="195"/>
      <c r="O245" s="195"/>
      <c r="P245" s="195"/>
      <c r="Q245" s="195"/>
      <c r="R245" s="195"/>
      <c r="S245" s="195"/>
      <c r="T245" s="19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0" t="s">
        <v>134</v>
      </c>
      <c r="AU245" s="190" t="s">
        <v>83</v>
      </c>
      <c r="AV245" s="14" t="s">
        <v>83</v>
      </c>
      <c r="AW245" s="14" t="s">
        <v>32</v>
      </c>
      <c r="AX245" s="14" t="s">
        <v>76</v>
      </c>
      <c r="AY245" s="190" t="s">
        <v>126</v>
      </c>
    </row>
    <row r="246" s="16" customFormat="1">
      <c r="A246" s="16"/>
      <c r="B246" s="216"/>
      <c r="C246" s="16"/>
      <c r="D246" s="182" t="s">
        <v>134</v>
      </c>
      <c r="E246" s="217" t="s">
        <v>1</v>
      </c>
      <c r="F246" s="218" t="s">
        <v>335</v>
      </c>
      <c r="G246" s="16"/>
      <c r="H246" s="219">
        <v>305.02499999999998</v>
      </c>
      <c r="I246" s="220"/>
      <c r="J246" s="16"/>
      <c r="K246" s="16"/>
      <c r="L246" s="216"/>
      <c r="M246" s="221"/>
      <c r="N246" s="222"/>
      <c r="O246" s="222"/>
      <c r="P246" s="222"/>
      <c r="Q246" s="222"/>
      <c r="R246" s="222"/>
      <c r="S246" s="222"/>
      <c r="T246" s="223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17" t="s">
        <v>134</v>
      </c>
      <c r="AU246" s="217" t="s">
        <v>83</v>
      </c>
      <c r="AV246" s="16" t="s">
        <v>143</v>
      </c>
      <c r="AW246" s="16" t="s">
        <v>32</v>
      </c>
      <c r="AX246" s="16" t="s">
        <v>76</v>
      </c>
      <c r="AY246" s="217" t="s">
        <v>126</v>
      </c>
    </row>
    <row r="247" s="13" customFormat="1">
      <c r="A247" s="13"/>
      <c r="B247" s="181"/>
      <c r="C247" s="13"/>
      <c r="D247" s="182" t="s">
        <v>134</v>
      </c>
      <c r="E247" s="183" t="s">
        <v>1</v>
      </c>
      <c r="F247" s="184" t="s">
        <v>339</v>
      </c>
      <c r="G247" s="13"/>
      <c r="H247" s="183" t="s">
        <v>1</v>
      </c>
      <c r="I247" s="185"/>
      <c r="J247" s="13"/>
      <c r="K247" s="13"/>
      <c r="L247" s="181"/>
      <c r="M247" s="186"/>
      <c r="N247" s="187"/>
      <c r="O247" s="187"/>
      <c r="P247" s="187"/>
      <c r="Q247" s="187"/>
      <c r="R247" s="187"/>
      <c r="S247" s="187"/>
      <c r="T247" s="18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3" t="s">
        <v>134</v>
      </c>
      <c r="AU247" s="183" t="s">
        <v>83</v>
      </c>
      <c r="AV247" s="13" t="s">
        <v>81</v>
      </c>
      <c r="AW247" s="13" t="s">
        <v>32</v>
      </c>
      <c r="AX247" s="13" t="s">
        <v>76</v>
      </c>
      <c r="AY247" s="183" t="s">
        <v>126</v>
      </c>
    </row>
    <row r="248" s="14" customFormat="1">
      <c r="A248" s="14"/>
      <c r="B248" s="189"/>
      <c r="C248" s="14"/>
      <c r="D248" s="182" t="s">
        <v>134</v>
      </c>
      <c r="E248" s="190" t="s">
        <v>1</v>
      </c>
      <c r="F248" s="191" t="s">
        <v>340</v>
      </c>
      <c r="G248" s="14"/>
      <c r="H248" s="192">
        <v>63.671999999999997</v>
      </c>
      <c r="I248" s="193"/>
      <c r="J248" s="14"/>
      <c r="K248" s="14"/>
      <c r="L248" s="189"/>
      <c r="M248" s="194"/>
      <c r="N248" s="195"/>
      <c r="O248" s="195"/>
      <c r="P248" s="195"/>
      <c r="Q248" s="195"/>
      <c r="R248" s="195"/>
      <c r="S248" s="195"/>
      <c r="T248" s="19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0" t="s">
        <v>134</v>
      </c>
      <c r="AU248" s="190" t="s">
        <v>83</v>
      </c>
      <c r="AV248" s="14" t="s">
        <v>83</v>
      </c>
      <c r="AW248" s="14" t="s">
        <v>32</v>
      </c>
      <c r="AX248" s="14" t="s">
        <v>76</v>
      </c>
      <c r="AY248" s="190" t="s">
        <v>126</v>
      </c>
    </row>
    <row r="249" s="16" customFormat="1">
      <c r="A249" s="16"/>
      <c r="B249" s="216"/>
      <c r="C249" s="16"/>
      <c r="D249" s="182" t="s">
        <v>134</v>
      </c>
      <c r="E249" s="217" t="s">
        <v>1</v>
      </c>
      <c r="F249" s="218" t="s">
        <v>335</v>
      </c>
      <c r="G249" s="16"/>
      <c r="H249" s="219">
        <v>63.671999999999997</v>
      </c>
      <c r="I249" s="220"/>
      <c r="J249" s="16"/>
      <c r="K249" s="16"/>
      <c r="L249" s="216"/>
      <c r="M249" s="221"/>
      <c r="N249" s="222"/>
      <c r="O249" s="222"/>
      <c r="P249" s="222"/>
      <c r="Q249" s="222"/>
      <c r="R249" s="222"/>
      <c r="S249" s="222"/>
      <c r="T249" s="223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17" t="s">
        <v>134</v>
      </c>
      <c r="AU249" s="217" t="s">
        <v>83</v>
      </c>
      <c r="AV249" s="16" t="s">
        <v>143</v>
      </c>
      <c r="AW249" s="16" t="s">
        <v>32</v>
      </c>
      <c r="AX249" s="16" t="s">
        <v>76</v>
      </c>
      <c r="AY249" s="217" t="s">
        <v>126</v>
      </c>
    </row>
    <row r="250" s="13" customFormat="1">
      <c r="A250" s="13"/>
      <c r="B250" s="181"/>
      <c r="C250" s="13"/>
      <c r="D250" s="182" t="s">
        <v>134</v>
      </c>
      <c r="E250" s="183" t="s">
        <v>1</v>
      </c>
      <c r="F250" s="184" t="s">
        <v>341</v>
      </c>
      <c r="G250" s="13"/>
      <c r="H250" s="183" t="s">
        <v>1</v>
      </c>
      <c r="I250" s="185"/>
      <c r="J250" s="13"/>
      <c r="K250" s="13"/>
      <c r="L250" s="181"/>
      <c r="M250" s="186"/>
      <c r="N250" s="187"/>
      <c r="O250" s="187"/>
      <c r="P250" s="187"/>
      <c r="Q250" s="187"/>
      <c r="R250" s="187"/>
      <c r="S250" s="187"/>
      <c r="T250" s="18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3" t="s">
        <v>134</v>
      </c>
      <c r="AU250" s="183" t="s">
        <v>83</v>
      </c>
      <c r="AV250" s="13" t="s">
        <v>81</v>
      </c>
      <c r="AW250" s="13" t="s">
        <v>32</v>
      </c>
      <c r="AX250" s="13" t="s">
        <v>76</v>
      </c>
      <c r="AY250" s="183" t="s">
        <v>126</v>
      </c>
    </row>
    <row r="251" s="14" customFormat="1">
      <c r="A251" s="14"/>
      <c r="B251" s="189"/>
      <c r="C251" s="14"/>
      <c r="D251" s="182" t="s">
        <v>134</v>
      </c>
      <c r="E251" s="190" t="s">
        <v>1</v>
      </c>
      <c r="F251" s="191" t="s">
        <v>342</v>
      </c>
      <c r="G251" s="14"/>
      <c r="H251" s="192">
        <v>369.72000000000003</v>
      </c>
      <c r="I251" s="193"/>
      <c r="J251" s="14"/>
      <c r="K251" s="14"/>
      <c r="L251" s="189"/>
      <c r="M251" s="194"/>
      <c r="N251" s="195"/>
      <c r="O251" s="195"/>
      <c r="P251" s="195"/>
      <c r="Q251" s="195"/>
      <c r="R251" s="195"/>
      <c r="S251" s="195"/>
      <c r="T251" s="19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0" t="s">
        <v>134</v>
      </c>
      <c r="AU251" s="190" t="s">
        <v>83</v>
      </c>
      <c r="AV251" s="14" t="s">
        <v>83</v>
      </c>
      <c r="AW251" s="14" t="s">
        <v>32</v>
      </c>
      <c r="AX251" s="14" t="s">
        <v>76</v>
      </c>
      <c r="AY251" s="190" t="s">
        <v>126</v>
      </c>
    </row>
    <row r="252" s="16" customFormat="1">
      <c r="A252" s="16"/>
      <c r="B252" s="216"/>
      <c r="C252" s="16"/>
      <c r="D252" s="182" t="s">
        <v>134</v>
      </c>
      <c r="E252" s="217" t="s">
        <v>1</v>
      </c>
      <c r="F252" s="218" t="s">
        <v>335</v>
      </c>
      <c r="G252" s="16"/>
      <c r="H252" s="219">
        <v>369.72000000000003</v>
      </c>
      <c r="I252" s="220"/>
      <c r="J252" s="16"/>
      <c r="K252" s="16"/>
      <c r="L252" s="216"/>
      <c r="M252" s="221"/>
      <c r="N252" s="222"/>
      <c r="O252" s="222"/>
      <c r="P252" s="222"/>
      <c r="Q252" s="222"/>
      <c r="R252" s="222"/>
      <c r="S252" s="222"/>
      <c r="T252" s="223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17" t="s">
        <v>134</v>
      </c>
      <c r="AU252" s="217" t="s">
        <v>83</v>
      </c>
      <c r="AV252" s="16" t="s">
        <v>143</v>
      </c>
      <c r="AW252" s="16" t="s">
        <v>32</v>
      </c>
      <c r="AX252" s="16" t="s">
        <v>76</v>
      </c>
      <c r="AY252" s="217" t="s">
        <v>126</v>
      </c>
    </row>
    <row r="253" s="13" customFormat="1">
      <c r="A253" s="13"/>
      <c r="B253" s="181"/>
      <c r="C253" s="13"/>
      <c r="D253" s="182" t="s">
        <v>134</v>
      </c>
      <c r="E253" s="183" t="s">
        <v>1</v>
      </c>
      <c r="F253" s="184" t="s">
        <v>343</v>
      </c>
      <c r="G253" s="13"/>
      <c r="H253" s="183" t="s">
        <v>1</v>
      </c>
      <c r="I253" s="185"/>
      <c r="J253" s="13"/>
      <c r="K253" s="13"/>
      <c r="L253" s="181"/>
      <c r="M253" s="186"/>
      <c r="N253" s="187"/>
      <c r="O253" s="187"/>
      <c r="P253" s="187"/>
      <c r="Q253" s="187"/>
      <c r="R253" s="187"/>
      <c r="S253" s="187"/>
      <c r="T253" s="18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3" t="s">
        <v>134</v>
      </c>
      <c r="AU253" s="183" t="s">
        <v>83</v>
      </c>
      <c r="AV253" s="13" t="s">
        <v>81</v>
      </c>
      <c r="AW253" s="13" t="s">
        <v>32</v>
      </c>
      <c r="AX253" s="13" t="s">
        <v>76</v>
      </c>
      <c r="AY253" s="183" t="s">
        <v>126</v>
      </c>
    </row>
    <row r="254" s="14" customFormat="1">
      <c r="A254" s="14"/>
      <c r="B254" s="189"/>
      <c r="C254" s="14"/>
      <c r="D254" s="182" t="s">
        <v>134</v>
      </c>
      <c r="E254" s="190" t="s">
        <v>1</v>
      </c>
      <c r="F254" s="191" t="s">
        <v>344</v>
      </c>
      <c r="G254" s="14"/>
      <c r="H254" s="192">
        <v>419.19999999999999</v>
      </c>
      <c r="I254" s="193"/>
      <c r="J254" s="14"/>
      <c r="K254" s="14"/>
      <c r="L254" s="189"/>
      <c r="M254" s="194"/>
      <c r="N254" s="195"/>
      <c r="O254" s="195"/>
      <c r="P254" s="195"/>
      <c r="Q254" s="195"/>
      <c r="R254" s="195"/>
      <c r="S254" s="195"/>
      <c r="T254" s="19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0" t="s">
        <v>134</v>
      </c>
      <c r="AU254" s="190" t="s">
        <v>83</v>
      </c>
      <c r="AV254" s="14" t="s">
        <v>83</v>
      </c>
      <c r="AW254" s="14" t="s">
        <v>32</v>
      </c>
      <c r="AX254" s="14" t="s">
        <v>76</v>
      </c>
      <c r="AY254" s="190" t="s">
        <v>126</v>
      </c>
    </row>
    <row r="255" s="16" customFormat="1">
      <c r="A255" s="16"/>
      <c r="B255" s="216"/>
      <c r="C255" s="16"/>
      <c r="D255" s="182" t="s">
        <v>134</v>
      </c>
      <c r="E255" s="217" t="s">
        <v>1</v>
      </c>
      <c r="F255" s="218" t="s">
        <v>335</v>
      </c>
      <c r="G255" s="16"/>
      <c r="H255" s="219">
        <v>419.19999999999999</v>
      </c>
      <c r="I255" s="220"/>
      <c r="J255" s="16"/>
      <c r="K255" s="16"/>
      <c r="L255" s="216"/>
      <c r="M255" s="221"/>
      <c r="N255" s="222"/>
      <c r="O255" s="222"/>
      <c r="P255" s="222"/>
      <c r="Q255" s="222"/>
      <c r="R255" s="222"/>
      <c r="S255" s="222"/>
      <c r="T255" s="223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17" t="s">
        <v>134</v>
      </c>
      <c r="AU255" s="217" t="s">
        <v>83</v>
      </c>
      <c r="AV255" s="16" t="s">
        <v>143</v>
      </c>
      <c r="AW255" s="16" t="s">
        <v>32</v>
      </c>
      <c r="AX255" s="16" t="s">
        <v>76</v>
      </c>
      <c r="AY255" s="217" t="s">
        <v>126</v>
      </c>
    </row>
    <row r="256" s="15" customFormat="1">
      <c r="A256" s="15"/>
      <c r="B256" s="197"/>
      <c r="C256" s="15"/>
      <c r="D256" s="182" t="s">
        <v>134</v>
      </c>
      <c r="E256" s="198" t="s">
        <v>1</v>
      </c>
      <c r="F256" s="199" t="s">
        <v>149</v>
      </c>
      <c r="G256" s="15"/>
      <c r="H256" s="200">
        <v>1902.0530000000001</v>
      </c>
      <c r="I256" s="201"/>
      <c r="J256" s="15"/>
      <c r="K256" s="15"/>
      <c r="L256" s="197"/>
      <c r="M256" s="202"/>
      <c r="N256" s="203"/>
      <c r="O256" s="203"/>
      <c r="P256" s="203"/>
      <c r="Q256" s="203"/>
      <c r="R256" s="203"/>
      <c r="S256" s="203"/>
      <c r="T256" s="20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198" t="s">
        <v>134</v>
      </c>
      <c r="AU256" s="198" t="s">
        <v>83</v>
      </c>
      <c r="AV256" s="15" t="s">
        <v>132</v>
      </c>
      <c r="AW256" s="15" t="s">
        <v>32</v>
      </c>
      <c r="AX256" s="15" t="s">
        <v>81</v>
      </c>
      <c r="AY256" s="198" t="s">
        <v>126</v>
      </c>
    </row>
    <row r="257" s="2" customFormat="1" ht="16.5" customHeight="1">
      <c r="A257" s="38"/>
      <c r="B257" s="166"/>
      <c r="C257" s="205" t="s">
        <v>345</v>
      </c>
      <c r="D257" s="205" t="s">
        <v>173</v>
      </c>
      <c r="E257" s="206" t="s">
        <v>346</v>
      </c>
      <c r="F257" s="207" t="s">
        <v>347</v>
      </c>
      <c r="G257" s="208" t="s">
        <v>161</v>
      </c>
      <c r="H257" s="209">
        <v>0.45300000000000001</v>
      </c>
      <c r="I257" s="210"/>
      <c r="J257" s="211">
        <f>ROUND(I257*H257,2)</f>
        <v>0</v>
      </c>
      <c r="K257" s="212"/>
      <c r="L257" s="213"/>
      <c r="M257" s="214" t="s">
        <v>1</v>
      </c>
      <c r="N257" s="215" t="s">
        <v>41</v>
      </c>
      <c r="O257" s="77"/>
      <c r="P257" s="177">
        <f>O257*H257</f>
        <v>0</v>
      </c>
      <c r="Q257" s="177">
        <v>1</v>
      </c>
      <c r="R257" s="177">
        <f>Q257*H257</f>
        <v>0.45300000000000001</v>
      </c>
      <c r="S257" s="177">
        <v>0</v>
      </c>
      <c r="T257" s="17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79" t="s">
        <v>291</v>
      </c>
      <c r="AT257" s="179" t="s">
        <v>173</v>
      </c>
      <c r="AU257" s="179" t="s">
        <v>83</v>
      </c>
      <c r="AY257" s="19" t="s">
        <v>126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9" t="s">
        <v>81</v>
      </c>
      <c r="BK257" s="180">
        <f>ROUND(I257*H257,2)</f>
        <v>0</v>
      </c>
      <c r="BL257" s="19" t="s">
        <v>212</v>
      </c>
      <c r="BM257" s="179" t="s">
        <v>348</v>
      </c>
    </row>
    <row r="258" s="14" customFormat="1">
      <c r="A258" s="14"/>
      <c r="B258" s="189"/>
      <c r="C258" s="14"/>
      <c r="D258" s="182" t="s">
        <v>134</v>
      </c>
      <c r="E258" s="190" t="s">
        <v>1</v>
      </c>
      <c r="F258" s="191" t="s">
        <v>349</v>
      </c>
      <c r="G258" s="14"/>
      <c r="H258" s="192">
        <v>0.41899999999999998</v>
      </c>
      <c r="I258" s="193"/>
      <c r="J258" s="14"/>
      <c r="K258" s="14"/>
      <c r="L258" s="189"/>
      <c r="M258" s="194"/>
      <c r="N258" s="195"/>
      <c r="O258" s="195"/>
      <c r="P258" s="195"/>
      <c r="Q258" s="195"/>
      <c r="R258" s="195"/>
      <c r="S258" s="195"/>
      <c r="T258" s="19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0" t="s">
        <v>134</v>
      </c>
      <c r="AU258" s="190" t="s">
        <v>83</v>
      </c>
      <c r="AV258" s="14" t="s">
        <v>83</v>
      </c>
      <c r="AW258" s="14" t="s">
        <v>32</v>
      </c>
      <c r="AX258" s="14" t="s">
        <v>81</v>
      </c>
      <c r="AY258" s="190" t="s">
        <v>126</v>
      </c>
    </row>
    <row r="259" s="14" customFormat="1">
      <c r="A259" s="14"/>
      <c r="B259" s="189"/>
      <c r="C259" s="14"/>
      <c r="D259" s="182" t="s">
        <v>134</v>
      </c>
      <c r="E259" s="14"/>
      <c r="F259" s="191" t="s">
        <v>350</v>
      </c>
      <c r="G259" s="14"/>
      <c r="H259" s="192">
        <v>0.45300000000000001</v>
      </c>
      <c r="I259" s="193"/>
      <c r="J259" s="14"/>
      <c r="K259" s="14"/>
      <c r="L259" s="189"/>
      <c r="M259" s="194"/>
      <c r="N259" s="195"/>
      <c r="O259" s="195"/>
      <c r="P259" s="195"/>
      <c r="Q259" s="195"/>
      <c r="R259" s="195"/>
      <c r="S259" s="195"/>
      <c r="T259" s="19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0" t="s">
        <v>134</v>
      </c>
      <c r="AU259" s="190" t="s">
        <v>83</v>
      </c>
      <c r="AV259" s="14" t="s">
        <v>83</v>
      </c>
      <c r="AW259" s="14" t="s">
        <v>3</v>
      </c>
      <c r="AX259" s="14" t="s">
        <v>81</v>
      </c>
      <c r="AY259" s="190" t="s">
        <v>126</v>
      </c>
    </row>
    <row r="260" s="2" customFormat="1" ht="16.5" customHeight="1">
      <c r="A260" s="38"/>
      <c r="B260" s="166"/>
      <c r="C260" s="205" t="s">
        <v>351</v>
      </c>
      <c r="D260" s="205" t="s">
        <v>173</v>
      </c>
      <c r="E260" s="206" t="s">
        <v>352</v>
      </c>
      <c r="F260" s="207" t="s">
        <v>353</v>
      </c>
      <c r="G260" s="208" t="s">
        <v>161</v>
      </c>
      <c r="H260" s="209">
        <v>0.80400000000000005</v>
      </c>
      <c r="I260" s="210"/>
      <c r="J260" s="211">
        <f>ROUND(I260*H260,2)</f>
        <v>0</v>
      </c>
      <c r="K260" s="212"/>
      <c r="L260" s="213"/>
      <c r="M260" s="214" t="s">
        <v>1</v>
      </c>
      <c r="N260" s="215" t="s">
        <v>41</v>
      </c>
      <c r="O260" s="77"/>
      <c r="P260" s="177">
        <f>O260*H260</f>
        <v>0</v>
      </c>
      <c r="Q260" s="177">
        <v>1</v>
      </c>
      <c r="R260" s="177">
        <f>Q260*H260</f>
        <v>0.80400000000000005</v>
      </c>
      <c r="S260" s="177">
        <v>0</v>
      </c>
      <c r="T260" s="17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79" t="s">
        <v>291</v>
      </c>
      <c r="AT260" s="179" t="s">
        <v>173</v>
      </c>
      <c r="AU260" s="179" t="s">
        <v>83</v>
      </c>
      <c r="AY260" s="19" t="s">
        <v>126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9" t="s">
        <v>81</v>
      </c>
      <c r="BK260" s="180">
        <f>ROUND(I260*H260,2)</f>
        <v>0</v>
      </c>
      <c r="BL260" s="19" t="s">
        <v>212</v>
      </c>
      <c r="BM260" s="179" t="s">
        <v>354</v>
      </c>
    </row>
    <row r="261" s="14" customFormat="1">
      <c r="A261" s="14"/>
      <c r="B261" s="189"/>
      <c r="C261" s="14"/>
      <c r="D261" s="182" t="s">
        <v>134</v>
      </c>
      <c r="E261" s="190" t="s">
        <v>1</v>
      </c>
      <c r="F261" s="191" t="s">
        <v>355</v>
      </c>
      <c r="G261" s="14"/>
      <c r="H261" s="192">
        <v>0.74399999999999999</v>
      </c>
      <c r="I261" s="193"/>
      <c r="J261" s="14"/>
      <c r="K261" s="14"/>
      <c r="L261" s="189"/>
      <c r="M261" s="194"/>
      <c r="N261" s="195"/>
      <c r="O261" s="195"/>
      <c r="P261" s="195"/>
      <c r="Q261" s="195"/>
      <c r="R261" s="195"/>
      <c r="S261" s="195"/>
      <c r="T261" s="19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0" t="s">
        <v>134</v>
      </c>
      <c r="AU261" s="190" t="s">
        <v>83</v>
      </c>
      <c r="AV261" s="14" t="s">
        <v>83</v>
      </c>
      <c r="AW261" s="14" t="s">
        <v>32</v>
      </c>
      <c r="AX261" s="14" t="s">
        <v>81</v>
      </c>
      <c r="AY261" s="190" t="s">
        <v>126</v>
      </c>
    </row>
    <row r="262" s="14" customFormat="1">
      <c r="A262" s="14"/>
      <c r="B262" s="189"/>
      <c r="C262" s="14"/>
      <c r="D262" s="182" t="s">
        <v>134</v>
      </c>
      <c r="E262" s="14"/>
      <c r="F262" s="191" t="s">
        <v>356</v>
      </c>
      <c r="G262" s="14"/>
      <c r="H262" s="192">
        <v>0.80400000000000005</v>
      </c>
      <c r="I262" s="193"/>
      <c r="J262" s="14"/>
      <c r="K262" s="14"/>
      <c r="L262" s="189"/>
      <c r="M262" s="194"/>
      <c r="N262" s="195"/>
      <c r="O262" s="195"/>
      <c r="P262" s="195"/>
      <c r="Q262" s="195"/>
      <c r="R262" s="195"/>
      <c r="S262" s="195"/>
      <c r="T262" s="19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0" t="s">
        <v>134</v>
      </c>
      <c r="AU262" s="190" t="s">
        <v>83</v>
      </c>
      <c r="AV262" s="14" t="s">
        <v>83</v>
      </c>
      <c r="AW262" s="14" t="s">
        <v>3</v>
      </c>
      <c r="AX262" s="14" t="s">
        <v>81</v>
      </c>
      <c r="AY262" s="190" t="s">
        <v>126</v>
      </c>
    </row>
    <row r="263" s="2" customFormat="1" ht="16.5" customHeight="1">
      <c r="A263" s="38"/>
      <c r="B263" s="166"/>
      <c r="C263" s="205" t="s">
        <v>357</v>
      </c>
      <c r="D263" s="205" t="s">
        <v>173</v>
      </c>
      <c r="E263" s="206" t="s">
        <v>358</v>
      </c>
      <c r="F263" s="207" t="s">
        <v>359</v>
      </c>
      <c r="G263" s="208" t="s">
        <v>161</v>
      </c>
      <c r="H263" s="209">
        <v>0.32900000000000001</v>
      </c>
      <c r="I263" s="210"/>
      <c r="J263" s="211">
        <f>ROUND(I263*H263,2)</f>
        <v>0</v>
      </c>
      <c r="K263" s="212"/>
      <c r="L263" s="213"/>
      <c r="M263" s="214" t="s">
        <v>1</v>
      </c>
      <c r="N263" s="215" t="s">
        <v>41</v>
      </c>
      <c r="O263" s="77"/>
      <c r="P263" s="177">
        <f>O263*H263</f>
        <v>0</v>
      </c>
      <c r="Q263" s="177">
        <v>1</v>
      </c>
      <c r="R263" s="177">
        <f>Q263*H263</f>
        <v>0.32900000000000001</v>
      </c>
      <c r="S263" s="177">
        <v>0</v>
      </c>
      <c r="T263" s="17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79" t="s">
        <v>291</v>
      </c>
      <c r="AT263" s="179" t="s">
        <v>173</v>
      </c>
      <c r="AU263" s="179" t="s">
        <v>83</v>
      </c>
      <c r="AY263" s="19" t="s">
        <v>126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19" t="s">
        <v>81</v>
      </c>
      <c r="BK263" s="180">
        <f>ROUND(I263*H263,2)</f>
        <v>0</v>
      </c>
      <c r="BL263" s="19" t="s">
        <v>212</v>
      </c>
      <c r="BM263" s="179" t="s">
        <v>360</v>
      </c>
    </row>
    <row r="264" s="14" customFormat="1">
      <c r="A264" s="14"/>
      <c r="B264" s="189"/>
      <c r="C264" s="14"/>
      <c r="D264" s="182" t="s">
        <v>134</v>
      </c>
      <c r="E264" s="190" t="s">
        <v>1</v>
      </c>
      <c r="F264" s="191" t="s">
        <v>361</v>
      </c>
      <c r="G264" s="14"/>
      <c r="H264" s="192">
        <v>0.30499999999999999</v>
      </c>
      <c r="I264" s="193"/>
      <c r="J264" s="14"/>
      <c r="K264" s="14"/>
      <c r="L264" s="189"/>
      <c r="M264" s="194"/>
      <c r="N264" s="195"/>
      <c r="O264" s="195"/>
      <c r="P264" s="195"/>
      <c r="Q264" s="195"/>
      <c r="R264" s="195"/>
      <c r="S264" s="195"/>
      <c r="T264" s="19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0" t="s">
        <v>134</v>
      </c>
      <c r="AU264" s="190" t="s">
        <v>83</v>
      </c>
      <c r="AV264" s="14" t="s">
        <v>83</v>
      </c>
      <c r="AW264" s="14" t="s">
        <v>32</v>
      </c>
      <c r="AX264" s="14" t="s">
        <v>81</v>
      </c>
      <c r="AY264" s="190" t="s">
        <v>126</v>
      </c>
    </row>
    <row r="265" s="14" customFormat="1">
      <c r="A265" s="14"/>
      <c r="B265" s="189"/>
      <c r="C265" s="14"/>
      <c r="D265" s="182" t="s">
        <v>134</v>
      </c>
      <c r="E265" s="14"/>
      <c r="F265" s="191" t="s">
        <v>362</v>
      </c>
      <c r="G265" s="14"/>
      <c r="H265" s="192">
        <v>0.32900000000000001</v>
      </c>
      <c r="I265" s="193"/>
      <c r="J265" s="14"/>
      <c r="K265" s="14"/>
      <c r="L265" s="189"/>
      <c r="M265" s="194"/>
      <c r="N265" s="195"/>
      <c r="O265" s="195"/>
      <c r="P265" s="195"/>
      <c r="Q265" s="195"/>
      <c r="R265" s="195"/>
      <c r="S265" s="195"/>
      <c r="T265" s="19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0" t="s">
        <v>134</v>
      </c>
      <c r="AU265" s="190" t="s">
        <v>83</v>
      </c>
      <c r="AV265" s="14" t="s">
        <v>83</v>
      </c>
      <c r="AW265" s="14" t="s">
        <v>3</v>
      </c>
      <c r="AX265" s="14" t="s">
        <v>81</v>
      </c>
      <c r="AY265" s="190" t="s">
        <v>126</v>
      </c>
    </row>
    <row r="266" s="2" customFormat="1" ht="16.5" customHeight="1">
      <c r="A266" s="38"/>
      <c r="B266" s="166"/>
      <c r="C266" s="205" t="s">
        <v>363</v>
      </c>
      <c r="D266" s="205" t="s">
        <v>173</v>
      </c>
      <c r="E266" s="206" t="s">
        <v>364</v>
      </c>
      <c r="F266" s="207" t="s">
        <v>365</v>
      </c>
      <c r="G266" s="208" t="s">
        <v>161</v>
      </c>
      <c r="H266" s="209">
        <v>0.069000000000000006</v>
      </c>
      <c r="I266" s="210"/>
      <c r="J266" s="211">
        <f>ROUND(I266*H266,2)</f>
        <v>0</v>
      </c>
      <c r="K266" s="212"/>
      <c r="L266" s="213"/>
      <c r="M266" s="214" t="s">
        <v>1</v>
      </c>
      <c r="N266" s="215" t="s">
        <v>41</v>
      </c>
      <c r="O266" s="77"/>
      <c r="P266" s="177">
        <f>O266*H266</f>
        <v>0</v>
      </c>
      <c r="Q266" s="177">
        <v>1</v>
      </c>
      <c r="R266" s="177">
        <f>Q266*H266</f>
        <v>0.069000000000000006</v>
      </c>
      <c r="S266" s="177">
        <v>0</v>
      </c>
      <c r="T266" s="17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79" t="s">
        <v>291</v>
      </c>
      <c r="AT266" s="179" t="s">
        <v>173</v>
      </c>
      <c r="AU266" s="179" t="s">
        <v>83</v>
      </c>
      <c r="AY266" s="19" t="s">
        <v>126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9" t="s">
        <v>81</v>
      </c>
      <c r="BK266" s="180">
        <f>ROUND(I266*H266,2)</f>
        <v>0</v>
      </c>
      <c r="BL266" s="19" t="s">
        <v>212</v>
      </c>
      <c r="BM266" s="179" t="s">
        <v>366</v>
      </c>
    </row>
    <row r="267" s="14" customFormat="1">
      <c r="A267" s="14"/>
      <c r="B267" s="189"/>
      <c r="C267" s="14"/>
      <c r="D267" s="182" t="s">
        <v>134</v>
      </c>
      <c r="E267" s="190" t="s">
        <v>1</v>
      </c>
      <c r="F267" s="191" t="s">
        <v>367</v>
      </c>
      <c r="G267" s="14"/>
      <c r="H267" s="192">
        <v>0.064000000000000001</v>
      </c>
      <c r="I267" s="193"/>
      <c r="J267" s="14"/>
      <c r="K267" s="14"/>
      <c r="L267" s="189"/>
      <c r="M267" s="194"/>
      <c r="N267" s="195"/>
      <c r="O267" s="195"/>
      <c r="P267" s="195"/>
      <c r="Q267" s="195"/>
      <c r="R267" s="195"/>
      <c r="S267" s="195"/>
      <c r="T267" s="19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0" t="s">
        <v>134</v>
      </c>
      <c r="AU267" s="190" t="s">
        <v>83</v>
      </c>
      <c r="AV267" s="14" t="s">
        <v>83</v>
      </c>
      <c r="AW267" s="14" t="s">
        <v>32</v>
      </c>
      <c r="AX267" s="14" t="s">
        <v>81</v>
      </c>
      <c r="AY267" s="190" t="s">
        <v>126</v>
      </c>
    </row>
    <row r="268" s="14" customFormat="1">
      <c r="A268" s="14"/>
      <c r="B268" s="189"/>
      <c r="C268" s="14"/>
      <c r="D268" s="182" t="s">
        <v>134</v>
      </c>
      <c r="E268" s="14"/>
      <c r="F268" s="191" t="s">
        <v>368</v>
      </c>
      <c r="G268" s="14"/>
      <c r="H268" s="192">
        <v>0.069000000000000006</v>
      </c>
      <c r="I268" s="193"/>
      <c r="J268" s="14"/>
      <c r="K268" s="14"/>
      <c r="L268" s="189"/>
      <c r="M268" s="194"/>
      <c r="N268" s="195"/>
      <c r="O268" s="195"/>
      <c r="P268" s="195"/>
      <c r="Q268" s="195"/>
      <c r="R268" s="195"/>
      <c r="S268" s="195"/>
      <c r="T268" s="19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0" t="s">
        <v>134</v>
      </c>
      <c r="AU268" s="190" t="s">
        <v>83</v>
      </c>
      <c r="AV268" s="14" t="s">
        <v>83</v>
      </c>
      <c r="AW268" s="14" t="s">
        <v>3</v>
      </c>
      <c r="AX268" s="14" t="s">
        <v>81</v>
      </c>
      <c r="AY268" s="190" t="s">
        <v>126</v>
      </c>
    </row>
    <row r="269" s="2" customFormat="1" ht="16.5" customHeight="1">
      <c r="A269" s="38"/>
      <c r="B269" s="166"/>
      <c r="C269" s="205" t="s">
        <v>369</v>
      </c>
      <c r="D269" s="205" t="s">
        <v>173</v>
      </c>
      <c r="E269" s="206" t="s">
        <v>370</v>
      </c>
      <c r="F269" s="207" t="s">
        <v>371</v>
      </c>
      <c r="G269" s="208" t="s">
        <v>161</v>
      </c>
      <c r="H269" s="209">
        <v>0.40000000000000002</v>
      </c>
      <c r="I269" s="210"/>
      <c r="J269" s="211">
        <f>ROUND(I269*H269,2)</f>
        <v>0</v>
      </c>
      <c r="K269" s="212"/>
      <c r="L269" s="213"/>
      <c r="M269" s="214" t="s">
        <v>1</v>
      </c>
      <c r="N269" s="215" t="s">
        <v>41</v>
      </c>
      <c r="O269" s="77"/>
      <c r="P269" s="177">
        <f>O269*H269</f>
        <v>0</v>
      </c>
      <c r="Q269" s="177">
        <v>1</v>
      </c>
      <c r="R269" s="177">
        <f>Q269*H269</f>
        <v>0.40000000000000002</v>
      </c>
      <c r="S269" s="177">
        <v>0</v>
      </c>
      <c r="T269" s="17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79" t="s">
        <v>291</v>
      </c>
      <c r="AT269" s="179" t="s">
        <v>173</v>
      </c>
      <c r="AU269" s="179" t="s">
        <v>83</v>
      </c>
      <c r="AY269" s="19" t="s">
        <v>126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9" t="s">
        <v>81</v>
      </c>
      <c r="BK269" s="180">
        <f>ROUND(I269*H269,2)</f>
        <v>0</v>
      </c>
      <c r="BL269" s="19" t="s">
        <v>212</v>
      </c>
      <c r="BM269" s="179" t="s">
        <v>372</v>
      </c>
    </row>
    <row r="270" s="14" customFormat="1">
      <c r="A270" s="14"/>
      <c r="B270" s="189"/>
      <c r="C270" s="14"/>
      <c r="D270" s="182" t="s">
        <v>134</v>
      </c>
      <c r="E270" s="190" t="s">
        <v>1</v>
      </c>
      <c r="F270" s="191" t="s">
        <v>373</v>
      </c>
      <c r="G270" s="14"/>
      <c r="H270" s="192">
        <v>0.37</v>
      </c>
      <c r="I270" s="193"/>
      <c r="J270" s="14"/>
      <c r="K270" s="14"/>
      <c r="L270" s="189"/>
      <c r="M270" s="194"/>
      <c r="N270" s="195"/>
      <c r="O270" s="195"/>
      <c r="P270" s="195"/>
      <c r="Q270" s="195"/>
      <c r="R270" s="195"/>
      <c r="S270" s="195"/>
      <c r="T270" s="19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0" t="s">
        <v>134</v>
      </c>
      <c r="AU270" s="190" t="s">
        <v>83</v>
      </c>
      <c r="AV270" s="14" t="s">
        <v>83</v>
      </c>
      <c r="AW270" s="14" t="s">
        <v>32</v>
      </c>
      <c r="AX270" s="14" t="s">
        <v>81</v>
      </c>
      <c r="AY270" s="190" t="s">
        <v>126</v>
      </c>
    </row>
    <row r="271" s="14" customFormat="1">
      <c r="A271" s="14"/>
      <c r="B271" s="189"/>
      <c r="C271" s="14"/>
      <c r="D271" s="182" t="s">
        <v>134</v>
      </c>
      <c r="E271" s="14"/>
      <c r="F271" s="191" t="s">
        <v>374</v>
      </c>
      <c r="G271" s="14"/>
      <c r="H271" s="192">
        <v>0.40000000000000002</v>
      </c>
      <c r="I271" s="193"/>
      <c r="J271" s="14"/>
      <c r="K271" s="14"/>
      <c r="L271" s="189"/>
      <c r="M271" s="194"/>
      <c r="N271" s="195"/>
      <c r="O271" s="195"/>
      <c r="P271" s="195"/>
      <c r="Q271" s="195"/>
      <c r="R271" s="195"/>
      <c r="S271" s="195"/>
      <c r="T271" s="19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0" t="s">
        <v>134</v>
      </c>
      <c r="AU271" s="190" t="s">
        <v>83</v>
      </c>
      <c r="AV271" s="14" t="s">
        <v>83</v>
      </c>
      <c r="AW271" s="14" t="s">
        <v>3</v>
      </c>
      <c r="AX271" s="14" t="s">
        <v>81</v>
      </c>
      <c r="AY271" s="190" t="s">
        <v>126</v>
      </c>
    </row>
    <row r="272" s="2" customFormat="1" ht="16.5" customHeight="1">
      <c r="A272" s="38"/>
      <c r="B272" s="166"/>
      <c r="C272" s="167" t="s">
        <v>375</v>
      </c>
      <c r="D272" s="167" t="s">
        <v>128</v>
      </c>
      <c r="E272" s="168" t="s">
        <v>376</v>
      </c>
      <c r="F272" s="169" t="s">
        <v>377</v>
      </c>
      <c r="G272" s="170" t="s">
        <v>176</v>
      </c>
      <c r="H272" s="171">
        <v>194.048</v>
      </c>
      <c r="I272" s="172"/>
      <c r="J272" s="173">
        <f>ROUND(I272*H272,2)</f>
        <v>0</v>
      </c>
      <c r="K272" s="174"/>
      <c r="L272" s="39"/>
      <c r="M272" s="175" t="s">
        <v>1</v>
      </c>
      <c r="N272" s="176" t="s">
        <v>41</v>
      </c>
      <c r="O272" s="77"/>
      <c r="P272" s="177">
        <f>O272*H272</f>
        <v>0</v>
      </c>
      <c r="Q272" s="177">
        <v>6.0000000000000002E-05</v>
      </c>
      <c r="R272" s="177">
        <f>Q272*H272</f>
        <v>0.01164288</v>
      </c>
      <c r="S272" s="177">
        <v>0</v>
      </c>
      <c r="T272" s="17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79" t="s">
        <v>212</v>
      </c>
      <c r="AT272" s="179" t="s">
        <v>128</v>
      </c>
      <c r="AU272" s="179" t="s">
        <v>83</v>
      </c>
      <c r="AY272" s="19" t="s">
        <v>126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9" t="s">
        <v>81</v>
      </c>
      <c r="BK272" s="180">
        <f>ROUND(I272*H272,2)</f>
        <v>0</v>
      </c>
      <c r="BL272" s="19" t="s">
        <v>212</v>
      </c>
      <c r="BM272" s="179" t="s">
        <v>378</v>
      </c>
    </row>
    <row r="273" s="13" customFormat="1">
      <c r="A273" s="13"/>
      <c r="B273" s="181"/>
      <c r="C273" s="13"/>
      <c r="D273" s="182" t="s">
        <v>134</v>
      </c>
      <c r="E273" s="183" t="s">
        <v>1</v>
      </c>
      <c r="F273" s="184" t="s">
        <v>379</v>
      </c>
      <c r="G273" s="13"/>
      <c r="H273" s="183" t="s">
        <v>1</v>
      </c>
      <c r="I273" s="185"/>
      <c r="J273" s="13"/>
      <c r="K273" s="13"/>
      <c r="L273" s="181"/>
      <c r="M273" s="186"/>
      <c r="N273" s="187"/>
      <c r="O273" s="187"/>
      <c r="P273" s="187"/>
      <c r="Q273" s="187"/>
      <c r="R273" s="187"/>
      <c r="S273" s="187"/>
      <c r="T273" s="18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3" t="s">
        <v>134</v>
      </c>
      <c r="AU273" s="183" t="s">
        <v>83</v>
      </c>
      <c r="AV273" s="13" t="s">
        <v>81</v>
      </c>
      <c r="AW273" s="13" t="s">
        <v>32</v>
      </c>
      <c r="AX273" s="13" t="s">
        <v>76</v>
      </c>
      <c r="AY273" s="183" t="s">
        <v>126</v>
      </c>
    </row>
    <row r="274" s="14" customFormat="1">
      <c r="A274" s="14"/>
      <c r="B274" s="189"/>
      <c r="C274" s="14"/>
      <c r="D274" s="182" t="s">
        <v>134</v>
      </c>
      <c r="E274" s="190" t="s">
        <v>1</v>
      </c>
      <c r="F274" s="191" t="s">
        <v>380</v>
      </c>
      <c r="G274" s="14"/>
      <c r="H274" s="192">
        <v>194.048</v>
      </c>
      <c r="I274" s="193"/>
      <c r="J274" s="14"/>
      <c r="K274" s="14"/>
      <c r="L274" s="189"/>
      <c r="M274" s="194"/>
      <c r="N274" s="195"/>
      <c r="O274" s="195"/>
      <c r="P274" s="195"/>
      <c r="Q274" s="195"/>
      <c r="R274" s="195"/>
      <c r="S274" s="195"/>
      <c r="T274" s="19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0" t="s">
        <v>134</v>
      </c>
      <c r="AU274" s="190" t="s">
        <v>83</v>
      </c>
      <c r="AV274" s="14" t="s">
        <v>83</v>
      </c>
      <c r="AW274" s="14" t="s">
        <v>32</v>
      </c>
      <c r="AX274" s="14" t="s">
        <v>81</v>
      </c>
      <c r="AY274" s="190" t="s">
        <v>126</v>
      </c>
    </row>
    <row r="275" s="2" customFormat="1" ht="16.5" customHeight="1">
      <c r="A275" s="38"/>
      <c r="B275" s="166"/>
      <c r="C275" s="205" t="s">
        <v>381</v>
      </c>
      <c r="D275" s="205" t="s">
        <v>173</v>
      </c>
      <c r="E275" s="206" t="s">
        <v>382</v>
      </c>
      <c r="F275" s="207" t="s">
        <v>383</v>
      </c>
      <c r="G275" s="208" t="s">
        <v>161</v>
      </c>
      <c r="H275" s="209">
        <v>0.20999999999999999</v>
      </c>
      <c r="I275" s="210"/>
      <c r="J275" s="211">
        <f>ROUND(I275*H275,2)</f>
        <v>0</v>
      </c>
      <c r="K275" s="212"/>
      <c r="L275" s="213"/>
      <c r="M275" s="214" t="s">
        <v>1</v>
      </c>
      <c r="N275" s="215" t="s">
        <v>41</v>
      </c>
      <c r="O275" s="77"/>
      <c r="P275" s="177">
        <f>O275*H275</f>
        <v>0</v>
      </c>
      <c r="Q275" s="177">
        <v>1</v>
      </c>
      <c r="R275" s="177">
        <f>Q275*H275</f>
        <v>0.20999999999999999</v>
      </c>
      <c r="S275" s="177">
        <v>0</v>
      </c>
      <c r="T275" s="17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79" t="s">
        <v>291</v>
      </c>
      <c r="AT275" s="179" t="s">
        <v>173</v>
      </c>
      <c r="AU275" s="179" t="s">
        <v>83</v>
      </c>
      <c r="AY275" s="19" t="s">
        <v>126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9" t="s">
        <v>81</v>
      </c>
      <c r="BK275" s="180">
        <f>ROUND(I275*H275,2)</f>
        <v>0</v>
      </c>
      <c r="BL275" s="19" t="s">
        <v>212</v>
      </c>
      <c r="BM275" s="179" t="s">
        <v>384</v>
      </c>
    </row>
    <row r="276" s="14" customFormat="1">
      <c r="A276" s="14"/>
      <c r="B276" s="189"/>
      <c r="C276" s="14"/>
      <c r="D276" s="182" t="s">
        <v>134</v>
      </c>
      <c r="E276" s="190" t="s">
        <v>1</v>
      </c>
      <c r="F276" s="191" t="s">
        <v>385</v>
      </c>
      <c r="G276" s="14"/>
      <c r="H276" s="192">
        <v>0.19400000000000001</v>
      </c>
      <c r="I276" s="193"/>
      <c r="J276" s="14"/>
      <c r="K276" s="14"/>
      <c r="L276" s="189"/>
      <c r="M276" s="194"/>
      <c r="N276" s="195"/>
      <c r="O276" s="195"/>
      <c r="P276" s="195"/>
      <c r="Q276" s="195"/>
      <c r="R276" s="195"/>
      <c r="S276" s="195"/>
      <c r="T276" s="19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0" t="s">
        <v>134</v>
      </c>
      <c r="AU276" s="190" t="s">
        <v>83</v>
      </c>
      <c r="AV276" s="14" t="s">
        <v>83</v>
      </c>
      <c r="AW276" s="14" t="s">
        <v>32</v>
      </c>
      <c r="AX276" s="14" t="s">
        <v>81</v>
      </c>
      <c r="AY276" s="190" t="s">
        <v>126</v>
      </c>
    </row>
    <row r="277" s="14" customFormat="1">
      <c r="A277" s="14"/>
      <c r="B277" s="189"/>
      <c r="C277" s="14"/>
      <c r="D277" s="182" t="s">
        <v>134</v>
      </c>
      <c r="E277" s="14"/>
      <c r="F277" s="191" t="s">
        <v>386</v>
      </c>
      <c r="G277" s="14"/>
      <c r="H277" s="192">
        <v>0.20999999999999999</v>
      </c>
      <c r="I277" s="193"/>
      <c r="J277" s="14"/>
      <c r="K277" s="14"/>
      <c r="L277" s="189"/>
      <c r="M277" s="194"/>
      <c r="N277" s="195"/>
      <c r="O277" s="195"/>
      <c r="P277" s="195"/>
      <c r="Q277" s="195"/>
      <c r="R277" s="195"/>
      <c r="S277" s="195"/>
      <c r="T277" s="19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0" t="s">
        <v>134</v>
      </c>
      <c r="AU277" s="190" t="s">
        <v>83</v>
      </c>
      <c r="AV277" s="14" t="s">
        <v>83</v>
      </c>
      <c r="AW277" s="14" t="s">
        <v>3</v>
      </c>
      <c r="AX277" s="14" t="s">
        <v>81</v>
      </c>
      <c r="AY277" s="190" t="s">
        <v>126</v>
      </c>
    </row>
    <row r="278" s="2" customFormat="1" ht="16.5" customHeight="1">
      <c r="A278" s="38"/>
      <c r="B278" s="166"/>
      <c r="C278" s="167" t="s">
        <v>387</v>
      </c>
      <c r="D278" s="167" t="s">
        <v>128</v>
      </c>
      <c r="E278" s="168" t="s">
        <v>388</v>
      </c>
      <c r="F278" s="169" t="s">
        <v>389</v>
      </c>
      <c r="G278" s="170" t="s">
        <v>176</v>
      </c>
      <c r="H278" s="171">
        <v>1055.441</v>
      </c>
      <c r="I278" s="172"/>
      <c r="J278" s="173">
        <f>ROUND(I278*H278,2)</f>
        <v>0</v>
      </c>
      <c r="K278" s="174"/>
      <c r="L278" s="39"/>
      <c r="M278" s="175" t="s">
        <v>1</v>
      </c>
      <c r="N278" s="176" t="s">
        <v>41</v>
      </c>
      <c r="O278" s="77"/>
      <c r="P278" s="177">
        <f>O278*H278</f>
        <v>0</v>
      </c>
      <c r="Q278" s="177">
        <v>6.0000000000000002E-05</v>
      </c>
      <c r="R278" s="177">
        <f>Q278*H278</f>
        <v>0.063326460000000001</v>
      </c>
      <c r="S278" s="177">
        <v>0</v>
      </c>
      <c r="T278" s="17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79" t="s">
        <v>212</v>
      </c>
      <c r="AT278" s="179" t="s">
        <v>128</v>
      </c>
      <c r="AU278" s="179" t="s">
        <v>83</v>
      </c>
      <c r="AY278" s="19" t="s">
        <v>126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9" t="s">
        <v>81</v>
      </c>
      <c r="BK278" s="180">
        <f>ROUND(I278*H278,2)</f>
        <v>0</v>
      </c>
      <c r="BL278" s="19" t="s">
        <v>212</v>
      </c>
      <c r="BM278" s="179" t="s">
        <v>390</v>
      </c>
    </row>
    <row r="279" s="13" customFormat="1">
      <c r="A279" s="13"/>
      <c r="B279" s="181"/>
      <c r="C279" s="13"/>
      <c r="D279" s="182" t="s">
        <v>134</v>
      </c>
      <c r="E279" s="183" t="s">
        <v>1</v>
      </c>
      <c r="F279" s="184" t="s">
        <v>391</v>
      </c>
      <c r="G279" s="13"/>
      <c r="H279" s="183" t="s">
        <v>1</v>
      </c>
      <c r="I279" s="185"/>
      <c r="J279" s="13"/>
      <c r="K279" s="13"/>
      <c r="L279" s="181"/>
      <c r="M279" s="186"/>
      <c r="N279" s="187"/>
      <c r="O279" s="187"/>
      <c r="P279" s="187"/>
      <c r="Q279" s="187"/>
      <c r="R279" s="187"/>
      <c r="S279" s="187"/>
      <c r="T279" s="18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3" t="s">
        <v>134</v>
      </c>
      <c r="AU279" s="183" t="s">
        <v>83</v>
      </c>
      <c r="AV279" s="13" t="s">
        <v>81</v>
      </c>
      <c r="AW279" s="13" t="s">
        <v>32</v>
      </c>
      <c r="AX279" s="13" t="s">
        <v>76</v>
      </c>
      <c r="AY279" s="183" t="s">
        <v>126</v>
      </c>
    </row>
    <row r="280" s="14" customFormat="1">
      <c r="A280" s="14"/>
      <c r="B280" s="189"/>
      <c r="C280" s="14"/>
      <c r="D280" s="182" t="s">
        <v>134</v>
      </c>
      <c r="E280" s="190" t="s">
        <v>1</v>
      </c>
      <c r="F280" s="191" t="s">
        <v>392</v>
      </c>
      <c r="G280" s="14"/>
      <c r="H280" s="192">
        <v>465.21499999999998</v>
      </c>
      <c r="I280" s="193"/>
      <c r="J280" s="14"/>
      <c r="K280" s="14"/>
      <c r="L280" s="189"/>
      <c r="M280" s="194"/>
      <c r="N280" s="195"/>
      <c r="O280" s="195"/>
      <c r="P280" s="195"/>
      <c r="Q280" s="195"/>
      <c r="R280" s="195"/>
      <c r="S280" s="195"/>
      <c r="T280" s="19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0" t="s">
        <v>134</v>
      </c>
      <c r="AU280" s="190" t="s">
        <v>83</v>
      </c>
      <c r="AV280" s="14" t="s">
        <v>83</v>
      </c>
      <c r="AW280" s="14" t="s">
        <v>32</v>
      </c>
      <c r="AX280" s="14" t="s">
        <v>76</v>
      </c>
      <c r="AY280" s="190" t="s">
        <v>126</v>
      </c>
    </row>
    <row r="281" s="14" customFormat="1">
      <c r="A281" s="14"/>
      <c r="B281" s="189"/>
      <c r="C281" s="14"/>
      <c r="D281" s="182" t="s">
        <v>134</v>
      </c>
      <c r="E281" s="190" t="s">
        <v>1</v>
      </c>
      <c r="F281" s="191" t="s">
        <v>393</v>
      </c>
      <c r="G281" s="14"/>
      <c r="H281" s="192">
        <v>590.226</v>
      </c>
      <c r="I281" s="193"/>
      <c r="J281" s="14"/>
      <c r="K281" s="14"/>
      <c r="L281" s="189"/>
      <c r="M281" s="194"/>
      <c r="N281" s="195"/>
      <c r="O281" s="195"/>
      <c r="P281" s="195"/>
      <c r="Q281" s="195"/>
      <c r="R281" s="195"/>
      <c r="S281" s="195"/>
      <c r="T281" s="19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0" t="s">
        <v>134</v>
      </c>
      <c r="AU281" s="190" t="s">
        <v>83</v>
      </c>
      <c r="AV281" s="14" t="s">
        <v>83</v>
      </c>
      <c r="AW281" s="14" t="s">
        <v>32</v>
      </c>
      <c r="AX281" s="14" t="s">
        <v>76</v>
      </c>
      <c r="AY281" s="190" t="s">
        <v>126</v>
      </c>
    </row>
    <row r="282" s="15" customFormat="1">
      <c r="A282" s="15"/>
      <c r="B282" s="197"/>
      <c r="C282" s="15"/>
      <c r="D282" s="182" t="s">
        <v>134</v>
      </c>
      <c r="E282" s="198" t="s">
        <v>1</v>
      </c>
      <c r="F282" s="199" t="s">
        <v>149</v>
      </c>
      <c r="G282" s="15"/>
      <c r="H282" s="200">
        <v>1055.441</v>
      </c>
      <c r="I282" s="201"/>
      <c r="J282" s="15"/>
      <c r="K282" s="15"/>
      <c r="L282" s="197"/>
      <c r="M282" s="202"/>
      <c r="N282" s="203"/>
      <c r="O282" s="203"/>
      <c r="P282" s="203"/>
      <c r="Q282" s="203"/>
      <c r="R282" s="203"/>
      <c r="S282" s="203"/>
      <c r="T282" s="20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198" t="s">
        <v>134</v>
      </c>
      <c r="AU282" s="198" t="s">
        <v>83</v>
      </c>
      <c r="AV282" s="15" t="s">
        <v>132</v>
      </c>
      <c r="AW282" s="15" t="s">
        <v>32</v>
      </c>
      <c r="AX282" s="15" t="s">
        <v>81</v>
      </c>
      <c r="AY282" s="198" t="s">
        <v>126</v>
      </c>
    </row>
    <row r="283" s="2" customFormat="1" ht="16.5" customHeight="1">
      <c r="A283" s="38"/>
      <c r="B283" s="166"/>
      <c r="C283" s="205" t="s">
        <v>394</v>
      </c>
      <c r="D283" s="205" t="s">
        <v>173</v>
      </c>
      <c r="E283" s="206" t="s">
        <v>395</v>
      </c>
      <c r="F283" s="207" t="s">
        <v>396</v>
      </c>
      <c r="G283" s="208" t="s">
        <v>161</v>
      </c>
      <c r="H283" s="209">
        <v>1.139</v>
      </c>
      <c r="I283" s="210"/>
      <c r="J283" s="211">
        <f>ROUND(I283*H283,2)</f>
        <v>0</v>
      </c>
      <c r="K283" s="212"/>
      <c r="L283" s="213"/>
      <c r="M283" s="214" t="s">
        <v>1</v>
      </c>
      <c r="N283" s="215" t="s">
        <v>41</v>
      </c>
      <c r="O283" s="77"/>
      <c r="P283" s="177">
        <f>O283*H283</f>
        <v>0</v>
      </c>
      <c r="Q283" s="177">
        <v>1</v>
      </c>
      <c r="R283" s="177">
        <f>Q283*H283</f>
        <v>1.139</v>
      </c>
      <c r="S283" s="177">
        <v>0</v>
      </c>
      <c r="T283" s="17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79" t="s">
        <v>291</v>
      </c>
      <c r="AT283" s="179" t="s">
        <v>173</v>
      </c>
      <c r="AU283" s="179" t="s">
        <v>83</v>
      </c>
      <c r="AY283" s="19" t="s">
        <v>126</v>
      </c>
      <c r="BE283" s="180">
        <f>IF(N283="základní",J283,0)</f>
        <v>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19" t="s">
        <v>81</v>
      </c>
      <c r="BK283" s="180">
        <f>ROUND(I283*H283,2)</f>
        <v>0</v>
      </c>
      <c r="BL283" s="19" t="s">
        <v>212</v>
      </c>
      <c r="BM283" s="179" t="s">
        <v>397</v>
      </c>
    </row>
    <row r="284" s="14" customFormat="1">
      <c r="A284" s="14"/>
      <c r="B284" s="189"/>
      <c r="C284" s="14"/>
      <c r="D284" s="182" t="s">
        <v>134</v>
      </c>
      <c r="E284" s="190" t="s">
        <v>1</v>
      </c>
      <c r="F284" s="191" t="s">
        <v>398</v>
      </c>
      <c r="G284" s="14"/>
      <c r="H284" s="192">
        <v>1.0549999999999999</v>
      </c>
      <c r="I284" s="193"/>
      <c r="J284" s="14"/>
      <c r="K284" s="14"/>
      <c r="L284" s="189"/>
      <c r="M284" s="194"/>
      <c r="N284" s="195"/>
      <c r="O284" s="195"/>
      <c r="P284" s="195"/>
      <c r="Q284" s="195"/>
      <c r="R284" s="195"/>
      <c r="S284" s="195"/>
      <c r="T284" s="19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0" t="s">
        <v>134</v>
      </c>
      <c r="AU284" s="190" t="s">
        <v>83</v>
      </c>
      <c r="AV284" s="14" t="s">
        <v>83</v>
      </c>
      <c r="AW284" s="14" t="s">
        <v>32</v>
      </c>
      <c r="AX284" s="14" t="s">
        <v>81</v>
      </c>
      <c r="AY284" s="190" t="s">
        <v>126</v>
      </c>
    </row>
    <row r="285" s="14" customFormat="1">
      <c r="A285" s="14"/>
      <c r="B285" s="189"/>
      <c r="C285" s="14"/>
      <c r="D285" s="182" t="s">
        <v>134</v>
      </c>
      <c r="E285" s="14"/>
      <c r="F285" s="191" t="s">
        <v>399</v>
      </c>
      <c r="G285" s="14"/>
      <c r="H285" s="192">
        <v>1.139</v>
      </c>
      <c r="I285" s="193"/>
      <c r="J285" s="14"/>
      <c r="K285" s="14"/>
      <c r="L285" s="189"/>
      <c r="M285" s="194"/>
      <c r="N285" s="195"/>
      <c r="O285" s="195"/>
      <c r="P285" s="195"/>
      <c r="Q285" s="195"/>
      <c r="R285" s="195"/>
      <c r="S285" s="195"/>
      <c r="T285" s="19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0" t="s">
        <v>134</v>
      </c>
      <c r="AU285" s="190" t="s">
        <v>83</v>
      </c>
      <c r="AV285" s="14" t="s">
        <v>83</v>
      </c>
      <c r="AW285" s="14" t="s">
        <v>3</v>
      </c>
      <c r="AX285" s="14" t="s">
        <v>81</v>
      </c>
      <c r="AY285" s="190" t="s">
        <v>126</v>
      </c>
    </row>
    <row r="286" s="2" customFormat="1" ht="16.5" customHeight="1">
      <c r="A286" s="38"/>
      <c r="B286" s="166"/>
      <c r="C286" s="167" t="s">
        <v>400</v>
      </c>
      <c r="D286" s="167" t="s">
        <v>128</v>
      </c>
      <c r="E286" s="168" t="s">
        <v>401</v>
      </c>
      <c r="F286" s="169" t="s">
        <v>402</v>
      </c>
      <c r="G286" s="170" t="s">
        <v>176</v>
      </c>
      <c r="H286" s="171">
        <v>675.10000000000002</v>
      </c>
      <c r="I286" s="172"/>
      <c r="J286" s="173">
        <f>ROUND(I286*H286,2)</f>
        <v>0</v>
      </c>
      <c r="K286" s="174"/>
      <c r="L286" s="39"/>
      <c r="M286" s="175" t="s">
        <v>1</v>
      </c>
      <c r="N286" s="176" t="s">
        <v>41</v>
      </c>
      <c r="O286" s="77"/>
      <c r="P286" s="177">
        <f>O286*H286</f>
        <v>0</v>
      </c>
      <c r="Q286" s="177">
        <v>5.0000000000000002E-05</v>
      </c>
      <c r="R286" s="177">
        <f>Q286*H286</f>
        <v>0.033755</v>
      </c>
      <c r="S286" s="177">
        <v>0</v>
      </c>
      <c r="T286" s="17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79" t="s">
        <v>212</v>
      </c>
      <c r="AT286" s="179" t="s">
        <v>128</v>
      </c>
      <c r="AU286" s="179" t="s">
        <v>83</v>
      </c>
      <c r="AY286" s="19" t="s">
        <v>126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9" t="s">
        <v>81</v>
      </c>
      <c r="BK286" s="180">
        <f>ROUND(I286*H286,2)</f>
        <v>0</v>
      </c>
      <c r="BL286" s="19" t="s">
        <v>212</v>
      </c>
      <c r="BM286" s="179" t="s">
        <v>403</v>
      </c>
    </row>
    <row r="287" s="14" customFormat="1">
      <c r="A287" s="14"/>
      <c r="B287" s="189"/>
      <c r="C287" s="14"/>
      <c r="D287" s="182" t="s">
        <v>134</v>
      </c>
      <c r="E287" s="190" t="s">
        <v>1</v>
      </c>
      <c r="F287" s="191" t="s">
        <v>404</v>
      </c>
      <c r="G287" s="14"/>
      <c r="H287" s="192">
        <v>607.5</v>
      </c>
      <c r="I287" s="193"/>
      <c r="J287" s="14"/>
      <c r="K287" s="14"/>
      <c r="L287" s="189"/>
      <c r="M287" s="194"/>
      <c r="N287" s="195"/>
      <c r="O287" s="195"/>
      <c r="P287" s="195"/>
      <c r="Q287" s="195"/>
      <c r="R287" s="195"/>
      <c r="S287" s="195"/>
      <c r="T287" s="19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0" t="s">
        <v>134</v>
      </c>
      <c r="AU287" s="190" t="s">
        <v>83</v>
      </c>
      <c r="AV287" s="14" t="s">
        <v>83</v>
      </c>
      <c r="AW287" s="14" t="s">
        <v>32</v>
      </c>
      <c r="AX287" s="14" t="s">
        <v>76</v>
      </c>
      <c r="AY287" s="190" t="s">
        <v>126</v>
      </c>
    </row>
    <row r="288" s="14" customFormat="1">
      <c r="A288" s="14"/>
      <c r="B288" s="189"/>
      <c r="C288" s="14"/>
      <c r="D288" s="182" t="s">
        <v>134</v>
      </c>
      <c r="E288" s="190" t="s">
        <v>1</v>
      </c>
      <c r="F288" s="191" t="s">
        <v>405</v>
      </c>
      <c r="G288" s="14"/>
      <c r="H288" s="192">
        <v>67.599999999999994</v>
      </c>
      <c r="I288" s="193"/>
      <c r="J288" s="14"/>
      <c r="K288" s="14"/>
      <c r="L288" s="189"/>
      <c r="M288" s="194"/>
      <c r="N288" s="195"/>
      <c r="O288" s="195"/>
      <c r="P288" s="195"/>
      <c r="Q288" s="195"/>
      <c r="R288" s="195"/>
      <c r="S288" s="195"/>
      <c r="T288" s="19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0" t="s">
        <v>134</v>
      </c>
      <c r="AU288" s="190" t="s">
        <v>83</v>
      </c>
      <c r="AV288" s="14" t="s">
        <v>83</v>
      </c>
      <c r="AW288" s="14" t="s">
        <v>32</v>
      </c>
      <c r="AX288" s="14" t="s">
        <v>76</v>
      </c>
      <c r="AY288" s="190" t="s">
        <v>126</v>
      </c>
    </row>
    <row r="289" s="15" customFormat="1">
      <c r="A289" s="15"/>
      <c r="B289" s="197"/>
      <c r="C289" s="15"/>
      <c r="D289" s="182" t="s">
        <v>134</v>
      </c>
      <c r="E289" s="198" t="s">
        <v>1</v>
      </c>
      <c r="F289" s="199" t="s">
        <v>149</v>
      </c>
      <c r="G289" s="15"/>
      <c r="H289" s="200">
        <v>675.10000000000002</v>
      </c>
      <c r="I289" s="201"/>
      <c r="J289" s="15"/>
      <c r="K289" s="15"/>
      <c r="L289" s="197"/>
      <c r="M289" s="202"/>
      <c r="N289" s="203"/>
      <c r="O289" s="203"/>
      <c r="P289" s="203"/>
      <c r="Q289" s="203"/>
      <c r="R289" s="203"/>
      <c r="S289" s="203"/>
      <c r="T289" s="20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198" t="s">
        <v>134</v>
      </c>
      <c r="AU289" s="198" t="s">
        <v>83</v>
      </c>
      <c r="AV289" s="15" t="s">
        <v>132</v>
      </c>
      <c r="AW289" s="15" t="s">
        <v>32</v>
      </c>
      <c r="AX289" s="15" t="s">
        <v>81</v>
      </c>
      <c r="AY289" s="198" t="s">
        <v>126</v>
      </c>
    </row>
    <row r="290" s="2" customFormat="1" ht="16.5" customHeight="1">
      <c r="A290" s="38"/>
      <c r="B290" s="166"/>
      <c r="C290" s="205" t="s">
        <v>406</v>
      </c>
      <c r="D290" s="205" t="s">
        <v>173</v>
      </c>
      <c r="E290" s="206" t="s">
        <v>407</v>
      </c>
      <c r="F290" s="207" t="s">
        <v>408</v>
      </c>
      <c r="G290" s="208" t="s">
        <v>239</v>
      </c>
      <c r="H290" s="209">
        <v>18.225000000000001</v>
      </c>
      <c r="I290" s="210"/>
      <c r="J290" s="211">
        <f>ROUND(I290*H290,2)</f>
        <v>0</v>
      </c>
      <c r="K290" s="212"/>
      <c r="L290" s="213"/>
      <c r="M290" s="214" t="s">
        <v>1</v>
      </c>
      <c r="N290" s="215" t="s">
        <v>41</v>
      </c>
      <c r="O290" s="77"/>
      <c r="P290" s="177">
        <f>O290*H290</f>
        <v>0</v>
      </c>
      <c r="Q290" s="177">
        <v>0.043869999999999999</v>
      </c>
      <c r="R290" s="177">
        <f>Q290*H290</f>
        <v>0.79953075000000007</v>
      </c>
      <c r="S290" s="177">
        <v>0</v>
      </c>
      <c r="T290" s="17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79" t="s">
        <v>291</v>
      </c>
      <c r="AT290" s="179" t="s">
        <v>173</v>
      </c>
      <c r="AU290" s="179" t="s">
        <v>83</v>
      </c>
      <c r="AY290" s="19" t="s">
        <v>126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9" t="s">
        <v>81</v>
      </c>
      <c r="BK290" s="180">
        <f>ROUND(I290*H290,2)</f>
        <v>0</v>
      </c>
      <c r="BL290" s="19" t="s">
        <v>212</v>
      </c>
      <c r="BM290" s="179" t="s">
        <v>409</v>
      </c>
    </row>
    <row r="291" s="14" customFormat="1">
      <c r="A291" s="14"/>
      <c r="B291" s="189"/>
      <c r="C291" s="14"/>
      <c r="D291" s="182" t="s">
        <v>134</v>
      </c>
      <c r="E291" s="190" t="s">
        <v>1</v>
      </c>
      <c r="F291" s="191" t="s">
        <v>410</v>
      </c>
      <c r="G291" s="14"/>
      <c r="H291" s="192">
        <v>16.875</v>
      </c>
      <c r="I291" s="193"/>
      <c r="J291" s="14"/>
      <c r="K291" s="14"/>
      <c r="L291" s="189"/>
      <c r="M291" s="194"/>
      <c r="N291" s="195"/>
      <c r="O291" s="195"/>
      <c r="P291" s="195"/>
      <c r="Q291" s="195"/>
      <c r="R291" s="195"/>
      <c r="S291" s="195"/>
      <c r="T291" s="19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0" t="s">
        <v>134</v>
      </c>
      <c r="AU291" s="190" t="s">
        <v>83</v>
      </c>
      <c r="AV291" s="14" t="s">
        <v>83</v>
      </c>
      <c r="AW291" s="14" t="s">
        <v>32</v>
      </c>
      <c r="AX291" s="14" t="s">
        <v>81</v>
      </c>
      <c r="AY291" s="190" t="s">
        <v>126</v>
      </c>
    </row>
    <row r="292" s="14" customFormat="1">
      <c r="A292" s="14"/>
      <c r="B292" s="189"/>
      <c r="C292" s="14"/>
      <c r="D292" s="182" t="s">
        <v>134</v>
      </c>
      <c r="E292" s="14"/>
      <c r="F292" s="191" t="s">
        <v>411</v>
      </c>
      <c r="G292" s="14"/>
      <c r="H292" s="192">
        <v>18.225000000000001</v>
      </c>
      <c r="I292" s="193"/>
      <c r="J292" s="14"/>
      <c r="K292" s="14"/>
      <c r="L292" s="189"/>
      <c r="M292" s="194"/>
      <c r="N292" s="195"/>
      <c r="O292" s="195"/>
      <c r="P292" s="195"/>
      <c r="Q292" s="195"/>
      <c r="R292" s="195"/>
      <c r="S292" s="195"/>
      <c r="T292" s="19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0" t="s">
        <v>134</v>
      </c>
      <c r="AU292" s="190" t="s">
        <v>83</v>
      </c>
      <c r="AV292" s="14" t="s">
        <v>83</v>
      </c>
      <c r="AW292" s="14" t="s">
        <v>3</v>
      </c>
      <c r="AX292" s="14" t="s">
        <v>81</v>
      </c>
      <c r="AY292" s="190" t="s">
        <v>126</v>
      </c>
    </row>
    <row r="293" s="2" customFormat="1" ht="16.5" customHeight="1">
      <c r="A293" s="38"/>
      <c r="B293" s="166"/>
      <c r="C293" s="205" t="s">
        <v>412</v>
      </c>
      <c r="D293" s="205" t="s">
        <v>173</v>
      </c>
      <c r="E293" s="206" t="s">
        <v>413</v>
      </c>
      <c r="F293" s="207" t="s">
        <v>414</v>
      </c>
      <c r="G293" s="208" t="s">
        <v>161</v>
      </c>
      <c r="H293" s="209">
        <v>0.072999999999999995</v>
      </c>
      <c r="I293" s="210"/>
      <c r="J293" s="211">
        <f>ROUND(I293*H293,2)</f>
        <v>0</v>
      </c>
      <c r="K293" s="212"/>
      <c r="L293" s="213"/>
      <c r="M293" s="214" t="s">
        <v>1</v>
      </c>
      <c r="N293" s="215" t="s">
        <v>41</v>
      </c>
      <c r="O293" s="77"/>
      <c r="P293" s="177">
        <f>O293*H293</f>
        <v>0</v>
      </c>
      <c r="Q293" s="177">
        <v>1</v>
      </c>
      <c r="R293" s="177">
        <f>Q293*H293</f>
        <v>0.072999999999999995</v>
      </c>
      <c r="S293" s="177">
        <v>0</v>
      </c>
      <c r="T293" s="17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79" t="s">
        <v>291</v>
      </c>
      <c r="AT293" s="179" t="s">
        <v>173</v>
      </c>
      <c r="AU293" s="179" t="s">
        <v>83</v>
      </c>
      <c r="AY293" s="19" t="s">
        <v>126</v>
      </c>
      <c r="BE293" s="180">
        <f>IF(N293="základní",J293,0)</f>
        <v>0</v>
      </c>
      <c r="BF293" s="180">
        <f>IF(N293="snížená",J293,0)</f>
        <v>0</v>
      </c>
      <c r="BG293" s="180">
        <f>IF(N293="zákl. přenesená",J293,0)</f>
        <v>0</v>
      </c>
      <c r="BH293" s="180">
        <f>IF(N293="sníž. přenesená",J293,0)</f>
        <v>0</v>
      </c>
      <c r="BI293" s="180">
        <f>IF(N293="nulová",J293,0)</f>
        <v>0</v>
      </c>
      <c r="BJ293" s="19" t="s">
        <v>81</v>
      </c>
      <c r="BK293" s="180">
        <f>ROUND(I293*H293,2)</f>
        <v>0</v>
      </c>
      <c r="BL293" s="19" t="s">
        <v>212</v>
      </c>
      <c r="BM293" s="179" t="s">
        <v>415</v>
      </c>
    </row>
    <row r="294" s="14" customFormat="1">
      <c r="A294" s="14"/>
      <c r="B294" s="189"/>
      <c r="C294" s="14"/>
      <c r="D294" s="182" t="s">
        <v>134</v>
      </c>
      <c r="E294" s="190" t="s">
        <v>1</v>
      </c>
      <c r="F294" s="191" t="s">
        <v>416</v>
      </c>
      <c r="G294" s="14"/>
      <c r="H294" s="192">
        <v>0.068000000000000005</v>
      </c>
      <c r="I294" s="193"/>
      <c r="J294" s="14"/>
      <c r="K294" s="14"/>
      <c r="L294" s="189"/>
      <c r="M294" s="194"/>
      <c r="N294" s="195"/>
      <c r="O294" s="195"/>
      <c r="P294" s="195"/>
      <c r="Q294" s="195"/>
      <c r="R294" s="195"/>
      <c r="S294" s="195"/>
      <c r="T294" s="19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0" t="s">
        <v>134</v>
      </c>
      <c r="AU294" s="190" t="s">
        <v>83</v>
      </c>
      <c r="AV294" s="14" t="s">
        <v>83</v>
      </c>
      <c r="AW294" s="14" t="s">
        <v>32</v>
      </c>
      <c r="AX294" s="14" t="s">
        <v>81</v>
      </c>
      <c r="AY294" s="190" t="s">
        <v>126</v>
      </c>
    </row>
    <row r="295" s="14" customFormat="1">
      <c r="A295" s="14"/>
      <c r="B295" s="189"/>
      <c r="C295" s="14"/>
      <c r="D295" s="182" t="s">
        <v>134</v>
      </c>
      <c r="E295" s="14"/>
      <c r="F295" s="191" t="s">
        <v>417</v>
      </c>
      <c r="G295" s="14"/>
      <c r="H295" s="192">
        <v>0.072999999999999995</v>
      </c>
      <c r="I295" s="193"/>
      <c r="J295" s="14"/>
      <c r="K295" s="14"/>
      <c r="L295" s="189"/>
      <c r="M295" s="194"/>
      <c r="N295" s="195"/>
      <c r="O295" s="195"/>
      <c r="P295" s="195"/>
      <c r="Q295" s="195"/>
      <c r="R295" s="195"/>
      <c r="S295" s="195"/>
      <c r="T295" s="19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0" t="s">
        <v>134</v>
      </c>
      <c r="AU295" s="190" t="s">
        <v>83</v>
      </c>
      <c r="AV295" s="14" t="s">
        <v>83</v>
      </c>
      <c r="AW295" s="14" t="s">
        <v>3</v>
      </c>
      <c r="AX295" s="14" t="s">
        <v>81</v>
      </c>
      <c r="AY295" s="190" t="s">
        <v>126</v>
      </c>
    </row>
    <row r="296" s="2" customFormat="1" ht="16.5" customHeight="1">
      <c r="A296" s="38"/>
      <c r="B296" s="166"/>
      <c r="C296" s="167" t="s">
        <v>418</v>
      </c>
      <c r="D296" s="167" t="s">
        <v>128</v>
      </c>
      <c r="E296" s="168" t="s">
        <v>419</v>
      </c>
      <c r="F296" s="169" t="s">
        <v>420</v>
      </c>
      <c r="G296" s="170" t="s">
        <v>161</v>
      </c>
      <c r="H296" s="171">
        <v>4.5179999999999998</v>
      </c>
      <c r="I296" s="172"/>
      <c r="J296" s="173">
        <f>ROUND(I296*H296,2)</f>
        <v>0</v>
      </c>
      <c r="K296" s="174"/>
      <c r="L296" s="39"/>
      <c r="M296" s="175" t="s">
        <v>1</v>
      </c>
      <c r="N296" s="176" t="s">
        <v>41</v>
      </c>
      <c r="O296" s="77"/>
      <c r="P296" s="177">
        <f>O296*H296</f>
        <v>0</v>
      </c>
      <c r="Q296" s="177">
        <v>0</v>
      </c>
      <c r="R296" s="177">
        <f>Q296*H296</f>
        <v>0</v>
      </c>
      <c r="S296" s="177">
        <v>0</v>
      </c>
      <c r="T296" s="17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79" t="s">
        <v>212</v>
      </c>
      <c r="AT296" s="179" t="s">
        <v>128</v>
      </c>
      <c r="AU296" s="179" t="s">
        <v>83</v>
      </c>
      <c r="AY296" s="19" t="s">
        <v>126</v>
      </c>
      <c r="BE296" s="180">
        <f>IF(N296="základní",J296,0)</f>
        <v>0</v>
      </c>
      <c r="BF296" s="180">
        <f>IF(N296="snížená",J296,0)</f>
        <v>0</v>
      </c>
      <c r="BG296" s="180">
        <f>IF(N296="zákl. přenesená",J296,0)</f>
        <v>0</v>
      </c>
      <c r="BH296" s="180">
        <f>IF(N296="sníž. přenesená",J296,0)</f>
        <v>0</v>
      </c>
      <c r="BI296" s="180">
        <f>IF(N296="nulová",J296,0)</f>
        <v>0</v>
      </c>
      <c r="BJ296" s="19" t="s">
        <v>81</v>
      </c>
      <c r="BK296" s="180">
        <f>ROUND(I296*H296,2)</f>
        <v>0</v>
      </c>
      <c r="BL296" s="19" t="s">
        <v>212</v>
      </c>
      <c r="BM296" s="179" t="s">
        <v>421</v>
      </c>
    </row>
    <row r="297" s="2" customFormat="1" ht="16.5" customHeight="1">
      <c r="A297" s="38"/>
      <c r="B297" s="166"/>
      <c r="C297" s="167" t="s">
        <v>422</v>
      </c>
      <c r="D297" s="167" t="s">
        <v>128</v>
      </c>
      <c r="E297" s="168" t="s">
        <v>423</v>
      </c>
      <c r="F297" s="169" t="s">
        <v>424</v>
      </c>
      <c r="G297" s="170" t="s">
        <v>161</v>
      </c>
      <c r="H297" s="171">
        <v>4.5179999999999998</v>
      </c>
      <c r="I297" s="172"/>
      <c r="J297" s="173">
        <f>ROUND(I297*H297,2)</f>
        <v>0</v>
      </c>
      <c r="K297" s="174"/>
      <c r="L297" s="39"/>
      <c r="M297" s="175" t="s">
        <v>1</v>
      </c>
      <c r="N297" s="176" t="s">
        <v>41</v>
      </c>
      <c r="O297" s="77"/>
      <c r="P297" s="177">
        <f>O297*H297</f>
        <v>0</v>
      </c>
      <c r="Q297" s="177">
        <v>0</v>
      </c>
      <c r="R297" s="177">
        <f>Q297*H297</f>
        <v>0</v>
      </c>
      <c r="S297" s="177">
        <v>0</v>
      </c>
      <c r="T297" s="17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79" t="s">
        <v>212</v>
      </c>
      <c r="AT297" s="179" t="s">
        <v>128</v>
      </c>
      <c r="AU297" s="179" t="s">
        <v>83</v>
      </c>
      <c r="AY297" s="19" t="s">
        <v>126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19" t="s">
        <v>81</v>
      </c>
      <c r="BK297" s="180">
        <f>ROUND(I297*H297,2)</f>
        <v>0</v>
      </c>
      <c r="BL297" s="19" t="s">
        <v>212</v>
      </c>
      <c r="BM297" s="179" t="s">
        <v>425</v>
      </c>
    </row>
    <row r="298" s="12" customFormat="1" ht="22.8" customHeight="1">
      <c r="A298" s="12"/>
      <c r="B298" s="153"/>
      <c r="C298" s="12"/>
      <c r="D298" s="154" t="s">
        <v>75</v>
      </c>
      <c r="E298" s="164" t="s">
        <v>426</v>
      </c>
      <c r="F298" s="164" t="s">
        <v>427</v>
      </c>
      <c r="G298" s="12"/>
      <c r="H298" s="12"/>
      <c r="I298" s="156"/>
      <c r="J298" s="165">
        <f>BK298</f>
        <v>0</v>
      </c>
      <c r="K298" s="12"/>
      <c r="L298" s="153"/>
      <c r="M298" s="158"/>
      <c r="N298" s="159"/>
      <c r="O298" s="159"/>
      <c r="P298" s="160">
        <f>SUM(P299:P304)</f>
        <v>0</v>
      </c>
      <c r="Q298" s="159"/>
      <c r="R298" s="160">
        <f>SUM(R299:R304)</f>
        <v>0.036963359999999994</v>
      </c>
      <c r="S298" s="159"/>
      <c r="T298" s="161">
        <f>SUM(T299:T304)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54" t="s">
        <v>83</v>
      </c>
      <c r="AT298" s="162" t="s">
        <v>75</v>
      </c>
      <c r="AU298" s="162" t="s">
        <v>81</v>
      </c>
      <c r="AY298" s="154" t="s">
        <v>126</v>
      </c>
      <c r="BK298" s="163">
        <f>SUM(BK299:BK304)</f>
        <v>0</v>
      </c>
    </row>
    <row r="299" s="2" customFormat="1" ht="16.5" customHeight="1">
      <c r="A299" s="38"/>
      <c r="B299" s="166"/>
      <c r="C299" s="167" t="s">
        <v>428</v>
      </c>
      <c r="D299" s="167" t="s">
        <v>128</v>
      </c>
      <c r="E299" s="168" t="s">
        <v>429</v>
      </c>
      <c r="F299" s="169" t="s">
        <v>430</v>
      </c>
      <c r="G299" s="170" t="s">
        <v>131</v>
      </c>
      <c r="H299" s="171">
        <v>132.012</v>
      </c>
      <c r="I299" s="172"/>
      <c r="J299" s="173">
        <f>ROUND(I299*H299,2)</f>
        <v>0</v>
      </c>
      <c r="K299" s="174"/>
      <c r="L299" s="39"/>
      <c r="M299" s="175" t="s">
        <v>1</v>
      </c>
      <c r="N299" s="176" t="s">
        <v>41</v>
      </c>
      <c r="O299" s="77"/>
      <c r="P299" s="177">
        <f>O299*H299</f>
        <v>0</v>
      </c>
      <c r="Q299" s="177">
        <v>0</v>
      </c>
      <c r="R299" s="177">
        <f>Q299*H299</f>
        <v>0</v>
      </c>
      <c r="S299" s="177">
        <v>0</v>
      </c>
      <c r="T299" s="17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79" t="s">
        <v>212</v>
      </c>
      <c r="AT299" s="179" t="s">
        <v>128</v>
      </c>
      <c r="AU299" s="179" t="s">
        <v>83</v>
      </c>
      <c r="AY299" s="19" t="s">
        <v>126</v>
      </c>
      <c r="BE299" s="180">
        <f>IF(N299="základní",J299,0)</f>
        <v>0</v>
      </c>
      <c r="BF299" s="180">
        <f>IF(N299="snížená",J299,0)</f>
        <v>0</v>
      </c>
      <c r="BG299" s="180">
        <f>IF(N299="zákl. přenesená",J299,0)</f>
        <v>0</v>
      </c>
      <c r="BH299" s="180">
        <f>IF(N299="sníž. přenesená",J299,0)</f>
        <v>0</v>
      </c>
      <c r="BI299" s="180">
        <f>IF(N299="nulová",J299,0)</f>
        <v>0</v>
      </c>
      <c r="BJ299" s="19" t="s">
        <v>81</v>
      </c>
      <c r="BK299" s="180">
        <f>ROUND(I299*H299,2)</f>
        <v>0</v>
      </c>
      <c r="BL299" s="19" t="s">
        <v>212</v>
      </c>
      <c r="BM299" s="179" t="s">
        <v>431</v>
      </c>
    </row>
    <row r="300" s="13" customFormat="1">
      <c r="A300" s="13"/>
      <c r="B300" s="181"/>
      <c r="C300" s="13"/>
      <c r="D300" s="182" t="s">
        <v>134</v>
      </c>
      <c r="E300" s="183" t="s">
        <v>1</v>
      </c>
      <c r="F300" s="184" t="s">
        <v>432</v>
      </c>
      <c r="G300" s="13"/>
      <c r="H300" s="183" t="s">
        <v>1</v>
      </c>
      <c r="I300" s="185"/>
      <c r="J300" s="13"/>
      <c r="K300" s="13"/>
      <c r="L300" s="181"/>
      <c r="M300" s="186"/>
      <c r="N300" s="187"/>
      <c r="O300" s="187"/>
      <c r="P300" s="187"/>
      <c r="Q300" s="187"/>
      <c r="R300" s="187"/>
      <c r="S300" s="187"/>
      <c r="T300" s="18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3" t="s">
        <v>134</v>
      </c>
      <c r="AU300" s="183" t="s">
        <v>83</v>
      </c>
      <c r="AV300" s="13" t="s">
        <v>81</v>
      </c>
      <c r="AW300" s="13" t="s">
        <v>32</v>
      </c>
      <c r="AX300" s="13" t="s">
        <v>76</v>
      </c>
      <c r="AY300" s="183" t="s">
        <v>126</v>
      </c>
    </row>
    <row r="301" s="14" customFormat="1">
      <c r="A301" s="14"/>
      <c r="B301" s="189"/>
      <c r="C301" s="14"/>
      <c r="D301" s="182" t="s">
        <v>134</v>
      </c>
      <c r="E301" s="190" t="s">
        <v>1</v>
      </c>
      <c r="F301" s="191" t="s">
        <v>433</v>
      </c>
      <c r="G301" s="14"/>
      <c r="H301" s="192">
        <v>132.012</v>
      </c>
      <c r="I301" s="193"/>
      <c r="J301" s="14"/>
      <c r="K301" s="14"/>
      <c r="L301" s="189"/>
      <c r="M301" s="194"/>
      <c r="N301" s="195"/>
      <c r="O301" s="195"/>
      <c r="P301" s="195"/>
      <c r="Q301" s="195"/>
      <c r="R301" s="195"/>
      <c r="S301" s="195"/>
      <c r="T301" s="19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0" t="s">
        <v>134</v>
      </c>
      <c r="AU301" s="190" t="s">
        <v>83</v>
      </c>
      <c r="AV301" s="14" t="s">
        <v>83</v>
      </c>
      <c r="AW301" s="14" t="s">
        <v>32</v>
      </c>
      <c r="AX301" s="14" t="s">
        <v>81</v>
      </c>
      <c r="AY301" s="190" t="s">
        <v>126</v>
      </c>
    </row>
    <row r="302" s="2" customFormat="1" ht="16.5" customHeight="1">
      <c r="A302" s="38"/>
      <c r="B302" s="166"/>
      <c r="C302" s="167" t="s">
        <v>434</v>
      </c>
      <c r="D302" s="167" t="s">
        <v>128</v>
      </c>
      <c r="E302" s="168" t="s">
        <v>435</v>
      </c>
      <c r="F302" s="169" t="s">
        <v>436</v>
      </c>
      <c r="G302" s="170" t="s">
        <v>131</v>
      </c>
      <c r="H302" s="171">
        <v>132.012</v>
      </c>
      <c r="I302" s="172"/>
      <c r="J302" s="173">
        <f>ROUND(I302*H302,2)</f>
        <v>0</v>
      </c>
      <c r="K302" s="174"/>
      <c r="L302" s="39"/>
      <c r="M302" s="175" t="s">
        <v>1</v>
      </c>
      <c r="N302" s="176" t="s">
        <v>41</v>
      </c>
      <c r="O302" s="77"/>
      <c r="P302" s="177">
        <f>O302*H302</f>
        <v>0</v>
      </c>
      <c r="Q302" s="177">
        <v>0.00013999999999999999</v>
      </c>
      <c r="R302" s="177">
        <f>Q302*H302</f>
        <v>0.018481679999999997</v>
      </c>
      <c r="S302" s="177">
        <v>0</v>
      </c>
      <c r="T302" s="17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79" t="s">
        <v>212</v>
      </c>
      <c r="AT302" s="179" t="s">
        <v>128</v>
      </c>
      <c r="AU302" s="179" t="s">
        <v>83</v>
      </c>
      <c r="AY302" s="19" t="s">
        <v>126</v>
      </c>
      <c r="BE302" s="180">
        <f>IF(N302="základní",J302,0)</f>
        <v>0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19" t="s">
        <v>81</v>
      </c>
      <c r="BK302" s="180">
        <f>ROUND(I302*H302,2)</f>
        <v>0</v>
      </c>
      <c r="BL302" s="19" t="s">
        <v>212</v>
      </c>
      <c r="BM302" s="179" t="s">
        <v>437</v>
      </c>
    </row>
    <row r="303" s="2" customFormat="1" ht="16.5" customHeight="1">
      <c r="A303" s="38"/>
      <c r="B303" s="166"/>
      <c r="C303" s="167" t="s">
        <v>438</v>
      </c>
      <c r="D303" s="167" t="s">
        <v>128</v>
      </c>
      <c r="E303" s="168" t="s">
        <v>439</v>
      </c>
      <c r="F303" s="169" t="s">
        <v>440</v>
      </c>
      <c r="G303" s="170" t="s">
        <v>131</v>
      </c>
      <c r="H303" s="171">
        <v>132.012</v>
      </c>
      <c r="I303" s="172"/>
      <c r="J303" s="173">
        <f>ROUND(I303*H303,2)</f>
        <v>0</v>
      </c>
      <c r="K303" s="174"/>
      <c r="L303" s="39"/>
      <c r="M303" s="175" t="s">
        <v>1</v>
      </c>
      <c r="N303" s="176" t="s">
        <v>41</v>
      </c>
      <c r="O303" s="77"/>
      <c r="P303" s="177">
        <f>O303*H303</f>
        <v>0</v>
      </c>
      <c r="Q303" s="177">
        <v>0.00013999999999999999</v>
      </c>
      <c r="R303" s="177">
        <f>Q303*H303</f>
        <v>0.018481679999999997</v>
      </c>
      <c r="S303" s="177">
        <v>0</v>
      </c>
      <c r="T303" s="17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79" t="s">
        <v>212</v>
      </c>
      <c r="AT303" s="179" t="s">
        <v>128</v>
      </c>
      <c r="AU303" s="179" t="s">
        <v>83</v>
      </c>
      <c r="AY303" s="19" t="s">
        <v>126</v>
      </c>
      <c r="BE303" s="180">
        <f>IF(N303="základní",J303,0)</f>
        <v>0</v>
      </c>
      <c r="BF303" s="180">
        <f>IF(N303="snížená",J303,0)</f>
        <v>0</v>
      </c>
      <c r="BG303" s="180">
        <f>IF(N303="zákl. přenesená",J303,0)</f>
        <v>0</v>
      </c>
      <c r="BH303" s="180">
        <f>IF(N303="sníž. přenesená",J303,0)</f>
        <v>0</v>
      </c>
      <c r="BI303" s="180">
        <f>IF(N303="nulová",J303,0)</f>
        <v>0</v>
      </c>
      <c r="BJ303" s="19" t="s">
        <v>81</v>
      </c>
      <c r="BK303" s="180">
        <f>ROUND(I303*H303,2)</f>
        <v>0</v>
      </c>
      <c r="BL303" s="19" t="s">
        <v>212</v>
      </c>
      <c r="BM303" s="179" t="s">
        <v>441</v>
      </c>
    </row>
    <row r="304" s="2" customFormat="1">
      <c r="A304" s="38"/>
      <c r="B304" s="39"/>
      <c r="C304" s="38"/>
      <c r="D304" s="182" t="s">
        <v>442</v>
      </c>
      <c r="E304" s="38"/>
      <c r="F304" s="224" t="s">
        <v>443</v>
      </c>
      <c r="G304" s="38"/>
      <c r="H304" s="38"/>
      <c r="I304" s="225"/>
      <c r="J304" s="38"/>
      <c r="K304" s="38"/>
      <c r="L304" s="39"/>
      <c r="M304" s="226"/>
      <c r="N304" s="227"/>
      <c r="O304" s="77"/>
      <c r="P304" s="77"/>
      <c r="Q304" s="77"/>
      <c r="R304" s="77"/>
      <c r="S304" s="77"/>
      <c r="T304" s="7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9" t="s">
        <v>442</v>
      </c>
      <c r="AU304" s="19" t="s">
        <v>83</v>
      </c>
    </row>
    <row r="305" s="12" customFormat="1" ht="25.92" customHeight="1">
      <c r="A305" s="12"/>
      <c r="B305" s="153"/>
      <c r="C305" s="12"/>
      <c r="D305" s="154" t="s">
        <v>75</v>
      </c>
      <c r="E305" s="155" t="s">
        <v>444</v>
      </c>
      <c r="F305" s="155" t="s">
        <v>445</v>
      </c>
      <c r="G305" s="12"/>
      <c r="H305" s="12"/>
      <c r="I305" s="156"/>
      <c r="J305" s="157">
        <f>BK305</f>
        <v>0</v>
      </c>
      <c r="K305" s="12"/>
      <c r="L305" s="153"/>
      <c r="M305" s="158"/>
      <c r="N305" s="159"/>
      <c r="O305" s="159"/>
      <c r="P305" s="160">
        <f>SUM(P306:P307)</f>
        <v>0</v>
      </c>
      <c r="Q305" s="159"/>
      <c r="R305" s="160">
        <f>SUM(R306:R307)</f>
        <v>0</v>
      </c>
      <c r="S305" s="159"/>
      <c r="T305" s="161">
        <f>SUM(T306:T307)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54" t="s">
        <v>132</v>
      </c>
      <c r="AT305" s="162" t="s">
        <v>75</v>
      </c>
      <c r="AU305" s="162" t="s">
        <v>76</v>
      </c>
      <c r="AY305" s="154" t="s">
        <v>126</v>
      </c>
      <c r="BK305" s="163">
        <f>SUM(BK306:BK307)</f>
        <v>0</v>
      </c>
    </row>
    <row r="306" s="2" customFormat="1" ht="16.5" customHeight="1">
      <c r="A306" s="38"/>
      <c r="B306" s="166"/>
      <c r="C306" s="167" t="s">
        <v>446</v>
      </c>
      <c r="D306" s="167" t="s">
        <v>128</v>
      </c>
      <c r="E306" s="168" t="s">
        <v>447</v>
      </c>
      <c r="F306" s="169" t="s">
        <v>448</v>
      </c>
      <c r="G306" s="170" t="s">
        <v>449</v>
      </c>
      <c r="H306" s="171">
        <v>80</v>
      </c>
      <c r="I306" s="172"/>
      <c r="J306" s="173">
        <f>ROUND(I306*H306,2)</f>
        <v>0</v>
      </c>
      <c r="K306" s="174"/>
      <c r="L306" s="39"/>
      <c r="M306" s="175" t="s">
        <v>1</v>
      </c>
      <c r="N306" s="176" t="s">
        <v>41</v>
      </c>
      <c r="O306" s="77"/>
      <c r="P306" s="177">
        <f>O306*H306</f>
        <v>0</v>
      </c>
      <c r="Q306" s="177">
        <v>0</v>
      </c>
      <c r="R306" s="177">
        <f>Q306*H306</f>
        <v>0</v>
      </c>
      <c r="S306" s="177">
        <v>0</v>
      </c>
      <c r="T306" s="17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79" t="s">
        <v>450</v>
      </c>
      <c r="AT306" s="179" t="s">
        <v>128</v>
      </c>
      <c r="AU306" s="179" t="s">
        <v>81</v>
      </c>
      <c r="AY306" s="19" t="s">
        <v>126</v>
      </c>
      <c r="BE306" s="180">
        <f>IF(N306="základní",J306,0)</f>
        <v>0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19" t="s">
        <v>81</v>
      </c>
      <c r="BK306" s="180">
        <f>ROUND(I306*H306,2)</f>
        <v>0</v>
      </c>
      <c r="BL306" s="19" t="s">
        <v>450</v>
      </c>
      <c r="BM306" s="179" t="s">
        <v>451</v>
      </c>
    </row>
    <row r="307" s="14" customFormat="1">
      <c r="A307" s="14"/>
      <c r="B307" s="189"/>
      <c r="C307" s="14"/>
      <c r="D307" s="182" t="s">
        <v>134</v>
      </c>
      <c r="E307" s="190" t="s">
        <v>1</v>
      </c>
      <c r="F307" s="191" t="s">
        <v>452</v>
      </c>
      <c r="G307" s="14"/>
      <c r="H307" s="192">
        <v>80</v>
      </c>
      <c r="I307" s="193"/>
      <c r="J307" s="14"/>
      <c r="K307" s="14"/>
      <c r="L307" s="189"/>
      <c r="M307" s="194"/>
      <c r="N307" s="195"/>
      <c r="O307" s="195"/>
      <c r="P307" s="195"/>
      <c r="Q307" s="195"/>
      <c r="R307" s="195"/>
      <c r="S307" s="195"/>
      <c r="T307" s="19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0" t="s">
        <v>134</v>
      </c>
      <c r="AU307" s="190" t="s">
        <v>81</v>
      </c>
      <c r="AV307" s="14" t="s">
        <v>83</v>
      </c>
      <c r="AW307" s="14" t="s">
        <v>32</v>
      </c>
      <c r="AX307" s="14" t="s">
        <v>81</v>
      </c>
      <c r="AY307" s="190" t="s">
        <v>126</v>
      </c>
    </row>
    <row r="308" s="12" customFormat="1" ht="25.92" customHeight="1">
      <c r="A308" s="12"/>
      <c r="B308" s="153"/>
      <c r="C308" s="12"/>
      <c r="D308" s="154" t="s">
        <v>75</v>
      </c>
      <c r="E308" s="155" t="s">
        <v>453</v>
      </c>
      <c r="F308" s="155" t="s">
        <v>454</v>
      </c>
      <c r="G308" s="12"/>
      <c r="H308" s="12"/>
      <c r="I308" s="156"/>
      <c r="J308" s="157">
        <f>BK308</f>
        <v>0</v>
      </c>
      <c r="K308" s="12"/>
      <c r="L308" s="153"/>
      <c r="M308" s="158"/>
      <c r="N308" s="159"/>
      <c r="O308" s="159"/>
      <c r="P308" s="160">
        <f>P309+P312+P314+P317+P319</f>
        <v>0</v>
      </c>
      <c r="Q308" s="159"/>
      <c r="R308" s="160">
        <f>R309+R312+R314+R317+R319</f>
        <v>0</v>
      </c>
      <c r="S308" s="159"/>
      <c r="T308" s="161">
        <f>T309+T312+T314+T317+T319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54" t="s">
        <v>154</v>
      </c>
      <c r="AT308" s="162" t="s">
        <v>75</v>
      </c>
      <c r="AU308" s="162" t="s">
        <v>76</v>
      </c>
      <c r="AY308" s="154" t="s">
        <v>126</v>
      </c>
      <c r="BK308" s="163">
        <f>BK309+BK312+BK314+BK317+BK319</f>
        <v>0</v>
      </c>
    </row>
    <row r="309" s="12" customFormat="1" ht="22.8" customHeight="1">
      <c r="A309" s="12"/>
      <c r="B309" s="153"/>
      <c r="C309" s="12"/>
      <c r="D309" s="154" t="s">
        <v>75</v>
      </c>
      <c r="E309" s="164" t="s">
        <v>455</v>
      </c>
      <c r="F309" s="164" t="s">
        <v>456</v>
      </c>
      <c r="G309" s="12"/>
      <c r="H309" s="12"/>
      <c r="I309" s="156"/>
      <c r="J309" s="165">
        <f>BK309</f>
        <v>0</v>
      </c>
      <c r="K309" s="12"/>
      <c r="L309" s="153"/>
      <c r="M309" s="158"/>
      <c r="N309" s="159"/>
      <c r="O309" s="159"/>
      <c r="P309" s="160">
        <f>SUM(P310:P311)</f>
        <v>0</v>
      </c>
      <c r="Q309" s="159"/>
      <c r="R309" s="160">
        <f>SUM(R310:R311)</f>
        <v>0</v>
      </c>
      <c r="S309" s="159"/>
      <c r="T309" s="161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54" t="s">
        <v>154</v>
      </c>
      <c r="AT309" s="162" t="s">
        <v>75</v>
      </c>
      <c r="AU309" s="162" t="s">
        <v>81</v>
      </c>
      <c r="AY309" s="154" t="s">
        <v>126</v>
      </c>
      <c r="BK309" s="163">
        <f>SUM(BK310:BK311)</f>
        <v>0</v>
      </c>
    </row>
    <row r="310" s="2" customFormat="1" ht="16.5" customHeight="1">
      <c r="A310" s="38"/>
      <c r="B310" s="166"/>
      <c r="C310" s="167" t="s">
        <v>457</v>
      </c>
      <c r="D310" s="167" t="s">
        <v>128</v>
      </c>
      <c r="E310" s="168" t="s">
        <v>458</v>
      </c>
      <c r="F310" s="169" t="s">
        <v>456</v>
      </c>
      <c r="G310" s="170" t="s">
        <v>459</v>
      </c>
      <c r="H310" s="171">
        <v>1</v>
      </c>
      <c r="I310" s="172"/>
      <c r="J310" s="173">
        <f>ROUND(I310*H310,2)</f>
        <v>0</v>
      </c>
      <c r="K310" s="174"/>
      <c r="L310" s="39"/>
      <c r="M310" s="175" t="s">
        <v>1</v>
      </c>
      <c r="N310" s="176" t="s">
        <v>41</v>
      </c>
      <c r="O310" s="77"/>
      <c r="P310" s="177">
        <f>O310*H310</f>
        <v>0</v>
      </c>
      <c r="Q310" s="177">
        <v>0</v>
      </c>
      <c r="R310" s="177">
        <f>Q310*H310</f>
        <v>0</v>
      </c>
      <c r="S310" s="177">
        <v>0</v>
      </c>
      <c r="T310" s="17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79" t="s">
        <v>460</v>
      </c>
      <c r="AT310" s="179" t="s">
        <v>128</v>
      </c>
      <c r="AU310" s="179" t="s">
        <v>83</v>
      </c>
      <c r="AY310" s="19" t="s">
        <v>126</v>
      </c>
      <c r="BE310" s="180">
        <f>IF(N310="základní",J310,0)</f>
        <v>0</v>
      </c>
      <c r="BF310" s="180">
        <f>IF(N310="snížená",J310,0)</f>
        <v>0</v>
      </c>
      <c r="BG310" s="180">
        <f>IF(N310="zákl. přenesená",J310,0)</f>
        <v>0</v>
      </c>
      <c r="BH310" s="180">
        <f>IF(N310="sníž. přenesená",J310,0)</f>
        <v>0</v>
      </c>
      <c r="BI310" s="180">
        <f>IF(N310="nulová",J310,0)</f>
        <v>0</v>
      </c>
      <c r="BJ310" s="19" t="s">
        <v>81</v>
      </c>
      <c r="BK310" s="180">
        <f>ROUND(I310*H310,2)</f>
        <v>0</v>
      </c>
      <c r="BL310" s="19" t="s">
        <v>460</v>
      </c>
      <c r="BM310" s="179" t="s">
        <v>461</v>
      </c>
    </row>
    <row r="311" s="2" customFormat="1" ht="16.5" customHeight="1">
      <c r="A311" s="38"/>
      <c r="B311" s="166"/>
      <c r="C311" s="167" t="s">
        <v>462</v>
      </c>
      <c r="D311" s="167" t="s">
        <v>128</v>
      </c>
      <c r="E311" s="168" t="s">
        <v>463</v>
      </c>
      <c r="F311" s="169" t="s">
        <v>464</v>
      </c>
      <c r="G311" s="170" t="s">
        <v>459</v>
      </c>
      <c r="H311" s="171">
        <v>1</v>
      </c>
      <c r="I311" s="172"/>
      <c r="J311" s="173">
        <f>ROUND(I311*H311,2)</f>
        <v>0</v>
      </c>
      <c r="K311" s="174"/>
      <c r="L311" s="39"/>
      <c r="M311" s="175" t="s">
        <v>1</v>
      </c>
      <c r="N311" s="176" t="s">
        <v>41</v>
      </c>
      <c r="O311" s="77"/>
      <c r="P311" s="177">
        <f>O311*H311</f>
        <v>0</v>
      </c>
      <c r="Q311" s="177">
        <v>0</v>
      </c>
      <c r="R311" s="177">
        <f>Q311*H311</f>
        <v>0</v>
      </c>
      <c r="S311" s="177">
        <v>0</v>
      </c>
      <c r="T311" s="17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79" t="s">
        <v>460</v>
      </c>
      <c r="AT311" s="179" t="s">
        <v>128</v>
      </c>
      <c r="AU311" s="179" t="s">
        <v>83</v>
      </c>
      <c r="AY311" s="19" t="s">
        <v>126</v>
      </c>
      <c r="BE311" s="180">
        <f>IF(N311="základní",J311,0)</f>
        <v>0</v>
      </c>
      <c r="BF311" s="180">
        <f>IF(N311="snížená",J311,0)</f>
        <v>0</v>
      </c>
      <c r="BG311" s="180">
        <f>IF(N311="zákl. přenesená",J311,0)</f>
        <v>0</v>
      </c>
      <c r="BH311" s="180">
        <f>IF(N311="sníž. přenesená",J311,0)</f>
        <v>0</v>
      </c>
      <c r="BI311" s="180">
        <f>IF(N311="nulová",J311,0)</f>
        <v>0</v>
      </c>
      <c r="BJ311" s="19" t="s">
        <v>81</v>
      </c>
      <c r="BK311" s="180">
        <f>ROUND(I311*H311,2)</f>
        <v>0</v>
      </c>
      <c r="BL311" s="19" t="s">
        <v>460</v>
      </c>
      <c r="BM311" s="179" t="s">
        <v>465</v>
      </c>
    </row>
    <row r="312" s="12" customFormat="1" ht="22.8" customHeight="1">
      <c r="A312" s="12"/>
      <c r="B312" s="153"/>
      <c r="C312" s="12"/>
      <c r="D312" s="154" t="s">
        <v>75</v>
      </c>
      <c r="E312" s="164" t="s">
        <v>466</v>
      </c>
      <c r="F312" s="164" t="s">
        <v>467</v>
      </c>
      <c r="G312" s="12"/>
      <c r="H312" s="12"/>
      <c r="I312" s="156"/>
      <c r="J312" s="165">
        <f>BK312</f>
        <v>0</v>
      </c>
      <c r="K312" s="12"/>
      <c r="L312" s="153"/>
      <c r="M312" s="158"/>
      <c r="N312" s="159"/>
      <c r="O312" s="159"/>
      <c r="P312" s="160">
        <f>P313</f>
        <v>0</v>
      </c>
      <c r="Q312" s="159"/>
      <c r="R312" s="160">
        <f>R313</f>
        <v>0</v>
      </c>
      <c r="S312" s="159"/>
      <c r="T312" s="161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54" t="s">
        <v>154</v>
      </c>
      <c r="AT312" s="162" t="s">
        <v>75</v>
      </c>
      <c r="AU312" s="162" t="s">
        <v>81</v>
      </c>
      <c r="AY312" s="154" t="s">
        <v>126</v>
      </c>
      <c r="BK312" s="163">
        <f>BK313</f>
        <v>0</v>
      </c>
    </row>
    <row r="313" s="2" customFormat="1" ht="16.5" customHeight="1">
      <c r="A313" s="38"/>
      <c r="B313" s="166"/>
      <c r="C313" s="167" t="s">
        <v>468</v>
      </c>
      <c r="D313" s="167" t="s">
        <v>128</v>
      </c>
      <c r="E313" s="168" t="s">
        <v>469</v>
      </c>
      <c r="F313" s="169" t="s">
        <v>467</v>
      </c>
      <c r="G313" s="170" t="s">
        <v>459</v>
      </c>
      <c r="H313" s="171">
        <v>1</v>
      </c>
      <c r="I313" s="172"/>
      <c r="J313" s="173">
        <f>ROUND(I313*H313,2)</f>
        <v>0</v>
      </c>
      <c r="K313" s="174"/>
      <c r="L313" s="39"/>
      <c r="M313" s="175" t="s">
        <v>1</v>
      </c>
      <c r="N313" s="176" t="s">
        <v>41</v>
      </c>
      <c r="O313" s="77"/>
      <c r="P313" s="177">
        <f>O313*H313</f>
        <v>0</v>
      </c>
      <c r="Q313" s="177">
        <v>0</v>
      </c>
      <c r="R313" s="177">
        <f>Q313*H313</f>
        <v>0</v>
      </c>
      <c r="S313" s="177">
        <v>0</v>
      </c>
      <c r="T313" s="17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79" t="s">
        <v>460</v>
      </c>
      <c r="AT313" s="179" t="s">
        <v>128</v>
      </c>
      <c r="AU313" s="179" t="s">
        <v>83</v>
      </c>
      <c r="AY313" s="19" t="s">
        <v>126</v>
      </c>
      <c r="BE313" s="180">
        <f>IF(N313="základní",J313,0)</f>
        <v>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19" t="s">
        <v>81</v>
      </c>
      <c r="BK313" s="180">
        <f>ROUND(I313*H313,2)</f>
        <v>0</v>
      </c>
      <c r="BL313" s="19" t="s">
        <v>460</v>
      </c>
      <c r="BM313" s="179" t="s">
        <v>470</v>
      </c>
    </row>
    <row r="314" s="12" customFormat="1" ht="22.8" customHeight="1">
      <c r="A314" s="12"/>
      <c r="B314" s="153"/>
      <c r="C314" s="12"/>
      <c r="D314" s="154" t="s">
        <v>75</v>
      </c>
      <c r="E314" s="164" t="s">
        <v>471</v>
      </c>
      <c r="F314" s="164" t="s">
        <v>472</v>
      </c>
      <c r="G314" s="12"/>
      <c r="H314" s="12"/>
      <c r="I314" s="156"/>
      <c r="J314" s="165">
        <f>BK314</f>
        <v>0</v>
      </c>
      <c r="K314" s="12"/>
      <c r="L314" s="153"/>
      <c r="M314" s="158"/>
      <c r="N314" s="159"/>
      <c r="O314" s="159"/>
      <c r="P314" s="160">
        <f>SUM(P315:P316)</f>
        <v>0</v>
      </c>
      <c r="Q314" s="159"/>
      <c r="R314" s="160">
        <f>SUM(R315:R316)</f>
        <v>0</v>
      </c>
      <c r="S314" s="159"/>
      <c r="T314" s="161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54" t="s">
        <v>154</v>
      </c>
      <c r="AT314" s="162" t="s">
        <v>75</v>
      </c>
      <c r="AU314" s="162" t="s">
        <v>81</v>
      </c>
      <c r="AY314" s="154" t="s">
        <v>126</v>
      </c>
      <c r="BK314" s="163">
        <f>SUM(BK315:BK316)</f>
        <v>0</v>
      </c>
    </row>
    <row r="315" s="2" customFormat="1" ht="16.5" customHeight="1">
      <c r="A315" s="38"/>
      <c r="B315" s="166"/>
      <c r="C315" s="167" t="s">
        <v>473</v>
      </c>
      <c r="D315" s="167" t="s">
        <v>128</v>
      </c>
      <c r="E315" s="168" t="s">
        <v>474</v>
      </c>
      <c r="F315" s="169" t="s">
        <v>475</v>
      </c>
      <c r="G315" s="170" t="s">
        <v>459</v>
      </c>
      <c r="H315" s="171">
        <v>1</v>
      </c>
      <c r="I315" s="172"/>
      <c r="J315" s="173">
        <f>ROUND(I315*H315,2)</f>
        <v>0</v>
      </c>
      <c r="K315" s="174"/>
      <c r="L315" s="39"/>
      <c r="M315" s="175" t="s">
        <v>1</v>
      </c>
      <c r="N315" s="176" t="s">
        <v>41</v>
      </c>
      <c r="O315" s="77"/>
      <c r="P315" s="177">
        <f>O315*H315</f>
        <v>0</v>
      </c>
      <c r="Q315" s="177">
        <v>0</v>
      </c>
      <c r="R315" s="177">
        <f>Q315*H315</f>
        <v>0</v>
      </c>
      <c r="S315" s="177">
        <v>0</v>
      </c>
      <c r="T315" s="17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79" t="s">
        <v>460</v>
      </c>
      <c r="AT315" s="179" t="s">
        <v>128</v>
      </c>
      <c r="AU315" s="179" t="s">
        <v>83</v>
      </c>
      <c r="AY315" s="19" t="s">
        <v>126</v>
      </c>
      <c r="BE315" s="180">
        <f>IF(N315="základní",J315,0)</f>
        <v>0</v>
      </c>
      <c r="BF315" s="180">
        <f>IF(N315="snížená",J315,0)</f>
        <v>0</v>
      </c>
      <c r="BG315" s="180">
        <f>IF(N315="zákl. přenesená",J315,0)</f>
        <v>0</v>
      </c>
      <c r="BH315" s="180">
        <f>IF(N315="sníž. přenesená",J315,0)</f>
        <v>0</v>
      </c>
      <c r="BI315" s="180">
        <f>IF(N315="nulová",J315,0)</f>
        <v>0</v>
      </c>
      <c r="BJ315" s="19" t="s">
        <v>81</v>
      </c>
      <c r="BK315" s="180">
        <f>ROUND(I315*H315,2)</f>
        <v>0</v>
      </c>
      <c r="BL315" s="19" t="s">
        <v>460</v>
      </c>
      <c r="BM315" s="179" t="s">
        <v>476</v>
      </c>
    </row>
    <row r="316" s="2" customFormat="1" ht="16.5" customHeight="1">
      <c r="A316" s="38"/>
      <c r="B316" s="166"/>
      <c r="C316" s="167" t="s">
        <v>477</v>
      </c>
      <c r="D316" s="167" t="s">
        <v>128</v>
      </c>
      <c r="E316" s="168" t="s">
        <v>478</v>
      </c>
      <c r="F316" s="169" t="s">
        <v>479</v>
      </c>
      <c r="G316" s="170" t="s">
        <v>459</v>
      </c>
      <c r="H316" s="171">
        <v>1</v>
      </c>
      <c r="I316" s="172"/>
      <c r="J316" s="173">
        <f>ROUND(I316*H316,2)</f>
        <v>0</v>
      </c>
      <c r="K316" s="174"/>
      <c r="L316" s="39"/>
      <c r="M316" s="175" t="s">
        <v>1</v>
      </c>
      <c r="N316" s="176" t="s">
        <v>41</v>
      </c>
      <c r="O316" s="77"/>
      <c r="P316" s="177">
        <f>O316*H316</f>
        <v>0</v>
      </c>
      <c r="Q316" s="177">
        <v>0</v>
      </c>
      <c r="R316" s="177">
        <f>Q316*H316</f>
        <v>0</v>
      </c>
      <c r="S316" s="177">
        <v>0</v>
      </c>
      <c r="T316" s="17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79" t="s">
        <v>460</v>
      </c>
      <c r="AT316" s="179" t="s">
        <v>128</v>
      </c>
      <c r="AU316" s="179" t="s">
        <v>83</v>
      </c>
      <c r="AY316" s="19" t="s">
        <v>126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9" t="s">
        <v>81</v>
      </c>
      <c r="BK316" s="180">
        <f>ROUND(I316*H316,2)</f>
        <v>0</v>
      </c>
      <c r="BL316" s="19" t="s">
        <v>460</v>
      </c>
      <c r="BM316" s="179" t="s">
        <v>480</v>
      </c>
    </row>
    <row r="317" s="12" customFormat="1" ht="22.8" customHeight="1">
      <c r="A317" s="12"/>
      <c r="B317" s="153"/>
      <c r="C317" s="12"/>
      <c r="D317" s="154" t="s">
        <v>75</v>
      </c>
      <c r="E317" s="164" t="s">
        <v>481</v>
      </c>
      <c r="F317" s="164" t="s">
        <v>482</v>
      </c>
      <c r="G317" s="12"/>
      <c r="H317" s="12"/>
      <c r="I317" s="156"/>
      <c r="J317" s="165">
        <f>BK317</f>
        <v>0</v>
      </c>
      <c r="K317" s="12"/>
      <c r="L317" s="153"/>
      <c r="M317" s="158"/>
      <c r="N317" s="159"/>
      <c r="O317" s="159"/>
      <c r="P317" s="160">
        <f>P318</f>
        <v>0</v>
      </c>
      <c r="Q317" s="159"/>
      <c r="R317" s="160">
        <f>R318</f>
        <v>0</v>
      </c>
      <c r="S317" s="159"/>
      <c r="T317" s="161">
        <f>T318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54" t="s">
        <v>154</v>
      </c>
      <c r="AT317" s="162" t="s">
        <v>75</v>
      </c>
      <c r="AU317" s="162" t="s">
        <v>81</v>
      </c>
      <c r="AY317" s="154" t="s">
        <v>126</v>
      </c>
      <c r="BK317" s="163">
        <f>BK318</f>
        <v>0</v>
      </c>
    </row>
    <row r="318" s="2" customFormat="1" ht="16.5" customHeight="1">
      <c r="A318" s="38"/>
      <c r="B318" s="166"/>
      <c r="C318" s="167" t="s">
        <v>483</v>
      </c>
      <c r="D318" s="167" t="s">
        <v>128</v>
      </c>
      <c r="E318" s="168" t="s">
        <v>484</v>
      </c>
      <c r="F318" s="169" t="s">
        <v>485</v>
      </c>
      <c r="G318" s="170" t="s">
        <v>459</v>
      </c>
      <c r="H318" s="171">
        <v>1</v>
      </c>
      <c r="I318" s="172"/>
      <c r="J318" s="173">
        <f>ROUND(I318*H318,2)</f>
        <v>0</v>
      </c>
      <c r="K318" s="174"/>
      <c r="L318" s="39"/>
      <c r="M318" s="175" t="s">
        <v>1</v>
      </c>
      <c r="N318" s="176" t="s">
        <v>41</v>
      </c>
      <c r="O318" s="77"/>
      <c r="P318" s="177">
        <f>O318*H318</f>
        <v>0</v>
      </c>
      <c r="Q318" s="177">
        <v>0</v>
      </c>
      <c r="R318" s="177">
        <f>Q318*H318</f>
        <v>0</v>
      </c>
      <c r="S318" s="177">
        <v>0</v>
      </c>
      <c r="T318" s="17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79" t="s">
        <v>460</v>
      </c>
      <c r="AT318" s="179" t="s">
        <v>128</v>
      </c>
      <c r="AU318" s="179" t="s">
        <v>83</v>
      </c>
      <c r="AY318" s="19" t="s">
        <v>126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19" t="s">
        <v>81</v>
      </c>
      <c r="BK318" s="180">
        <f>ROUND(I318*H318,2)</f>
        <v>0</v>
      </c>
      <c r="BL318" s="19" t="s">
        <v>460</v>
      </c>
      <c r="BM318" s="179" t="s">
        <v>486</v>
      </c>
    </row>
    <row r="319" s="12" customFormat="1" ht="22.8" customHeight="1">
      <c r="A319" s="12"/>
      <c r="B319" s="153"/>
      <c r="C319" s="12"/>
      <c r="D319" s="154" t="s">
        <v>75</v>
      </c>
      <c r="E319" s="164" t="s">
        <v>487</v>
      </c>
      <c r="F319" s="164" t="s">
        <v>488</v>
      </c>
      <c r="G319" s="12"/>
      <c r="H319" s="12"/>
      <c r="I319" s="156"/>
      <c r="J319" s="165">
        <f>BK319</f>
        <v>0</v>
      </c>
      <c r="K319" s="12"/>
      <c r="L319" s="153"/>
      <c r="M319" s="158"/>
      <c r="N319" s="159"/>
      <c r="O319" s="159"/>
      <c r="P319" s="160">
        <f>P320</f>
        <v>0</v>
      </c>
      <c r="Q319" s="159"/>
      <c r="R319" s="160">
        <f>R320</f>
        <v>0</v>
      </c>
      <c r="S319" s="159"/>
      <c r="T319" s="161">
        <f>T320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54" t="s">
        <v>154</v>
      </c>
      <c r="AT319" s="162" t="s">
        <v>75</v>
      </c>
      <c r="AU319" s="162" t="s">
        <v>81</v>
      </c>
      <c r="AY319" s="154" t="s">
        <v>126</v>
      </c>
      <c r="BK319" s="163">
        <f>BK320</f>
        <v>0</v>
      </c>
    </row>
    <row r="320" s="2" customFormat="1" ht="16.5" customHeight="1">
      <c r="A320" s="38"/>
      <c r="B320" s="166"/>
      <c r="C320" s="167" t="s">
        <v>489</v>
      </c>
      <c r="D320" s="167" t="s">
        <v>128</v>
      </c>
      <c r="E320" s="168" t="s">
        <v>490</v>
      </c>
      <c r="F320" s="169" t="s">
        <v>491</v>
      </c>
      <c r="G320" s="170" t="s">
        <v>459</v>
      </c>
      <c r="H320" s="171">
        <v>1</v>
      </c>
      <c r="I320" s="172"/>
      <c r="J320" s="173">
        <f>ROUND(I320*H320,2)</f>
        <v>0</v>
      </c>
      <c r="K320" s="174"/>
      <c r="L320" s="39"/>
      <c r="M320" s="228" t="s">
        <v>1</v>
      </c>
      <c r="N320" s="229" t="s">
        <v>41</v>
      </c>
      <c r="O320" s="230"/>
      <c r="P320" s="231">
        <f>O320*H320</f>
        <v>0</v>
      </c>
      <c r="Q320" s="231">
        <v>0</v>
      </c>
      <c r="R320" s="231">
        <f>Q320*H320</f>
        <v>0</v>
      </c>
      <c r="S320" s="231">
        <v>0</v>
      </c>
      <c r="T320" s="23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79" t="s">
        <v>460</v>
      </c>
      <c r="AT320" s="179" t="s">
        <v>128</v>
      </c>
      <c r="AU320" s="179" t="s">
        <v>83</v>
      </c>
      <c r="AY320" s="19" t="s">
        <v>126</v>
      </c>
      <c r="BE320" s="180">
        <f>IF(N320="základní",J320,0)</f>
        <v>0</v>
      </c>
      <c r="BF320" s="180">
        <f>IF(N320="snížená",J320,0)</f>
        <v>0</v>
      </c>
      <c r="BG320" s="180">
        <f>IF(N320="zákl. přenesená",J320,0)</f>
        <v>0</v>
      </c>
      <c r="BH320" s="180">
        <f>IF(N320="sníž. přenesená",J320,0)</f>
        <v>0</v>
      </c>
      <c r="BI320" s="180">
        <f>IF(N320="nulová",J320,0)</f>
        <v>0</v>
      </c>
      <c r="BJ320" s="19" t="s">
        <v>81</v>
      </c>
      <c r="BK320" s="180">
        <f>ROUND(I320*H320,2)</f>
        <v>0</v>
      </c>
      <c r="BL320" s="19" t="s">
        <v>460</v>
      </c>
      <c r="BM320" s="179" t="s">
        <v>492</v>
      </c>
    </row>
    <row r="321" s="2" customFormat="1" ht="6.96" customHeight="1">
      <c r="A321" s="38"/>
      <c r="B321" s="60"/>
      <c r="C321" s="61"/>
      <c r="D321" s="61"/>
      <c r="E321" s="61"/>
      <c r="F321" s="61"/>
      <c r="G321" s="61"/>
      <c r="H321" s="61"/>
      <c r="I321" s="61"/>
      <c r="J321" s="61"/>
      <c r="K321" s="61"/>
      <c r="L321" s="39"/>
      <c r="M321" s="38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</row>
  </sheetData>
  <autoFilter ref="C132:K320"/>
  <mergeCells count="6">
    <mergeCell ref="E7:H7"/>
    <mergeCell ref="E16:H16"/>
    <mergeCell ref="E25:H25"/>
    <mergeCell ref="E85:H85"/>
    <mergeCell ref="E125:H12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TOMASNTB\HP</dc:creator>
  <cp:lastModifiedBy>TOMASNTB\HP</cp:lastModifiedBy>
  <dcterms:created xsi:type="dcterms:W3CDTF">2021-06-09T13:43:01Z</dcterms:created>
  <dcterms:modified xsi:type="dcterms:W3CDTF">2021-06-09T13:43:03Z</dcterms:modified>
</cp:coreProperties>
</file>