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.1 - KOMUNIKACE A Z..." sheetId="2" r:id="rId2"/>
    <sheet name="SO 401.1 - Veřejné osvětl..." sheetId="3" r:id="rId3"/>
    <sheet name="VRN1 - Vedlejší rozpočtov..." sheetId="4" r:id="rId4"/>
    <sheet name="Seznam figur" sheetId="5" r:id="rId5"/>
  </sheets>
  <definedNames>
    <definedName name="_xlnm.Print_Area" localSheetId="0">'Rekapitulace stavby'!$D$4:$AO$76,'Rekapitulace stavby'!$C$82:$AQ$99</definedName>
    <definedName name="_xlnm._FilterDatabase" localSheetId="1" hidden="1">'SO 101.1 - KOMUNIKACE A Z...'!$C$134:$K$386</definedName>
    <definedName name="_xlnm.Print_Area" localSheetId="1">'SO 101.1 - KOMUNIKACE A Z...'!$C$4:$J$76,'SO 101.1 - KOMUNIKACE A Z...'!$C$82:$J$114,'SO 101.1 - KOMUNIKACE A Z...'!$C$120:$K$386</definedName>
    <definedName name="_xlnm._FilterDatabase" localSheetId="2" hidden="1">'SO 401.1 - Veřejné osvětl...'!$C$122:$K$187</definedName>
    <definedName name="_xlnm.Print_Area" localSheetId="2">'SO 401.1 - Veřejné osvětl...'!$C$4:$J$76,'SO 401.1 - Veřejné osvětl...'!$C$82:$J$102,'SO 401.1 - Veřejné osvětl...'!$C$108:$K$187</definedName>
    <definedName name="_xlnm._FilterDatabase" localSheetId="3" hidden="1">'VRN1 - Vedlejší rozpočtov...'!$C$125:$K$146</definedName>
    <definedName name="_xlnm.Print_Area" localSheetId="3">'VRN1 - Vedlejší rozpočtov...'!$C$4:$J$76,'VRN1 - Vedlejší rozpočtov...'!$C$82:$J$105,'VRN1 - Vedlejší rozpočtov...'!$C$111:$K$146</definedName>
    <definedName name="_xlnm.Print_Area" localSheetId="4">'Seznam figur'!$C$4:$G$48</definedName>
    <definedName name="_xlnm.Print_Titles" localSheetId="0">'Rekapitulace stavby'!$92:$92</definedName>
    <definedName name="_xlnm.Print_Titles" localSheetId="1">'SO 101.1 - KOMUNIKACE A Z...'!$134:$134</definedName>
    <definedName name="_xlnm.Print_Titles" localSheetId="2">'SO 401.1 - Veřejné osvětl...'!$122:$122</definedName>
    <definedName name="_xlnm.Print_Titles" localSheetId="3">'VRN1 - Vedlejší rozpočtov...'!$125:$125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<sst xmlns="http://schemas.openxmlformats.org/spreadsheetml/2006/main" count="4752" uniqueCount="1112">
  <si>
    <t>Export Komplet</t>
  </si>
  <si>
    <t/>
  </si>
  <si>
    <t>2.0</t>
  </si>
  <si>
    <t>ZAMOK</t>
  </si>
  <si>
    <t>False</t>
  </si>
  <si>
    <t>{ed228b08-6516-4f76-bd70-b8355ef6e3d6}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</si>
  <si>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</si>
  <si>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</si>
  <si>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</si>
  <si>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</si>
  <si>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</si>
  <si>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</si>
  <si>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</si>
  <si>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</si>
  <si>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2020s09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</si>
  <si>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</si>
  <si>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</si>
  <si>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 V KOLONII - ÚPRAVA PROSTORU</t>
  </si>
  <si>
    <t>KSO:</t>
  </si>
  <si>
    <t>CC-CZ:</t>
  </si>
  <si>
    <t>Místo:</t>
  </si>
  <si>
    <t xml:space="preserve"> </t>
  </si>
  <si>
    <t>Datum:</t>
  </si>
  <si>
    <t>28. 1. 2021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</si>
  <si>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</si>
  <si>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</si>
  <si>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</si>
  <si>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</si>
  <si>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</si>
  <si>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</si>
  <si>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</si>
  <si>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</si>
  <si>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</si>
  <si>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</si>
  <si>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</si>
  <si>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</si>
  <si>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</si>
  <si>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</si>
  <si>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</si>
  <si>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</si>
  <si>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</si>
  <si>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</si>
  <si>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</si>
  <si>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</si>
  <si>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</si>
  <si>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</si>
  <si>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</si>
  <si>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</si>
  <si>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</si>
  <si>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</si>
  <si>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</si>
  <si>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</si>
  <si>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</si>
  <si>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</si>
  <si>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</si>
  <si>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</si>
  <si>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</si>
  <si>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</si>
  <si>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</si>
  <si>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</si>
  <si>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</si>
  <si>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</si>
  <si>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</si>
  <si>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</si>
  <si>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</si>
  <si>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</si>
  <si>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</si>
  <si>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</si>
  <si>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</si>
  <si>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</si>
  <si>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</si>
  <si>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</si>
  <si>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</si>
  <si>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</si>
  <si>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</si>
  <si>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</si>
  <si>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</si>
  <si>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I</t>
  </si>
  <si>
    <t>ETAPA I</t>
  </si>
  <si>
    <t>STA</t>
  </si>
  <si>
    <t>1</t>
  </si>
  <si>
    <t>{5bc6cc99-20a6-4413-9743-9ea7336d6601}</t>
  </si>
  <si>
    <t>2</t>
  </si>
  <si>
    <t>/</t>
  </si>
  <si>
    <t>SO 101.1</t>
  </si>
  <si>
    <t>KOMUNIKACE A ZPEVNĚNÉ PLOCHY - vnitroblok 1</t>
  </si>
  <si>
    <t>Soupis</t>
  </si>
  <si>
    <t>{2c64f45f-b4c1-4a03-ae5f-1aa226cdb836}</t>
  </si>
  <si>
    <t>SO 401.1</t>
  </si>
  <si>
    <t>Veřejné osvětlení - vnitroblok 1</t>
  </si>
  <si>
    <t>{10d5a012-82c0-4423-8734-820e1f54bff7}</t>
  </si>
  <si>
    <t>VRN1</t>
  </si>
  <si>
    <t>Vedlejší rozpočtové náklady - vnitroblok 1</t>
  </si>
  <si>
    <t>{48651bdb-d699-4338-bba9-1e167569dcc0}</t>
  </si>
  <si>
    <t>oa</t>
  </si>
  <si>
    <t>odpad asfal, živice</t>
  </si>
  <si>
    <t>184,18</t>
  </si>
  <si>
    <t>ok</t>
  </si>
  <si>
    <t>odpad kamení</t>
  </si>
  <si>
    <t>527,65</t>
  </si>
  <si>
    <t>KRYCÍ LIST SOUPISU PRACÍ</t>
  </si>
  <si>
    <t>ob</t>
  </si>
  <si>
    <t>odpad beton</t>
  </si>
  <si>
    <t>263,276</t>
  </si>
  <si>
    <t>plzk</t>
  </si>
  <si>
    <t>plocha pro zlepšení pod komunikacemi</t>
  </si>
  <si>
    <t>1095</t>
  </si>
  <si>
    <t>ut</t>
  </si>
  <si>
    <t>úprava terénu pro trávník</t>
  </si>
  <si>
    <t>360</t>
  </si>
  <si>
    <t>Objekt:</t>
  </si>
  <si>
    <t>I - ETAPA I</t>
  </si>
  <si>
    <t>Soupis:</t>
  </si>
  <si>
    <t>SO 101.1 - KOMUNIKACE A ZPEVNĚNÉ PLOCHY - vnitroblok 1</t>
  </si>
  <si>
    <t>Výměry odečteny z výkresů: 09s20-5-D-00-02.1 Situace stavby - ETAPA I, 09s20-5-D-00-03 Vzorové příčné řezy, 09s20-5-D-00-04 Situace přípravy území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</si>
  <si>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</si>
  <si>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</si>
  <si>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</si>
  <si>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</si>
  <si>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</si>
  <si>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</si>
  <si>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</si>
  <si>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1-1 - Případná výměna podloží</t>
  </si>
  <si>
    <t xml:space="preserve">    1-2 - Terénní a sadové úpravy</t>
  </si>
  <si>
    <t xml:space="preserve">    5-1 - Konstrukce A - chodník</t>
  </si>
  <si>
    <t xml:space="preserve">    5-11 - Konstrukce A1- zesílený chodník</t>
  </si>
  <si>
    <t xml:space="preserve">    5-2 - Konstrukce B</t>
  </si>
  <si>
    <t xml:space="preserve">    5-3 - Konstrukce C</t>
  </si>
  <si>
    <t xml:space="preserve">    5-4 - Konstrukce D - parkovací plochy </t>
  </si>
  <si>
    <t xml:space="preserve">    5-5 - Konstrukce E - odrazný pruh</t>
  </si>
  <si>
    <t xml:space="preserve">    8 - Trubní vedení</t>
  </si>
  <si>
    <t xml:space="preserve">    9 - Ostatní konstrukce a práce, bourání</t>
  </si>
  <si>
    <t xml:space="preserve">    9-1 - Mobiliář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</si>
  <si>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</si>
  <si>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</si>
  <si>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</si>
  <si>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</si>
  <si>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</si>
  <si>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</si>
  <si>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</si>
  <si>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</si>
  <si>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</si>
  <si>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</si>
  <si>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</si>
  <si>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</si>
  <si>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</si>
  <si>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</si>
  <si>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</si>
  <si>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</si>
  <si>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</si>
  <si>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</si>
  <si>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</si>
  <si>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</si>
  <si>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</si>
  <si>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průměru kmene do 100 mm i s kořeny sklonu terénu do 1:5 z celkové plochy do 100 m2 strojně</t>
  </si>
  <si>
    <t>m2</t>
  </si>
  <si>
    <t>4</t>
  </si>
  <si>
    <t>2024887071</t>
  </si>
  <si>
    <t>112101101</t>
  </si>
  <si>
    <t>Odstranění stromů listnatých průměru kmene do 300 mm</t>
  </si>
  <si>
    <t>kus</t>
  </si>
  <si>
    <t>-1143826052</t>
  </si>
  <si>
    <t>3</t>
  </si>
  <si>
    <t>112201112</t>
  </si>
  <si>
    <t>Odstranění pařezů D do 0,3 m v rovině a svahu 1:5 s odklizením do 20 m a zasypáním jámy</t>
  </si>
  <si>
    <t>-1680391184</t>
  </si>
  <si>
    <t>113106134</t>
  </si>
  <si>
    <t>Rozebrání dlažeb ze zámkových dlaždic komunikací pro pěší strojně pl do 50 m2</t>
  </si>
  <si>
    <t>-1149413883</t>
  </si>
  <si>
    <t>5</t>
  </si>
  <si>
    <t>113106142</t>
  </si>
  <si>
    <t>Rozebrání dlažeb z betonových nebo kamenných dlaždic komunikací pro pěší strojně pl přes 50 m2</t>
  </si>
  <si>
    <t>1620758980</t>
  </si>
  <si>
    <t>VV</t>
  </si>
  <si>
    <t>165+10+15+165+130</t>
  </si>
  <si>
    <t>6</t>
  </si>
  <si>
    <t>113107222</t>
  </si>
  <si>
    <t>Odstranění podkladu z kameniva drceného tl 200 mm strojně pl přes 200 m2</t>
  </si>
  <si>
    <t>-588934259</t>
  </si>
  <si>
    <t>7</t>
  </si>
  <si>
    <t>113107223</t>
  </si>
  <si>
    <t>Odstranění podkladu z kameniva drceného tl 300 mm strojně pl přes 200 m2</t>
  </si>
  <si>
    <t>47491427</t>
  </si>
  <si>
    <t>655,000+70+115</t>
  </si>
  <si>
    <t>8</t>
  </si>
  <si>
    <t>113107322</t>
  </si>
  <si>
    <t>Odstranění podkladu z kameniva drceného tl 200 mm strojně pl do 50 m2</t>
  </si>
  <si>
    <t>-1567644853</t>
  </si>
  <si>
    <t>25+35</t>
  </si>
  <si>
    <t>9</t>
  </si>
  <si>
    <t>113107331</t>
  </si>
  <si>
    <t>Odstranění podkladu z betonu prostého tl 150 mm strojně pl do 50 m2</t>
  </si>
  <si>
    <t>1631883006</t>
  </si>
  <si>
    <t>10</t>
  </si>
  <si>
    <t>113107336</t>
  </si>
  <si>
    <t>Odstranění podkladu z betonu vyztuženého sítěmi tl 150 mm strojně pl do 50 m2</t>
  </si>
  <si>
    <t>-1797181166</t>
  </si>
  <si>
    <t>11</t>
  </si>
  <si>
    <t>113107342</t>
  </si>
  <si>
    <t>Odstranění podkladu živičného tl 100 mm strojně pl do 50 m2</t>
  </si>
  <si>
    <t>-641470277</t>
  </si>
  <si>
    <t>9+10+11+10+10+25</t>
  </si>
  <si>
    <t>12</t>
  </si>
  <si>
    <t>113154124</t>
  </si>
  <si>
    <t>Frézování živičného krytu tl 100 mm pruh š 1 m pl do 500 m2 bez překážek v trase</t>
  </si>
  <si>
    <t>-1656691710</t>
  </si>
  <si>
    <t>345+310</t>
  </si>
  <si>
    <t>13</t>
  </si>
  <si>
    <t>113201112</t>
  </si>
  <si>
    <t>Vytrhání obrub silničních ležatých</t>
  </si>
  <si>
    <t>m</t>
  </si>
  <si>
    <t>1710253034</t>
  </si>
  <si>
    <t>81+66+15+80+8</t>
  </si>
  <si>
    <t>14</t>
  </si>
  <si>
    <t>113202111</t>
  </si>
  <si>
    <t>Vytrhání obrub krajníků obrubníků stojatých</t>
  </si>
  <si>
    <t>-185756717</t>
  </si>
  <si>
    <t>11+17</t>
  </si>
  <si>
    <t>113204111</t>
  </si>
  <si>
    <t>Vytrhání obrub záhonových</t>
  </si>
  <si>
    <t>761753546</t>
  </si>
  <si>
    <t>3+21+23+8+15+15+15</t>
  </si>
  <si>
    <t>16</t>
  </si>
  <si>
    <t>122201101</t>
  </si>
  <si>
    <t>Odkopávky a prokopávky nezapažené v hornině tř. 3 objem do 100 m3</t>
  </si>
  <si>
    <t>m3</t>
  </si>
  <si>
    <t>-279914956</t>
  </si>
  <si>
    <t>(100+185)*0,45+(40+50+60)*0,3+1765*0,05+3,5</t>
  </si>
  <si>
    <t>17</t>
  </si>
  <si>
    <t>12995-1</t>
  </si>
  <si>
    <t>Bourání  přístřešků pro kontejnery, rozměry 2,4*3,4* v. 3.0 - (zdivo cihelného na MC, střecha dřevěná), včetně likvidace suti</t>
  </si>
  <si>
    <t>soubor</t>
  </si>
  <si>
    <t>-1398926436</t>
  </si>
  <si>
    <t>18</t>
  </si>
  <si>
    <t>132251101</t>
  </si>
  <si>
    <t>Hloubení rýh nezapažených  š do 800 mm v hornině třídy těžitelnosti I, skupiny 3 objem do 20 m3 strojně</t>
  </si>
  <si>
    <t>-74538635</t>
  </si>
  <si>
    <t>16*0,6*1,5+0,6"pro přípojky vpustí"+(25*1)"zasakovací prostor pod parkovací plochou"</t>
  </si>
  <si>
    <t>19</t>
  </si>
  <si>
    <t>162201401</t>
  </si>
  <si>
    <t>Vodorovné přemístění větví stromů listnatých do 1 km D kmene do 300 mm</t>
  </si>
  <si>
    <t>1768254743</t>
  </si>
  <si>
    <t>20</t>
  </si>
  <si>
    <t>162201411</t>
  </si>
  <si>
    <t>Vodorovné přemístění kmenů stromů listnatých do 1 km D kmene do 300 mm</t>
  </si>
  <si>
    <t>1527122687</t>
  </si>
  <si>
    <t>162201421</t>
  </si>
  <si>
    <t>Vodorovné přemístění pařezů do 1 km D do 300 mm</t>
  </si>
  <si>
    <t>1313568085</t>
  </si>
  <si>
    <t>22</t>
  </si>
  <si>
    <t>162301501</t>
  </si>
  <si>
    <t>Vodorovné přemístění křovin do 5 km D kmene do 100 mm</t>
  </si>
  <si>
    <t>-1494619772</t>
  </si>
  <si>
    <t>23</t>
  </si>
  <si>
    <t>162301931</t>
  </si>
  <si>
    <t>Příplatek k vodorovnému přemístění větví stromů listnatých D kmene do 300 mm ZKD 1 km</t>
  </si>
  <si>
    <t>-42892492</t>
  </si>
  <si>
    <t>24</t>
  </si>
  <si>
    <t>162301951</t>
  </si>
  <si>
    <t>Příplatek k vodorovnému přemístění kmenů stromů listnatých D kmene do 300 mm ZKD 1 km</t>
  </si>
  <si>
    <t>-1320004662</t>
  </si>
  <si>
    <t>25</t>
  </si>
  <si>
    <t>162301971</t>
  </si>
  <si>
    <t>Příplatek k vodorovnému přemístění pařezů D 300 mm ZKD 1 km</t>
  </si>
  <si>
    <t>-1053088868</t>
  </si>
  <si>
    <t>26</t>
  </si>
  <si>
    <t>162701105</t>
  </si>
  <si>
    <t>Vodorovné přemístění do 10000 m výkopku/sypaniny z horniny tř. 1 až 4</t>
  </si>
  <si>
    <t>1202257114</t>
  </si>
  <si>
    <t>265+40</t>
  </si>
  <si>
    <t>27</t>
  </si>
  <si>
    <t>171201201</t>
  </si>
  <si>
    <t>Uložení sypaniny na skládky</t>
  </si>
  <si>
    <t>-1944484611</t>
  </si>
  <si>
    <t>28</t>
  </si>
  <si>
    <t>171201211</t>
  </si>
  <si>
    <t>Poplatek za uložení stavebního odpadu - zeminy a kameniva na skládce</t>
  </si>
  <si>
    <t>t</t>
  </si>
  <si>
    <t>-749977662</t>
  </si>
  <si>
    <t>305*1,8</t>
  </si>
  <si>
    <t>29</t>
  </si>
  <si>
    <t>174101101</t>
  </si>
  <si>
    <t>Zásyp jam, šachet rýh nebo kolem objektů sypaninou se zhutněním</t>
  </si>
  <si>
    <t>-1010169475</t>
  </si>
  <si>
    <t>16*0,6*0,9</t>
  </si>
  <si>
    <t>30</t>
  </si>
  <si>
    <t>M</t>
  </si>
  <si>
    <t>5834392-2</t>
  </si>
  <si>
    <t xml:space="preserve">materiál vhodný do zásypů   </t>
  </si>
  <si>
    <t>194574729</t>
  </si>
  <si>
    <t>31</t>
  </si>
  <si>
    <t>175151101</t>
  </si>
  <si>
    <t>Obsypání potrubí strojně sypaninou bez prohození, uloženou do 3 m</t>
  </si>
  <si>
    <t>-571439458</t>
  </si>
  <si>
    <t>16*0,6*0,2</t>
  </si>
  <si>
    <t>32</t>
  </si>
  <si>
    <t>58331200</t>
  </si>
  <si>
    <t>štěrkopísek netříděný zásypový</t>
  </si>
  <si>
    <t>-188304882</t>
  </si>
  <si>
    <t>1,92*2 'Přepočtené koeficientem množství</t>
  </si>
  <si>
    <t>33</t>
  </si>
  <si>
    <t>181951112</t>
  </si>
  <si>
    <t>Úprava pláně v hornině třídy těžitelnosti I, skupiny 1 až 3 se zhutněním</t>
  </si>
  <si>
    <t>2075931208</t>
  </si>
  <si>
    <t>650+20+145+580+370+25</t>
  </si>
  <si>
    <t>1-1</t>
  </si>
  <si>
    <t>Případná výměna podloží</t>
  </si>
  <si>
    <t>34</t>
  </si>
  <si>
    <t>-1940569521</t>
  </si>
  <si>
    <t>145+580+370</t>
  </si>
  <si>
    <t>35</t>
  </si>
  <si>
    <t>96208219</t>
  </si>
  <si>
    <t>plzk*0,3</t>
  </si>
  <si>
    <t>36</t>
  </si>
  <si>
    <t>1799810873</t>
  </si>
  <si>
    <t>37</t>
  </si>
  <si>
    <t>632629066</t>
  </si>
  <si>
    <t>38</t>
  </si>
  <si>
    <t>-1494930381</t>
  </si>
  <si>
    <t>plzk*0,3*1,8</t>
  </si>
  <si>
    <t>39</t>
  </si>
  <si>
    <t>564851111</t>
  </si>
  <si>
    <t>Podklad ze štěrkodrtě ŠD tl 150 mm</t>
  </si>
  <si>
    <t>-905786747</t>
  </si>
  <si>
    <t>plzk*2</t>
  </si>
  <si>
    <t>40</t>
  </si>
  <si>
    <t>919726220</t>
  </si>
  <si>
    <t>Geotextilie pro vyztužení, separaci a filtraci tkaná z polyesteru podélná/příčná pevnost 150/50 kN/m</t>
  </si>
  <si>
    <t>298495742</t>
  </si>
  <si>
    <t>plzk*1,05</t>
  </si>
  <si>
    <t>1-2</t>
  </si>
  <si>
    <t>Terénní a sadové úpravy</t>
  </si>
  <si>
    <t>41</t>
  </si>
  <si>
    <t>181111111</t>
  </si>
  <si>
    <t>Plošná úprava terénu do 500 m2 zemina tř 1 až 4 nerovnosti do 100 mm v rovinně a svahu do 1:5</t>
  </si>
  <si>
    <t>-623582850</t>
  </si>
  <si>
    <t>5+35+45+85+75+15+100</t>
  </si>
  <si>
    <t>42</t>
  </si>
  <si>
    <t>181411131</t>
  </si>
  <si>
    <t>Založení parkového trávníku výsevem plochy do 1000 m2 v rovině a ve svahu do 1:5</t>
  </si>
  <si>
    <t>283375299</t>
  </si>
  <si>
    <t>43</t>
  </si>
  <si>
    <t>00572410</t>
  </si>
  <si>
    <t>osivo směs travní parková</t>
  </si>
  <si>
    <t>kg</t>
  </si>
  <si>
    <t>-878495146</t>
  </si>
  <si>
    <t>360*0,015 'Přepočtené koeficientem množství</t>
  </si>
  <si>
    <t>44</t>
  </si>
  <si>
    <t>182303111</t>
  </si>
  <si>
    <t>Doplnění zeminy nebo substrátu na travnatých plochách tl 50 mm rovina v rovinně a svahu do 1:5</t>
  </si>
  <si>
    <t>1712312007</t>
  </si>
  <si>
    <t>45</t>
  </si>
  <si>
    <t>10371500</t>
  </si>
  <si>
    <t>substrát pro trávníky VL</t>
  </si>
  <si>
    <t>509714104</t>
  </si>
  <si>
    <t>46</t>
  </si>
  <si>
    <t>18390114-1</t>
  </si>
  <si>
    <t>Doplnění zeminy nebo substrátu tl vrstvy 100 mm na ploše po odstranění zpevněných vrstev</t>
  </si>
  <si>
    <t>1451352982</t>
  </si>
  <si>
    <t>60+20+20</t>
  </si>
  <si>
    <t>47</t>
  </si>
  <si>
    <t>10364101</t>
  </si>
  <si>
    <t>zemina pro terénní úpravy -  ornice</t>
  </si>
  <si>
    <t>-1890077149</t>
  </si>
  <si>
    <t>100*0,2*1,8</t>
  </si>
  <si>
    <t>48</t>
  </si>
  <si>
    <t>184802111</t>
  </si>
  <si>
    <t>Chemické odplevelení před založením kultury nad 20 m2 postřikem na široko v rovině a svahu do 1:5</t>
  </si>
  <si>
    <t>-1611429097</t>
  </si>
  <si>
    <t>49</t>
  </si>
  <si>
    <t>184802611</t>
  </si>
  <si>
    <t>Chemické odplevelení po založení kultury postřikem na široko v rovině a svahu do 1:5</t>
  </si>
  <si>
    <t>-1827364655</t>
  </si>
  <si>
    <t>50</t>
  </si>
  <si>
    <t>185803111</t>
  </si>
  <si>
    <t>Ošetření trávníku shrabáním v rovině a svahu do 1:5</t>
  </si>
  <si>
    <t>-1077776437</t>
  </si>
  <si>
    <t>5-1</t>
  </si>
  <si>
    <t>Konstrukce A - chodník</t>
  </si>
  <si>
    <t>51</t>
  </si>
  <si>
    <t>-1974563765</t>
  </si>
  <si>
    <t>52</t>
  </si>
  <si>
    <t>596211110</t>
  </si>
  <si>
    <t>Kladení zámkové dlažby komunikací pro pěší tl 60 mm skupiny A pl do 50 m2</t>
  </si>
  <si>
    <t>-932657744</t>
  </si>
  <si>
    <t>2,8+2,8+0,7+5,9+2,3+2,5+1,8+1,1+1,1</t>
  </si>
  <si>
    <t>53</t>
  </si>
  <si>
    <t>59245006</t>
  </si>
  <si>
    <t>dlažba tvar obdélník betonová pro nevidomé 200x100x60mm barevná červená</t>
  </si>
  <si>
    <t>146680901</t>
  </si>
  <si>
    <t>54</t>
  </si>
  <si>
    <t>596211111</t>
  </si>
  <si>
    <t>Kladení zámkové dlažby komunikací pro pěší tl 60 mm skupiny A pl do 100 m2</t>
  </si>
  <si>
    <t>186164087</t>
  </si>
  <si>
    <t>190+5+67+81+270+4+3</t>
  </si>
  <si>
    <t>55</t>
  </si>
  <si>
    <t>59245018</t>
  </si>
  <si>
    <t>dlažba tvar obdélník betonová 200x100x60mm přírodní</t>
  </si>
  <si>
    <t>1294232971</t>
  </si>
  <si>
    <t>620,000*1,03</t>
  </si>
  <si>
    <t>5-11</t>
  </si>
  <si>
    <t>Konstrukce A1- zesílený chodník</t>
  </si>
  <si>
    <t>56</t>
  </si>
  <si>
    <t>564861111</t>
  </si>
  <si>
    <t>Podklad ze štěrkodrtě ŠD tl 200 mm</t>
  </si>
  <si>
    <t>1547437746</t>
  </si>
  <si>
    <t>57</t>
  </si>
  <si>
    <t>567124123</t>
  </si>
  <si>
    <t>Podklad ze směsi stmelené cementem SC C 12/15 (PB III) tl 160 mm</t>
  </si>
  <si>
    <t>330571856</t>
  </si>
  <si>
    <t>58</t>
  </si>
  <si>
    <t>596212210</t>
  </si>
  <si>
    <t>Kladení zámkové dlažby pozemních komunikací tl 80 mm skupiny A pl do 50 m2</t>
  </si>
  <si>
    <t>-1758962715</t>
  </si>
  <si>
    <t>59</t>
  </si>
  <si>
    <t>59245020</t>
  </si>
  <si>
    <t>dlažba tvar obdélník betonová 200x100x80mm přírodní</t>
  </si>
  <si>
    <t>518633839</t>
  </si>
  <si>
    <t>5-2</t>
  </si>
  <si>
    <t>Konstrukce B</t>
  </si>
  <si>
    <t>60</t>
  </si>
  <si>
    <t>676582688</t>
  </si>
  <si>
    <t>132,000*1,1</t>
  </si>
  <si>
    <t>61</t>
  </si>
  <si>
    <t>564952111</t>
  </si>
  <si>
    <t>Podklad z mechanicky zpevněného kameniva MZK tl 150 mm</t>
  </si>
  <si>
    <t>257243778</t>
  </si>
  <si>
    <t>110*1,2</t>
  </si>
  <si>
    <t>62</t>
  </si>
  <si>
    <t>591211111</t>
  </si>
  <si>
    <t>Kladení dlažby z kostek drobných z kamene do lože z kameniva těženého tl 50 mm</t>
  </si>
  <si>
    <t>1680601407</t>
  </si>
  <si>
    <t>25+7 "parkovací plochy a vjezd do oblasti"</t>
  </si>
  <si>
    <t>41+37 "komunikace před čp.2518 a 2519"</t>
  </si>
  <si>
    <t>Součet</t>
  </si>
  <si>
    <t>63</t>
  </si>
  <si>
    <t>58381007</t>
  </si>
  <si>
    <t>kostka dlažební žula drobná 8/10</t>
  </si>
  <si>
    <t>1661360871</t>
  </si>
  <si>
    <t>32*1,02 'Přepočtené koeficientem množství</t>
  </si>
  <si>
    <t>64</t>
  </si>
  <si>
    <t>58381186-1</t>
  </si>
  <si>
    <t xml:space="preserve">nepravidelný kámen - kamenná dlažba typ odseky </t>
  </si>
  <si>
    <t>-1239126813</t>
  </si>
  <si>
    <t>78*1,02 'Přepočtené koeficientem množství</t>
  </si>
  <si>
    <t>5-3</t>
  </si>
  <si>
    <t>Konstrukce C</t>
  </si>
  <si>
    <t>65</t>
  </si>
  <si>
    <t>72805313</t>
  </si>
  <si>
    <t>515,000/4*4,5</t>
  </si>
  <si>
    <t>66</t>
  </si>
  <si>
    <t>567122111</t>
  </si>
  <si>
    <t>Podklad ze směsi stmelené cementem SC C 8/10 (KSC I) tl 120 mm</t>
  </si>
  <si>
    <t>-891065450</t>
  </si>
  <si>
    <t>67</t>
  </si>
  <si>
    <t>573111112</t>
  </si>
  <si>
    <t>Postřik živičný infiltrační s posypem z asfaltu množství 1 kg/m2</t>
  </si>
  <si>
    <t>-281379184</t>
  </si>
  <si>
    <t>68</t>
  </si>
  <si>
    <t>565145111</t>
  </si>
  <si>
    <t>Asfaltový beton vrstva podkladní ACP 16 (obalované kamenivo OKS) tl 60 mm š do 3 m</t>
  </si>
  <si>
    <t>-937306646</t>
  </si>
  <si>
    <t>69</t>
  </si>
  <si>
    <t>573211109</t>
  </si>
  <si>
    <t>Postřik živičný spojovací z asfaltu v množství 0,50 kg/m2</t>
  </si>
  <si>
    <t>1209803726</t>
  </si>
  <si>
    <t>70</t>
  </si>
  <si>
    <t>577134111</t>
  </si>
  <si>
    <t>Asfaltový beton vrstva obrusná ACO 11 (ABS) tř. I tl 40 mm š do 3 m z nemodifikovaného asfaltu</t>
  </si>
  <si>
    <t>987311350</t>
  </si>
  <si>
    <t>5-4</t>
  </si>
  <si>
    <t xml:space="preserve">Konstrukce D - parkovací plochy </t>
  </si>
  <si>
    <t>71</t>
  </si>
  <si>
    <t>-937664607</t>
  </si>
  <si>
    <t>337*1,1</t>
  </si>
  <si>
    <t>72</t>
  </si>
  <si>
    <t>1453142185</t>
  </si>
  <si>
    <t>317+20</t>
  </si>
  <si>
    <t>73</t>
  </si>
  <si>
    <t>596412211</t>
  </si>
  <si>
    <t>Kladení dlažby z vegetačních tvárnic pozemních komunikací tl 80 mm do 100 m2</t>
  </si>
  <si>
    <t>-1767794015</t>
  </si>
  <si>
    <t>139-29+104+89+14</t>
  </si>
  <si>
    <t>74</t>
  </si>
  <si>
    <t>59245030-1</t>
  </si>
  <si>
    <t>dlažba skladebná betonová 200x200x80mm přírodní zatraňovací</t>
  </si>
  <si>
    <t>-104876581</t>
  </si>
  <si>
    <t>(317-9)*1,03</t>
  </si>
  <si>
    <t>75</t>
  </si>
  <si>
    <t>59245004</t>
  </si>
  <si>
    <t>dlažba tvar čtverec betonová 200x200x80mm barevná bílá</t>
  </si>
  <si>
    <t>-1774107045</t>
  </si>
  <si>
    <t>10*0,2*4,5</t>
  </si>
  <si>
    <t>76</t>
  </si>
  <si>
    <t>58343810</t>
  </si>
  <si>
    <t>kamenivo drcené hrubé frakce 4/8</t>
  </si>
  <si>
    <t>-578740379</t>
  </si>
  <si>
    <t>317*0,3*0,08*1,9</t>
  </si>
  <si>
    <t>77</t>
  </si>
  <si>
    <t>80158826</t>
  </si>
  <si>
    <t>29 "pro vyhrazené parkovací  plochy O1"</t>
  </si>
  <si>
    <t>78</t>
  </si>
  <si>
    <t>59245030</t>
  </si>
  <si>
    <t>dlažba tvar čtverec betonová 200x200x80mm přírodní</t>
  </si>
  <si>
    <t>-500029129</t>
  </si>
  <si>
    <t>79</t>
  </si>
  <si>
    <t>571908111-41</t>
  </si>
  <si>
    <t>Kryt vymývaným dekoračním kamenivem (kačírkem) nebo drtí 16-32. tl 100 mm</t>
  </si>
  <si>
    <t>27133073</t>
  </si>
  <si>
    <t>33+8+8+3+4+4</t>
  </si>
  <si>
    <t>80</t>
  </si>
  <si>
    <t>564871-1</t>
  </si>
  <si>
    <t xml:space="preserve">Výplň zasakovacích prostorů štěrkodrtí fr. 32-64   </t>
  </si>
  <si>
    <t>-1804896198</t>
  </si>
  <si>
    <t>25*1*0,8</t>
  </si>
  <si>
    <t>81</t>
  </si>
  <si>
    <t>919726122</t>
  </si>
  <si>
    <t>Geotextilie pro ochranu, separaci a filtraci netkaná měrná hmotnost do 300 g/m2</t>
  </si>
  <si>
    <t>58027079</t>
  </si>
  <si>
    <t>25*4*1,1</t>
  </si>
  <si>
    <t>5-5</t>
  </si>
  <si>
    <t>Konstrukce E - odrazný pruh</t>
  </si>
  <si>
    <t>82</t>
  </si>
  <si>
    <t>-682558658</t>
  </si>
  <si>
    <t>83</t>
  </si>
  <si>
    <t>591411111</t>
  </si>
  <si>
    <t>Kladení dlažby z mozaiky jednobarevné komunikací pro pěší lože z kameniva</t>
  </si>
  <si>
    <t>-981118398</t>
  </si>
  <si>
    <t>84</t>
  </si>
  <si>
    <t>58381004</t>
  </si>
  <si>
    <t>kostka dlažební mozaika žula 4/6 tř 1</t>
  </si>
  <si>
    <t>1171268930</t>
  </si>
  <si>
    <t>Trubní vedení</t>
  </si>
  <si>
    <t>85</t>
  </si>
  <si>
    <t>451572111</t>
  </si>
  <si>
    <t>Lože pod potrubí otevřený výkop z kameniva drobného těženého</t>
  </si>
  <si>
    <t>1867116223</t>
  </si>
  <si>
    <t>18*0,5*0,2</t>
  </si>
  <si>
    <t>86</t>
  </si>
  <si>
    <t>871353121</t>
  </si>
  <si>
    <t>Montáž kanalizačního potrubí z PVC těsněné gumovým kroužkem otevřený výkop sklon do 20 % DN 200</t>
  </si>
  <si>
    <t>-724157984</t>
  </si>
  <si>
    <t>16+2</t>
  </si>
  <si>
    <t>87</t>
  </si>
  <si>
    <t>28611136</t>
  </si>
  <si>
    <t>trubka kanalizační PVC DN 200x1000 mm SN4</t>
  </si>
  <si>
    <t>291206161</t>
  </si>
  <si>
    <t>88</t>
  </si>
  <si>
    <t>89-2</t>
  </si>
  <si>
    <t>napojení vpustí na stávající šachty nebo potrubí</t>
  </si>
  <si>
    <t>676313100</t>
  </si>
  <si>
    <t>89</t>
  </si>
  <si>
    <t>89--4</t>
  </si>
  <si>
    <t>zrušení stávajících vpustí, zaslepení přípojek</t>
  </si>
  <si>
    <t>1416433153</t>
  </si>
  <si>
    <t>90</t>
  </si>
  <si>
    <t>895941111</t>
  </si>
  <si>
    <t>Zřízení vpusti kanalizační uliční z betonových dílců typ UV-50 normální</t>
  </si>
  <si>
    <t>-536896887</t>
  </si>
  <si>
    <t>91</t>
  </si>
  <si>
    <t>5922-</t>
  </si>
  <si>
    <t xml:space="preserve">vpusť uliční skruž betonová - komletní: dno, skruže, mříž, koš, rám ...   </t>
  </si>
  <si>
    <t>-320327527</t>
  </si>
  <si>
    <t>92</t>
  </si>
  <si>
    <t>899431111</t>
  </si>
  <si>
    <t>Výšková úprava uličního vstupu nebo vpusti do 200 mm zvýšením krycího hrnce, šoupěte nebo hydrantu</t>
  </si>
  <si>
    <t>-1564287621</t>
  </si>
  <si>
    <t>Ostatní konstrukce a práce, bourání</t>
  </si>
  <si>
    <t>93</t>
  </si>
  <si>
    <t>914111111</t>
  </si>
  <si>
    <t>Montáž svislé dopravní značky do velikosti 1 m2 objímkami na sloupek nebo konzolu</t>
  </si>
  <si>
    <t>-1446017141</t>
  </si>
  <si>
    <t>2+2+2</t>
  </si>
  <si>
    <t>94</t>
  </si>
  <si>
    <t>40445625</t>
  </si>
  <si>
    <t>informativní značky provozní IP8, IP9, IP11-IP13 500x700mm</t>
  </si>
  <si>
    <t>681280165</t>
  </si>
  <si>
    <t>95</t>
  </si>
  <si>
    <t>40445620</t>
  </si>
  <si>
    <t>zákazové, příkazové dopravní značky B1-B34, C1-15 700mm</t>
  </si>
  <si>
    <t>2098853596</t>
  </si>
  <si>
    <t>96</t>
  </si>
  <si>
    <t>404456-1</t>
  </si>
  <si>
    <t>stávající demontované značky</t>
  </si>
  <si>
    <t>-1402952707</t>
  </si>
  <si>
    <t>97</t>
  </si>
  <si>
    <t>914511112</t>
  </si>
  <si>
    <t>Montáž sloupku dopravních značek délky do 3,5 m s betonovým základem a patkou</t>
  </si>
  <si>
    <t>1345578933</t>
  </si>
  <si>
    <t>98</t>
  </si>
  <si>
    <t>40445225</t>
  </si>
  <si>
    <t>sloupek pro dopravní značku Zn D 60mm v 3,5m</t>
  </si>
  <si>
    <t>-997145428</t>
  </si>
  <si>
    <t>99</t>
  </si>
  <si>
    <t>40445240</t>
  </si>
  <si>
    <t>patka pro sloupek Al D 60mm</t>
  </si>
  <si>
    <t>-284095563</t>
  </si>
  <si>
    <t>100</t>
  </si>
  <si>
    <t>40445253</t>
  </si>
  <si>
    <t>víčko plastové na sloupek D 60mm</t>
  </si>
  <si>
    <t>12870865</t>
  </si>
  <si>
    <t>101</t>
  </si>
  <si>
    <t>915211116</t>
  </si>
  <si>
    <t>Vodorovné dopravní značení dělící čáry souvislé š 125 mm retroreflexní žlutý plast</t>
  </si>
  <si>
    <t>-496249141</t>
  </si>
  <si>
    <t>102</t>
  </si>
  <si>
    <t>915491211</t>
  </si>
  <si>
    <t>Osazení vodícího proužku z betonových desek do betonového lože tl do 100 mm š proužku 250 mm</t>
  </si>
  <si>
    <t>1599394293</t>
  </si>
  <si>
    <t>295</t>
  </si>
  <si>
    <t>103</t>
  </si>
  <si>
    <t>59227-1</t>
  </si>
  <si>
    <t>deska betonová 500x250x100mm, bílá</t>
  </si>
  <si>
    <t>ks</t>
  </si>
  <si>
    <t>1866683489</t>
  </si>
  <si>
    <t>295*2 'Přepočtené koeficientem množství</t>
  </si>
  <si>
    <t>104</t>
  </si>
  <si>
    <t>916111112</t>
  </si>
  <si>
    <t>Osazení obruby z velkých kostek bez boční opěry do lože z betonu prostého</t>
  </si>
  <si>
    <t>-1799835009</t>
  </si>
  <si>
    <t>105</t>
  </si>
  <si>
    <t>916111113</t>
  </si>
  <si>
    <t>Osazení obruby z velkých kostek s boční opěrou do lože z betonu prostého</t>
  </si>
  <si>
    <t>-183365626</t>
  </si>
  <si>
    <t>31+31+17</t>
  </si>
  <si>
    <t>106</t>
  </si>
  <si>
    <t>58381008</t>
  </si>
  <si>
    <t>kostka dlažební žula velká 15/17</t>
  </si>
  <si>
    <t>-1417195577</t>
  </si>
  <si>
    <t>(79,000+31)*0,17</t>
  </si>
  <si>
    <t>107</t>
  </si>
  <si>
    <t>916131213</t>
  </si>
  <si>
    <t>Osazení silničního obrubníku betonového stojatého s boční opěrou do lože z betonu prostého</t>
  </si>
  <si>
    <t>1173710555</t>
  </si>
  <si>
    <t>15+38+33+46+33+61+24</t>
  </si>
  <si>
    <t>7+2+23+3+6+2+1</t>
  </si>
  <si>
    <t>2+1+2+2+2+2+1</t>
  </si>
  <si>
    <t>108</t>
  </si>
  <si>
    <t>59217031</t>
  </si>
  <si>
    <t>obrubník betonový silniční 1000x150x250mm</t>
  </si>
  <si>
    <t>-1311122257</t>
  </si>
  <si>
    <t>109</t>
  </si>
  <si>
    <t>59217029</t>
  </si>
  <si>
    <t>obrubník betonový silniční nájezdový 1000x150x150mm</t>
  </si>
  <si>
    <t>496039709</t>
  </si>
  <si>
    <t>110</t>
  </si>
  <si>
    <t>59217030</t>
  </si>
  <si>
    <t>obrubník betonový silniční přechodový 1000x150x150-250mm</t>
  </si>
  <si>
    <t>1716032266</t>
  </si>
  <si>
    <t>111</t>
  </si>
  <si>
    <t>916231213</t>
  </si>
  <si>
    <t>Osazení chodníkového obrubníku betonového stojatého s boční opěrou do lože z betonu prostého</t>
  </si>
  <si>
    <t>-992649385</t>
  </si>
  <si>
    <t>145+30+20+3+4+3+12+43+2+3</t>
  </si>
  <si>
    <t>112</t>
  </si>
  <si>
    <t>59217008</t>
  </si>
  <si>
    <t>obrubník betonový parkový 1000x80x200mm</t>
  </si>
  <si>
    <t>-2010382066</t>
  </si>
  <si>
    <t>113</t>
  </si>
  <si>
    <t>916241113</t>
  </si>
  <si>
    <t>Osazení obrubníku kamenného ležatého s boční opěrou do lože z betonu prostého</t>
  </si>
  <si>
    <t>188545142</t>
  </si>
  <si>
    <t>9+5+21+7+21+8</t>
  </si>
  <si>
    <t>5+3,5+3,5+2,5</t>
  </si>
  <si>
    <t>114</t>
  </si>
  <si>
    <t>58380005</t>
  </si>
  <si>
    <t>obrubník kamenný žulový přímý 200x250mm</t>
  </si>
  <si>
    <t>-1393987936</t>
  </si>
  <si>
    <t>115</t>
  </si>
  <si>
    <t>58380426</t>
  </si>
  <si>
    <t>obrubník kamenný žulový obloukový R 1-3m 200x250mm</t>
  </si>
  <si>
    <t>650783910</t>
  </si>
  <si>
    <t>3,5+3,5+2,5</t>
  </si>
  <si>
    <t>116</t>
  </si>
  <si>
    <t>58380444</t>
  </si>
  <si>
    <t>obrubník kamenný žulový obloukový R 5-10m 250x200mm</t>
  </si>
  <si>
    <t>1787114752</t>
  </si>
  <si>
    <t>117</t>
  </si>
  <si>
    <t>916371211</t>
  </si>
  <si>
    <t>Osazení skrytého flexibilního zahradního obrubníku plastového jednostranným odkopáním zeminy</t>
  </si>
  <si>
    <t>-901821151</t>
  </si>
  <si>
    <t>118</t>
  </si>
  <si>
    <t>27245179</t>
  </si>
  <si>
    <t>obrubník zahradní z recyklovaného materiálu 25mx200mmx4mm</t>
  </si>
  <si>
    <t>-1286311172</t>
  </si>
  <si>
    <t>119</t>
  </si>
  <si>
    <t>919726121</t>
  </si>
  <si>
    <t>Geotextilie pro ochranu, separaci a filtraci netkaná měrná hmotnost do 200 g/m2</t>
  </si>
  <si>
    <t>473198597</t>
  </si>
  <si>
    <t>60*1,05</t>
  </si>
  <si>
    <t>120</t>
  </si>
  <si>
    <t>919732211</t>
  </si>
  <si>
    <t>Styčná spára napojení nového živičného povrchu na stávající za tepla š 15 mm hl 25 mm s prořezáním</t>
  </si>
  <si>
    <t>-1940769182</t>
  </si>
  <si>
    <t>121</t>
  </si>
  <si>
    <t>919735113</t>
  </si>
  <si>
    <t>Řezání stávajícího živičného krytu hl do 150 mm</t>
  </si>
  <si>
    <t>-221623453</t>
  </si>
  <si>
    <t>122</t>
  </si>
  <si>
    <t>919735122</t>
  </si>
  <si>
    <t>Řezání stávajícího betonového krytu hl do 100 mm</t>
  </si>
  <si>
    <t>1349591498</t>
  </si>
  <si>
    <t>123</t>
  </si>
  <si>
    <t>9610412-1</t>
  </si>
  <si>
    <t>Bourání základů z betonu prostého</t>
  </si>
  <si>
    <t>-223499815</t>
  </si>
  <si>
    <t>12,4*0,4*0,8</t>
  </si>
  <si>
    <t>124</t>
  </si>
  <si>
    <t>890251851-1</t>
  </si>
  <si>
    <t>Odstranění nefunkčních septiků - Bourání šachet z prostého betonu strojně obestavěného prostoru do 5 m3- zásyp vhodným materiálem</t>
  </si>
  <si>
    <t>-116752655</t>
  </si>
  <si>
    <t>125</t>
  </si>
  <si>
    <t>9660011-1</t>
  </si>
  <si>
    <t>Odstranění pískoviště</t>
  </si>
  <si>
    <t>-861587963</t>
  </si>
  <si>
    <t>126</t>
  </si>
  <si>
    <t>966001211</t>
  </si>
  <si>
    <t>Odstranění lavičky stabilní zabetonované</t>
  </si>
  <si>
    <t>588668849</t>
  </si>
  <si>
    <t>127</t>
  </si>
  <si>
    <t>966001311</t>
  </si>
  <si>
    <t>Odstranění odpadkového koše s betonovou patkou</t>
  </si>
  <si>
    <t>-10578762</t>
  </si>
  <si>
    <t>128</t>
  </si>
  <si>
    <t>966006132</t>
  </si>
  <si>
    <t>Odstranění značek dopravních nebo orientačních se sloupky s betonovými patkami</t>
  </si>
  <si>
    <t>498340269</t>
  </si>
  <si>
    <t>129</t>
  </si>
  <si>
    <t>966006211</t>
  </si>
  <si>
    <t>Odstranění svislých dopravních značek ze sloupů, sloupků nebo konzol</t>
  </si>
  <si>
    <t>-120674810</t>
  </si>
  <si>
    <t>130</t>
  </si>
  <si>
    <t>966006251</t>
  </si>
  <si>
    <t>Odstranění zábrany parkovací zabetonovaného sloupku v do 800 mm</t>
  </si>
  <si>
    <t>-1855225404</t>
  </si>
  <si>
    <t>131</t>
  </si>
  <si>
    <t>9660717-1</t>
  </si>
  <si>
    <t xml:space="preserve">Bourání sloupků železných zabetonovaných </t>
  </si>
  <si>
    <t>857980546</t>
  </si>
  <si>
    <t>9-1</t>
  </si>
  <si>
    <t>Mobiliář</t>
  </si>
  <si>
    <t>132</t>
  </si>
  <si>
    <t>273311125</t>
  </si>
  <si>
    <t>Základové desky z betonu prostého C 16/20</t>
  </si>
  <si>
    <t>510173885</t>
  </si>
  <si>
    <t>5,5*4,5*0,2</t>
  </si>
  <si>
    <t>133</t>
  </si>
  <si>
    <t>275316231-1</t>
  </si>
  <si>
    <t>Základové patky z prostého betonu pod lavičky</t>
  </si>
  <si>
    <t>1794292015</t>
  </si>
  <si>
    <t>3*4</t>
  </si>
  <si>
    <t>134</t>
  </si>
  <si>
    <t>767531111-1</t>
  </si>
  <si>
    <t>Montáž  kovových mříží nad anglické dvorky</t>
  </si>
  <si>
    <t>-1725502243</t>
  </si>
  <si>
    <t>135</t>
  </si>
  <si>
    <t>69752065-1</t>
  </si>
  <si>
    <t>mříže cca 1,2*0,8m - provedení rýhované hliníkové profily, včetně profilu pro osazení</t>
  </si>
  <si>
    <t>62827113</t>
  </si>
  <si>
    <t>136</t>
  </si>
  <si>
    <t>936001002-1</t>
  </si>
  <si>
    <t xml:space="preserve">Montáž prvků městské a zahradní architektury  - přístřešky pro kontejnery na 6 ks kontejnerů   </t>
  </si>
  <si>
    <t>399487648</t>
  </si>
  <si>
    <t>137</t>
  </si>
  <si>
    <t>749-1</t>
  </si>
  <si>
    <t>přístřešek pro kontejnery - pro 6 kontejnerů, rozměry 4,23x5,45x2.18m, materiál hliníkové profily, střecha polykarbonát</t>
  </si>
  <si>
    <t>1726395</t>
  </si>
  <si>
    <t>138</t>
  </si>
  <si>
    <t>936004112-1</t>
  </si>
  <si>
    <t xml:space="preserve">Osazení dětského pískoviště s rámem dřevěným </t>
  </si>
  <si>
    <t>300777063</t>
  </si>
  <si>
    <t>139</t>
  </si>
  <si>
    <t>749200-1</t>
  </si>
  <si>
    <t xml:space="preserve">Pískoviště 2x2m, dřevěný rám o výšce 0,33m vydlážděné dno, písek </t>
  </si>
  <si>
    <t>-149187515</t>
  </si>
  <si>
    <t>140</t>
  </si>
  <si>
    <t>936005231</t>
  </si>
  <si>
    <t>Montáž prvků - dětské hřiště</t>
  </si>
  <si>
    <t>-1446100524</t>
  </si>
  <si>
    <t>141</t>
  </si>
  <si>
    <t>749200-4.1</t>
  </si>
  <si>
    <t>Kyvadlová houpačka, rozměry 0.89 x 0.41 x 0.81, - různé motivy</t>
  </si>
  <si>
    <t>-1476674814</t>
  </si>
  <si>
    <t>142</t>
  </si>
  <si>
    <t>749200-5</t>
  </si>
  <si>
    <t>pružinovka, rozměry 0.9x0.4x1.0</t>
  </si>
  <si>
    <t>1915041758</t>
  </si>
  <si>
    <t>143</t>
  </si>
  <si>
    <t>749200-14</t>
  </si>
  <si>
    <t>houpačka 1+1, rozměry 4.2x1.4x2.5</t>
  </si>
  <si>
    <t>702151569</t>
  </si>
  <si>
    <t>144</t>
  </si>
  <si>
    <t>749200-16</t>
  </si>
  <si>
    <t>pyramida, rozměry 3.4 x 3.4 x3.1</t>
  </si>
  <si>
    <t>-583514702</t>
  </si>
  <si>
    <t>145</t>
  </si>
  <si>
    <t>936124113</t>
  </si>
  <si>
    <t>Montáž lavičky stabilní kotvené šrouby na pevný podklad</t>
  </si>
  <si>
    <t>-2011405293</t>
  </si>
  <si>
    <t>146</t>
  </si>
  <si>
    <t>749101060-1</t>
  </si>
  <si>
    <t>lavička parková - materiál  hliníkový rám, sedák a opěradlo dřevo rozměry min. 1,7m</t>
  </si>
  <si>
    <t>-971440605</t>
  </si>
  <si>
    <t>147</t>
  </si>
  <si>
    <t>936009112</t>
  </si>
  <si>
    <t>Bezpečnostní dopadová plocha venkovní na dětském hřišti tl 30 cm z písku</t>
  </si>
  <si>
    <t>-100501355</t>
  </si>
  <si>
    <t>997</t>
  </si>
  <si>
    <t>Přesun sutě</t>
  </si>
  <si>
    <t>148</t>
  </si>
  <si>
    <t>997221551</t>
  </si>
  <si>
    <t>Vodorovná doprava suti ze sypkých materiálů do 1 km</t>
  </si>
  <si>
    <t>1622376615</t>
  </si>
  <si>
    <t>oa+ok</t>
  </si>
  <si>
    <t>149</t>
  </si>
  <si>
    <t>997221559</t>
  </si>
  <si>
    <t>Příplatek ZKD 1 km u vodorovné dopravy suti ze sypkých materiálů</t>
  </si>
  <si>
    <t>1065764276</t>
  </si>
  <si>
    <t>(oa+ok)*9</t>
  </si>
  <si>
    <t>150</t>
  </si>
  <si>
    <t>997221561</t>
  </si>
  <si>
    <t>Vodorovná doprava suti z kusových materiálů do 1 km</t>
  </si>
  <si>
    <t>-2077897753</t>
  </si>
  <si>
    <t>151</t>
  </si>
  <si>
    <t>997221569</t>
  </si>
  <si>
    <t>Příplatek ZKD 1 km u vodorovné dopravy suti z kusových materiálů</t>
  </si>
  <si>
    <t>-1760579979</t>
  </si>
  <si>
    <t>ob*9</t>
  </si>
  <si>
    <t>152</t>
  </si>
  <si>
    <t>997221861</t>
  </si>
  <si>
    <t>Poplatek za uložení stavebního odpadu na recyklační skládce (skládkovné) z prostého betonu pod kódem 17 01 01</t>
  </si>
  <si>
    <t>1669620457</t>
  </si>
  <si>
    <t>6,5+123,675+24,375+11,55+72,5+5,74+4+14,936</t>
  </si>
  <si>
    <t>153</t>
  </si>
  <si>
    <t>997221873</t>
  </si>
  <si>
    <t>Poplatek za uložení stavebního odpadu na recyklační skládce (skládkovné) zeminy a kamení zatříděného do Katalogu odpadů pod kódem 17 05 04</t>
  </si>
  <si>
    <t>-602019793</t>
  </si>
  <si>
    <t>140,65+369,6+17,4</t>
  </si>
  <si>
    <t>154</t>
  </si>
  <si>
    <t>997221875</t>
  </si>
  <si>
    <t>Poplatek za uložení stavebního odpadu na recyklační skládce (skládkovné) asfaltového bez obsahu dehtu zatříděného do Katalogu odpadů pod kódem 17 03 02</t>
  </si>
  <si>
    <t>1453378678</t>
  </si>
  <si>
    <t>16,5+167,68</t>
  </si>
  <si>
    <t>998</t>
  </si>
  <si>
    <t>Přesun hmot</t>
  </si>
  <si>
    <t>155</t>
  </si>
  <si>
    <t>998223011</t>
  </si>
  <si>
    <t>Přesun hmot pro pozemní komunikace s krytem dlážděným</t>
  </si>
  <si>
    <t>-280601007</t>
  </si>
  <si>
    <t>SO 401.1 - Veřejné osvětlení - vnitroblok 1</t>
  </si>
  <si>
    <t>Výměry odečteny z výkresů: 2021_01_25 Nymburk - Park V Kolonii - VO_ETAPA I</t>
  </si>
  <si>
    <t>21-M - Elektromontáže</t>
  </si>
  <si>
    <t>46-M - Zemní práce při extr.mont.pracích</t>
  </si>
  <si>
    <t>HZS - Práce ceníkem nespecifikované</t>
  </si>
  <si>
    <t>21-M</t>
  </si>
  <si>
    <t>Elektromontáže</t>
  </si>
  <si>
    <t>210100151</t>
  </si>
  <si>
    <t>Ukončení kabelů smršťovací záklopkou nebo páskou se zapojením bez letování žíly do 4x16mm2</t>
  </si>
  <si>
    <t>-1824674413</t>
  </si>
  <si>
    <t>210100173</t>
  </si>
  <si>
    <t>Ukončení kabelů smršťovací záklopkou nebo páskou se zapojením bez letování žíly do 3x4mm2</t>
  </si>
  <si>
    <t>69848579</t>
  </si>
  <si>
    <t>210120101</t>
  </si>
  <si>
    <t>Montáž pojistkových patron do 60 A se styčným kroužkem</t>
  </si>
  <si>
    <t>855754541</t>
  </si>
  <si>
    <t>210202013</t>
  </si>
  <si>
    <t>Montáž svítidel výbojkových, LED na výložník, sloupek</t>
  </si>
  <si>
    <t>-1019182008</t>
  </si>
  <si>
    <t>210204011</t>
  </si>
  <si>
    <t>Montáž stožárů osvětlení ocelových samostatně stojících délky do 12 m</t>
  </si>
  <si>
    <t>-1026773406</t>
  </si>
  <si>
    <t>210204202</t>
  </si>
  <si>
    <t>Montáž elektrovýzbroje stožárů osvětlení 2 okruh</t>
  </si>
  <si>
    <t>255853435</t>
  </si>
  <si>
    <t>210220022</t>
  </si>
  <si>
    <t>Montáž uzemňovacího vedení vodičů FeZn pomocí svorek v zemi drátem do 10 mm ve městské zástavbě</t>
  </si>
  <si>
    <t>-1257568069</t>
  </si>
  <si>
    <t>210220301</t>
  </si>
  <si>
    <t>Montáž svorek hromosvodných typu SS, SR 03 se 2 šrouby</t>
  </si>
  <si>
    <t>-1436392963</t>
  </si>
  <si>
    <t>210220302</t>
  </si>
  <si>
    <t>Montáž svorek hromosvodných typu ST,SJ,SK,SZ,SR 01, 02 se 3 a více šrouby</t>
  </si>
  <si>
    <t>1230088523</t>
  </si>
  <si>
    <t>210810006</t>
  </si>
  <si>
    <t>Montáž měděných kabelů CYKY,CYKYD,CYKYDY,NYM,NYY,YSLY 750 V 3x1,5 mm2 uložených volně</t>
  </si>
  <si>
    <t>1794203403</t>
  </si>
  <si>
    <t>210810013</t>
  </si>
  <si>
    <t>Montáž měděných kabelů CYKY,CYKYD,CYKYDY,NYM,NYY,YSLY 750 V 4x16 mm2 uložených volně</t>
  </si>
  <si>
    <t>920248219</t>
  </si>
  <si>
    <t>210810013.1</t>
  </si>
  <si>
    <t>Montáž měděných kabelů CYKY,CYKYD,CYKYDY,NYM,NYY,YSLY 750 V 4x16 mm2 uložených pevně</t>
  </si>
  <si>
    <t>995345661</t>
  </si>
  <si>
    <t>316103530</t>
  </si>
  <si>
    <t>Stožár osvětlovací žár zinkovaný K4,5 - 133/89/60 + ZELENÁ RAL (STANDARD MĚSTA)</t>
  </si>
  <si>
    <t>218307159</t>
  </si>
  <si>
    <t>316103623</t>
  </si>
  <si>
    <t>Ochranná manžeta plastová OMP 133/159</t>
  </si>
  <si>
    <t>-1184777329</t>
  </si>
  <si>
    <t>341110360</t>
  </si>
  <si>
    <t>Kabel silový s Cu jádrem CYKY 3x1,5 mm2</t>
  </si>
  <si>
    <t>959261431</t>
  </si>
  <si>
    <t>341110760</t>
  </si>
  <si>
    <t>Kabel silový s Cu jádrem CYKY 4x16 mm2</t>
  </si>
  <si>
    <t>2138078036</t>
  </si>
  <si>
    <t>345121000</t>
  </si>
  <si>
    <t>Stožárová svorkovnice - elektrovýzbroj SV9.16.4 - TN - C</t>
  </si>
  <si>
    <t>2013863383</t>
  </si>
  <si>
    <t>345234150</t>
  </si>
  <si>
    <t>Vložka pojistková E27 normální 2410 6A</t>
  </si>
  <si>
    <t>434282834</t>
  </si>
  <si>
    <t>348121123</t>
  </si>
  <si>
    <t>Typ 1 -  1 xLED-HB 550-10200 lm-4S/830,DM 10, 1944/2400lm,19,5W</t>
  </si>
  <si>
    <t>-1183232568</t>
  </si>
  <si>
    <t>348121124</t>
  </si>
  <si>
    <t>Typ 2 -  1 xLED-HB 550-10200 lm-4S/830,DN 10, 1404/1800lm,19,5W</t>
  </si>
  <si>
    <t>1612666611</t>
  </si>
  <si>
    <t>348121125</t>
  </si>
  <si>
    <t>Typ 3 - 1 xLED-HB 550-10200 lm-4S/830,DX 10, 3760/4700lm,19,5W</t>
  </si>
  <si>
    <t>-77144376</t>
  </si>
  <si>
    <t>354101020</t>
  </si>
  <si>
    <t>Smršťovací záklopka do 4x16 plastová</t>
  </si>
  <si>
    <t>-93133008</t>
  </si>
  <si>
    <t>354101022</t>
  </si>
  <si>
    <t>Smršťovací záklopka do 3x4 mm2</t>
  </si>
  <si>
    <t>832817719</t>
  </si>
  <si>
    <t>354418601</t>
  </si>
  <si>
    <t>Drát kruhový pozinkovaný měkký 11343 D10,00mm</t>
  </si>
  <si>
    <t>958280249</t>
  </si>
  <si>
    <t>354418850</t>
  </si>
  <si>
    <t>Svorka spojovací SS pro lano D8-10 mm</t>
  </si>
  <si>
    <t>1559010426</t>
  </si>
  <si>
    <t>354418950</t>
  </si>
  <si>
    <t>Svorka připojovací SP1 k připojení kovových částí</t>
  </si>
  <si>
    <t>-2117117134</t>
  </si>
  <si>
    <t>Pol1</t>
  </si>
  <si>
    <t>Montáž kabelové spojky do 4x25</t>
  </si>
  <si>
    <t>1756055883</t>
  </si>
  <si>
    <t>Pol2</t>
  </si>
  <si>
    <t>Kabelové spojka SSU 4x16</t>
  </si>
  <si>
    <t>-47430210</t>
  </si>
  <si>
    <t>46-M</t>
  </si>
  <si>
    <t>Zemní práce při extr.mont.pracích</t>
  </si>
  <si>
    <t>283121301</t>
  </si>
  <si>
    <t>Folie výstražná PVC červená, š.22 cm</t>
  </si>
  <si>
    <t>-2137271570</t>
  </si>
  <si>
    <t>286000003</t>
  </si>
  <si>
    <t>Plast.chránička KF 09050</t>
  </si>
  <si>
    <t>-887175381</t>
  </si>
  <si>
    <t>460010024</t>
  </si>
  <si>
    <t>Vytyčení trasy vedení kabelového podzemního v zastavěném prostoru</t>
  </si>
  <si>
    <t>km</t>
  </si>
  <si>
    <t>1215772967</t>
  </si>
  <si>
    <t>460050704</t>
  </si>
  <si>
    <t>Hloubení nezapažených jam pro stožáry veřejného osvětlení ručně v hornině tř.3</t>
  </si>
  <si>
    <t>887442575</t>
  </si>
  <si>
    <t>460080013</t>
  </si>
  <si>
    <t>Základové konstrukce z monolitického betonu C 12/15 bez bednění</t>
  </si>
  <si>
    <t>176245020</t>
  </si>
  <si>
    <t>460100001</t>
  </si>
  <si>
    <t>Stožárové pouzdro VO</t>
  </si>
  <si>
    <t>845511496</t>
  </si>
  <si>
    <t>460100221</t>
  </si>
  <si>
    <t>Montáž stožárového pouzdra</t>
  </si>
  <si>
    <t>-1927734714</t>
  </si>
  <si>
    <t>460200304</t>
  </si>
  <si>
    <t>Hloubení kabelových nezapažených rýh ručně š 35 cm, hl 80 cm, v hornině tř 3</t>
  </si>
  <si>
    <t>1616744261</t>
  </si>
  <si>
    <t>460200308</t>
  </si>
  <si>
    <t>Hloubení kabelových nezapažených rýh ručně š 50 cm, hl 120 cm, v hornině tř 3</t>
  </si>
  <si>
    <t>-1289307393</t>
  </si>
  <si>
    <t>460421181</t>
  </si>
  <si>
    <t>Lože kabelů z písku nebo štěrkopísku tl 10 cm nad kabel, kryté plastovou folií, š lože do 25 cm</t>
  </si>
  <si>
    <t>1369125555</t>
  </si>
  <si>
    <t>460510054</t>
  </si>
  <si>
    <t>Kabelové prostupy z trub plastových do zdiva tl.30 cm, průměru do 10 cm</t>
  </si>
  <si>
    <t>11631299</t>
  </si>
  <si>
    <t>460560304</t>
  </si>
  <si>
    <t>Zásyp rýh ručně šířky 35 cm, hloubky 80 cm, z horniny třídy 3</t>
  </si>
  <si>
    <t>1814581489</t>
  </si>
  <si>
    <t>460560304.1</t>
  </si>
  <si>
    <t>Zásyp rýh ručně šířky 50 cm, hloubky 120 cm, z horniny třídy 3</t>
  </si>
  <si>
    <t>-283441507</t>
  </si>
  <si>
    <t>460561507</t>
  </si>
  <si>
    <t>Řezání živičného povrchu tl.50 mm</t>
  </si>
  <si>
    <t>1416334412</t>
  </si>
  <si>
    <t>460561508</t>
  </si>
  <si>
    <t>Řezání bet.povrchu tl.100 mm</t>
  </si>
  <si>
    <t>1274667047</t>
  </si>
  <si>
    <t>460561509</t>
  </si>
  <si>
    <t>Odstranění krytu betonového kompl.</t>
  </si>
  <si>
    <t>-724659589</t>
  </si>
  <si>
    <t>460561510</t>
  </si>
  <si>
    <t>Odstranění krytu živičného kompl.</t>
  </si>
  <si>
    <t>-207565142</t>
  </si>
  <si>
    <t>460561515</t>
  </si>
  <si>
    <t>Oprava bet.povrchu kompl.</t>
  </si>
  <si>
    <t>1486296220</t>
  </si>
  <si>
    <t>460561516</t>
  </si>
  <si>
    <t>Oprava živičného povrchu kompl.</t>
  </si>
  <si>
    <t>245183760</t>
  </si>
  <si>
    <t>460561517</t>
  </si>
  <si>
    <t>Bourání betobového základu</t>
  </si>
  <si>
    <t>-1492344078</t>
  </si>
  <si>
    <t>460620013</t>
  </si>
  <si>
    <t>Provizorní úprava teréní se zhutněním, v hornině tř 3</t>
  </si>
  <si>
    <t>-940191444</t>
  </si>
  <si>
    <t>Pol3</t>
  </si>
  <si>
    <t>Mechanizace - jeřáb (včetně přístavného)</t>
  </si>
  <si>
    <t>kpl</t>
  </si>
  <si>
    <t>-1079474492</t>
  </si>
  <si>
    <t>Pol4</t>
  </si>
  <si>
    <t>Mechanizace - plošina (včetně přístavného)</t>
  </si>
  <si>
    <t>-188554791</t>
  </si>
  <si>
    <t>HZS</t>
  </si>
  <si>
    <t>Práce ceníkem nespecifikované</t>
  </si>
  <si>
    <t>HZS000001</t>
  </si>
  <si>
    <t>Vypínání zařízení</t>
  </si>
  <si>
    <t>262144</t>
  </si>
  <si>
    <t>1309176808</t>
  </si>
  <si>
    <t>HZS000002</t>
  </si>
  <si>
    <t>Fázování zařízení</t>
  </si>
  <si>
    <t>hod</t>
  </si>
  <si>
    <t>-1599966393</t>
  </si>
  <si>
    <t>HZS000003</t>
  </si>
  <si>
    <t>Výchozí revize</t>
  </si>
  <si>
    <t>-1188957039</t>
  </si>
  <si>
    <t>HZS000004</t>
  </si>
  <si>
    <t>Archeologický průzkum</t>
  </si>
  <si>
    <t>-589602198</t>
  </si>
  <si>
    <t>HZS000005</t>
  </si>
  <si>
    <t>Dopravní značení</t>
  </si>
  <si>
    <t>1068761275</t>
  </si>
  <si>
    <t>HZS000006</t>
  </si>
  <si>
    <t>Geodetické vytýčení před zahájením stavby</t>
  </si>
  <si>
    <t>10415211</t>
  </si>
  <si>
    <t>HZS000007</t>
  </si>
  <si>
    <t>Geodetické vytýčení skutečného provedení</t>
  </si>
  <si>
    <t>484741001</t>
  </si>
  <si>
    <t>HZS000008</t>
  </si>
  <si>
    <t>Práce nesp., přepojování, stavební přípomoce, třídění, odvoz</t>
  </si>
  <si>
    <t>603218037</t>
  </si>
  <si>
    <t>Pol5</t>
  </si>
  <si>
    <t>Doprava materiálu a montážníků</t>
  </si>
  <si>
    <t>1307009024</t>
  </si>
  <si>
    <t>Pol6</t>
  </si>
  <si>
    <t>Koordinace</t>
  </si>
  <si>
    <t>845799173</t>
  </si>
  <si>
    <t>VRN1 - Vedlejší rozpočtové náklady - vnitroblok 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</si>
  <si>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</si>
  <si>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</si>
  <si>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</si>
  <si>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</si>
  <si>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</si>
  <si>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</si>
  <si>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</si>
  <si>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</si>
  <si>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Průzkumné, geodetické a projektové práce</t>
  </si>
  <si>
    <t>012203000</t>
  </si>
  <si>
    <t>Geodetické práce při provádění stavby</t>
  </si>
  <si>
    <t>soub</t>
  </si>
  <si>
    <t>1024</t>
  </si>
  <si>
    <t>2124099930</t>
  </si>
  <si>
    <t>012303000</t>
  </si>
  <si>
    <t>Geodetické práce po výstavbě - geodetické zaměření skutečného provedení díla</t>
  </si>
  <si>
    <t>553930880</t>
  </si>
  <si>
    <t>013254000-1</t>
  </si>
  <si>
    <t>Dokumentace skutečného provedení stavby (3x tištěná,CD)</t>
  </si>
  <si>
    <t>-893328258</t>
  </si>
  <si>
    <t>VRN3</t>
  </si>
  <si>
    <t>Zařízení staveniště</t>
  </si>
  <si>
    <t>030001000</t>
  </si>
  <si>
    <t>-1917358038</t>
  </si>
  <si>
    <t>039203-1</t>
  </si>
  <si>
    <t>Uvedení ploch poškozených vlivem realizace díla do stavu před zahájením realizace díla</t>
  </si>
  <si>
    <t>-1363729963</t>
  </si>
  <si>
    <t>060001-1</t>
  </si>
  <si>
    <t xml:space="preserve">Ochrana stávajících stromů v blízkosti staveniště </t>
  </si>
  <si>
    <t>-100045553</t>
  </si>
  <si>
    <t>VRN4</t>
  </si>
  <si>
    <t>Inženýrská činnost</t>
  </si>
  <si>
    <t>04290300-1</t>
  </si>
  <si>
    <t>Dohled autorizované osoby v oboru geologie (hydrogeologie) pro zhodnocení stavu zemní pláně včetně vypracování odborného posudku</t>
  </si>
  <si>
    <t>-934500215</t>
  </si>
  <si>
    <t>043134000</t>
  </si>
  <si>
    <t>Zkoušky zatěžovací, včetně vypracování odborné zprávy</t>
  </si>
  <si>
    <t>140633024</t>
  </si>
  <si>
    <t>VRN7</t>
  </si>
  <si>
    <t>Provozní vlivy</t>
  </si>
  <si>
    <t>072002000-1</t>
  </si>
  <si>
    <t>Přechodné dopravní značení, projednání</t>
  </si>
  <si>
    <t>962105521</t>
  </si>
  <si>
    <t>072002000-2</t>
  </si>
  <si>
    <t>Přechodné dopravní značení - značky, instalace, údržba</t>
  </si>
  <si>
    <t>-1410822146</t>
  </si>
  <si>
    <t>VRN9</t>
  </si>
  <si>
    <t>Ostatní náklady</t>
  </si>
  <si>
    <t>02-1</t>
  </si>
  <si>
    <t>Ochrana a zabezpečení stávajících inženýrských sítí po celou dobu realizace díla</t>
  </si>
  <si>
    <t>-1954604541</t>
  </si>
  <si>
    <t>051103-1</t>
  </si>
  <si>
    <t>Náklady na pojištění díla po celou dobu jeho realizace</t>
  </si>
  <si>
    <t>1111079996</t>
  </si>
  <si>
    <t>052203-1</t>
  </si>
  <si>
    <t xml:space="preserve">Náklady spojené se zajištěním bankovní záruky </t>
  </si>
  <si>
    <t>730230366</t>
  </si>
  <si>
    <t>090001000-1</t>
  </si>
  <si>
    <t>Vytyčení stávajících sítí</t>
  </si>
  <si>
    <t>-733578865</t>
  </si>
  <si>
    <t>SEZNAM FIGUR</t>
  </si>
  <si>
    <t>Výměra</t>
  </si>
  <si>
    <t xml:space="preserve"> I/ SO 101.1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</si>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</sst>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2020s09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PARK V KOLONII - ÚPRAVA PROSTORU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28. 1. 2021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16.5" customHeight="1">
      <c r="A95" s="7"/>
      <c r="B95" s="118"/>
      <c r="C95" s="119"/>
      <c r="D95" s="120" t="s">
        <v>77</v>
      </c>
      <c r="E95" s="120"/>
      <c r="F95" s="120"/>
      <c r="G95" s="120"/>
      <c r="H95" s="120"/>
      <c r="I95" s="121"/>
      <c r="J95" s="120" t="s">
        <v>78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ROUND(SUM(AG96:AG98),2)</f>
        <v>0</v>
      </c>
      <c r="AH95" s="121"/>
      <c r="AI95" s="121"/>
      <c r="AJ95" s="121"/>
      <c r="AK95" s="121"/>
      <c r="AL95" s="121"/>
      <c r="AM95" s="121"/>
      <c r="AN95" s="123">
        <f>SUM(AG95,AT95)</f>
        <v>0</v>
      </c>
      <c r="AO95" s="121"/>
      <c r="AP95" s="121"/>
      <c r="AQ95" s="124" t="s">
        <v>79</v>
      </c>
      <c r="AR95" s="125"/>
      <c r="AS95" s="126">
        <f>ROUND(SUM(AS96:AS98),2)</f>
        <v>0</v>
      </c>
      <c r="AT95" s="127">
        <f>ROUND(SUM(AV95:AW95),2)</f>
        <v>0</v>
      </c>
      <c r="AU95" s="128">
        <f>ROUND(SUM(AU96:AU98),5)</f>
        <v>0</v>
      </c>
      <c r="AV95" s="127">
        <f>ROUND(AZ95*L29,2)</f>
        <v>0</v>
      </c>
      <c r="AW95" s="127">
        <f>ROUND(BA95*L30,2)</f>
        <v>0</v>
      </c>
      <c r="AX95" s="127">
        <f>ROUND(BB95*L29,2)</f>
        <v>0</v>
      </c>
      <c r="AY95" s="127">
        <f>ROUND(BC95*L30,2)</f>
        <v>0</v>
      </c>
      <c r="AZ95" s="127">
        <f>ROUND(SUM(AZ96:AZ98),2)</f>
        <v>0</v>
      </c>
      <c r="BA95" s="127">
        <f>ROUND(SUM(BA96:BA98),2)</f>
        <v>0</v>
      </c>
      <c r="BB95" s="127">
        <f>ROUND(SUM(BB96:BB98),2)</f>
        <v>0</v>
      </c>
      <c r="BC95" s="127">
        <f>ROUND(SUM(BC96:BC98),2)</f>
        <v>0</v>
      </c>
      <c r="BD95" s="129">
        <f>ROUND(SUM(BD96:BD98),2)</f>
        <v>0</v>
      </c>
      <c r="BE95" s="7"/>
      <c r="BS95" s="130" t="s">
        <v>72</v>
      </c>
      <c r="BT95" s="130" t="s">
        <v>80</v>
      </c>
      <c r="BU95" s="130" t="s">
        <v>74</v>
      </c>
      <c r="BV95" s="130" t="s">
        <v>75</v>
      </c>
      <c r="BW95" s="130" t="s">
        <v>81</v>
      </c>
      <c r="BX95" s="130" t="s">
        <v>5</v>
      </c>
      <c r="CL95" s="130" t="s">
        <v>1</v>
      </c>
      <c r="CM95" s="130" t="s">
        <v>82</v>
      </c>
    </row>
    <row r="96" spans="1:90" s="4" customFormat="1" ht="23.25" customHeight="1">
      <c r="A96" s="131" t="s">
        <v>83</v>
      </c>
      <c r="B96" s="69"/>
      <c r="C96" s="132"/>
      <c r="D96" s="132"/>
      <c r="E96" s="133" t="s">
        <v>84</v>
      </c>
      <c r="F96" s="133"/>
      <c r="G96" s="133"/>
      <c r="H96" s="133"/>
      <c r="I96" s="133"/>
      <c r="J96" s="132"/>
      <c r="K96" s="133" t="s">
        <v>85</v>
      </c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4">
        <f>'SO 101.1 - KOMUNIKACE A Z...'!J32</f>
        <v>0</v>
      </c>
      <c r="AH96" s="132"/>
      <c r="AI96" s="132"/>
      <c r="AJ96" s="132"/>
      <c r="AK96" s="132"/>
      <c r="AL96" s="132"/>
      <c r="AM96" s="132"/>
      <c r="AN96" s="134">
        <f>SUM(AG96,AT96)</f>
        <v>0</v>
      </c>
      <c r="AO96" s="132"/>
      <c r="AP96" s="132"/>
      <c r="AQ96" s="135" t="s">
        <v>86</v>
      </c>
      <c r="AR96" s="71"/>
      <c r="AS96" s="136">
        <v>0</v>
      </c>
      <c r="AT96" s="137">
        <f>ROUND(SUM(AV96:AW96),2)</f>
        <v>0</v>
      </c>
      <c r="AU96" s="138">
        <f>'SO 101.1 - KOMUNIKACE A Z...'!P135</f>
        <v>0</v>
      </c>
      <c r="AV96" s="137">
        <f>'SO 101.1 - KOMUNIKACE A Z...'!J35</f>
        <v>0</v>
      </c>
      <c r="AW96" s="137">
        <f>'SO 101.1 - KOMUNIKACE A Z...'!J36</f>
        <v>0</v>
      </c>
      <c r="AX96" s="137">
        <f>'SO 101.1 - KOMUNIKACE A Z...'!J37</f>
        <v>0</v>
      </c>
      <c r="AY96" s="137">
        <f>'SO 101.1 - KOMUNIKACE A Z...'!J38</f>
        <v>0</v>
      </c>
      <c r="AZ96" s="137">
        <f>'SO 101.1 - KOMUNIKACE A Z...'!F35</f>
        <v>0</v>
      </c>
      <c r="BA96" s="137">
        <f>'SO 101.1 - KOMUNIKACE A Z...'!F36</f>
        <v>0</v>
      </c>
      <c r="BB96" s="137">
        <f>'SO 101.1 - KOMUNIKACE A Z...'!F37</f>
        <v>0</v>
      </c>
      <c r="BC96" s="137">
        <f>'SO 101.1 - KOMUNIKACE A Z...'!F38</f>
        <v>0</v>
      </c>
      <c r="BD96" s="139">
        <f>'SO 101.1 - KOMUNIKACE A Z...'!F39</f>
        <v>0</v>
      </c>
      <c r="BE96" s="4"/>
      <c r="BT96" s="140" t="s">
        <v>82</v>
      </c>
      <c r="BV96" s="140" t="s">
        <v>75</v>
      </c>
      <c r="BW96" s="140" t="s">
        <v>87</v>
      </c>
      <c r="BX96" s="140" t="s">
        <v>81</v>
      </c>
      <c r="CL96" s="140" t="s">
        <v>1</v>
      </c>
    </row>
    <row r="97" spans="1:90" s="4" customFormat="1" ht="23.25" customHeight="1">
      <c r="A97" s="131" t="s">
        <v>83</v>
      </c>
      <c r="B97" s="69"/>
      <c r="C97" s="132"/>
      <c r="D97" s="132"/>
      <c r="E97" s="133" t="s">
        <v>88</v>
      </c>
      <c r="F97" s="133"/>
      <c r="G97" s="133"/>
      <c r="H97" s="133"/>
      <c r="I97" s="133"/>
      <c r="J97" s="132"/>
      <c r="K97" s="133" t="s">
        <v>89</v>
      </c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4">
        <f>'SO 401.1 - Veřejné osvětl...'!J32</f>
        <v>0</v>
      </c>
      <c r="AH97" s="132"/>
      <c r="AI97" s="132"/>
      <c r="AJ97" s="132"/>
      <c r="AK97" s="132"/>
      <c r="AL97" s="132"/>
      <c r="AM97" s="132"/>
      <c r="AN97" s="134">
        <f>SUM(AG97,AT97)</f>
        <v>0</v>
      </c>
      <c r="AO97" s="132"/>
      <c r="AP97" s="132"/>
      <c r="AQ97" s="135" t="s">
        <v>86</v>
      </c>
      <c r="AR97" s="71"/>
      <c r="AS97" s="136">
        <v>0</v>
      </c>
      <c r="AT97" s="137">
        <f>ROUND(SUM(AV97:AW97),2)</f>
        <v>0</v>
      </c>
      <c r="AU97" s="138">
        <f>'SO 401.1 - Veřejné osvětl...'!P123</f>
        <v>0</v>
      </c>
      <c r="AV97" s="137">
        <f>'SO 401.1 - Veřejné osvětl...'!J35</f>
        <v>0</v>
      </c>
      <c r="AW97" s="137">
        <f>'SO 401.1 - Veřejné osvětl...'!J36</f>
        <v>0</v>
      </c>
      <c r="AX97" s="137">
        <f>'SO 401.1 - Veřejné osvětl...'!J37</f>
        <v>0</v>
      </c>
      <c r="AY97" s="137">
        <f>'SO 401.1 - Veřejné osvětl...'!J38</f>
        <v>0</v>
      </c>
      <c r="AZ97" s="137">
        <f>'SO 401.1 - Veřejné osvětl...'!F35</f>
        <v>0</v>
      </c>
      <c r="BA97" s="137">
        <f>'SO 401.1 - Veřejné osvětl...'!F36</f>
        <v>0</v>
      </c>
      <c r="BB97" s="137">
        <f>'SO 401.1 - Veřejné osvětl...'!F37</f>
        <v>0</v>
      </c>
      <c r="BC97" s="137">
        <f>'SO 401.1 - Veřejné osvětl...'!F38</f>
        <v>0</v>
      </c>
      <c r="BD97" s="139">
        <f>'SO 401.1 - Veřejné osvětl...'!F39</f>
        <v>0</v>
      </c>
      <c r="BE97" s="4"/>
      <c r="BT97" s="140" t="s">
        <v>82</v>
      </c>
      <c r="BV97" s="140" t="s">
        <v>75</v>
      </c>
      <c r="BW97" s="140" t="s">
        <v>90</v>
      </c>
      <c r="BX97" s="140" t="s">
        <v>81</v>
      </c>
      <c r="CL97" s="140" t="s">
        <v>1</v>
      </c>
    </row>
    <row r="98" spans="1:90" s="4" customFormat="1" ht="16.5" customHeight="1">
      <c r="A98" s="131" t="s">
        <v>83</v>
      </c>
      <c r="B98" s="69"/>
      <c r="C98" s="132"/>
      <c r="D98" s="132"/>
      <c r="E98" s="133" t="s">
        <v>91</v>
      </c>
      <c r="F98" s="133"/>
      <c r="G98" s="133"/>
      <c r="H98" s="133"/>
      <c r="I98" s="133"/>
      <c r="J98" s="132"/>
      <c r="K98" s="133" t="s">
        <v>92</v>
      </c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4">
        <f>'VRN1 - Vedlejší rozpočtov...'!J32</f>
        <v>0</v>
      </c>
      <c r="AH98" s="132"/>
      <c r="AI98" s="132"/>
      <c r="AJ98" s="132"/>
      <c r="AK98" s="132"/>
      <c r="AL98" s="132"/>
      <c r="AM98" s="132"/>
      <c r="AN98" s="134">
        <f>SUM(AG98,AT98)</f>
        <v>0</v>
      </c>
      <c r="AO98" s="132"/>
      <c r="AP98" s="132"/>
      <c r="AQ98" s="135" t="s">
        <v>86</v>
      </c>
      <c r="AR98" s="71"/>
      <c r="AS98" s="141">
        <v>0</v>
      </c>
      <c r="AT98" s="142">
        <f>ROUND(SUM(AV98:AW98),2)</f>
        <v>0</v>
      </c>
      <c r="AU98" s="143">
        <f>'VRN1 - Vedlejší rozpočtov...'!P126</f>
        <v>0</v>
      </c>
      <c r="AV98" s="142">
        <f>'VRN1 - Vedlejší rozpočtov...'!J35</f>
        <v>0</v>
      </c>
      <c r="AW98" s="142">
        <f>'VRN1 - Vedlejší rozpočtov...'!J36</f>
        <v>0</v>
      </c>
      <c r="AX98" s="142">
        <f>'VRN1 - Vedlejší rozpočtov...'!J37</f>
        <v>0</v>
      </c>
      <c r="AY98" s="142">
        <f>'VRN1 - Vedlejší rozpočtov...'!J38</f>
        <v>0</v>
      </c>
      <c r="AZ98" s="142">
        <f>'VRN1 - Vedlejší rozpočtov...'!F35</f>
        <v>0</v>
      </c>
      <c r="BA98" s="142">
        <f>'VRN1 - Vedlejší rozpočtov...'!F36</f>
        <v>0</v>
      </c>
      <c r="BB98" s="142">
        <f>'VRN1 - Vedlejší rozpočtov...'!F37</f>
        <v>0</v>
      </c>
      <c r="BC98" s="142">
        <f>'VRN1 - Vedlejší rozpočtov...'!F38</f>
        <v>0</v>
      </c>
      <c r="BD98" s="144">
        <f>'VRN1 - Vedlejší rozpočtov...'!F39</f>
        <v>0</v>
      </c>
      <c r="BE98" s="4"/>
      <c r="BT98" s="140" t="s">
        <v>82</v>
      </c>
      <c r="BV98" s="140" t="s">
        <v>75</v>
      </c>
      <c r="BW98" s="140" t="s">
        <v>93</v>
      </c>
      <c r="BX98" s="140" t="s">
        <v>81</v>
      </c>
      <c r="CL98" s="140" t="s">
        <v>1</v>
      </c>
    </row>
    <row r="99" spans="1:57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</sheetData>
  <sheetProtection password="CFC9" sheet="1" objects="1" scenarios="1" formatColumns="0" formatRows="0"/>
  <mergeCells count="54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SO 101.1 - KOMUNIKACE A Z...'!C2" display="/"/>
    <hyperlink ref="A97" location="'SO 401.1 - Veřejné osvětl...'!C2" display="/"/>
    <hyperlink ref="A98" location="'VRN1 - Vedlejší rozpočt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  <c r="AZ2" s="146" t="s">
        <v>94</v>
      </c>
      <c r="BA2" s="146" t="s">
        <v>95</v>
      </c>
      <c r="BB2" s="146" t="s">
        <v>1</v>
      </c>
      <c r="BC2" s="146" t="s">
        <v>96</v>
      </c>
      <c r="BD2" s="146" t="s">
        <v>82</v>
      </c>
    </row>
    <row r="3" spans="2:5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82</v>
      </c>
      <c r="AZ3" s="146" t="s">
        <v>97</v>
      </c>
      <c r="BA3" s="146" t="s">
        <v>98</v>
      </c>
      <c r="BB3" s="146" t="s">
        <v>1</v>
      </c>
      <c r="BC3" s="146" t="s">
        <v>99</v>
      </c>
      <c r="BD3" s="146" t="s">
        <v>82</v>
      </c>
    </row>
    <row r="4" spans="2:56" s="1" customFormat="1" ht="24.95" customHeight="1">
      <c r="B4" s="19"/>
      <c r="D4" s="150" t="s">
        <v>100</v>
      </c>
      <c r="I4" s="145"/>
      <c r="L4" s="19"/>
      <c r="M4" s="151" t="s">
        <v>10</v>
      </c>
      <c r="AT4" s="16" t="s">
        <v>4</v>
      </c>
      <c r="AZ4" s="146" t="s">
        <v>101</v>
      </c>
      <c r="BA4" s="146" t="s">
        <v>102</v>
      </c>
      <c r="BB4" s="146" t="s">
        <v>1</v>
      </c>
      <c r="BC4" s="146" t="s">
        <v>103</v>
      </c>
      <c r="BD4" s="146" t="s">
        <v>82</v>
      </c>
    </row>
    <row r="5" spans="2:56" s="1" customFormat="1" ht="6.95" customHeight="1">
      <c r="B5" s="19"/>
      <c r="I5" s="145"/>
      <c r="L5" s="19"/>
      <c r="AZ5" s="146" t="s">
        <v>104</v>
      </c>
      <c r="BA5" s="146" t="s">
        <v>105</v>
      </c>
      <c r="BB5" s="146" t="s">
        <v>1</v>
      </c>
      <c r="BC5" s="146" t="s">
        <v>106</v>
      </c>
      <c r="BD5" s="146" t="s">
        <v>82</v>
      </c>
    </row>
    <row r="6" spans="2:56" s="1" customFormat="1" ht="12" customHeight="1">
      <c r="B6" s="19"/>
      <c r="D6" s="152" t="s">
        <v>16</v>
      </c>
      <c r="I6" s="145"/>
      <c r="L6" s="19"/>
      <c r="AZ6" s="146" t="s">
        <v>107</v>
      </c>
      <c r="BA6" s="146" t="s">
        <v>108</v>
      </c>
      <c r="BB6" s="146" t="s">
        <v>1</v>
      </c>
      <c r="BC6" s="146" t="s">
        <v>109</v>
      </c>
      <c r="BD6" s="146" t="s">
        <v>82</v>
      </c>
    </row>
    <row r="7" spans="2:12" s="1" customFormat="1" ht="16.5" customHeight="1">
      <c r="B7" s="19"/>
      <c r="E7" s="153" t="str">
        <f>'Rekapitulace stavby'!K6</f>
        <v>PARK V KOLONII - ÚPRAVA PROSTORU</v>
      </c>
      <c r="F7" s="152"/>
      <c r="G7" s="152"/>
      <c r="H7" s="152"/>
      <c r="I7" s="145"/>
      <c r="L7" s="19"/>
    </row>
    <row r="8" spans="2:12" s="1" customFormat="1" ht="12" customHeight="1">
      <c r="B8" s="19"/>
      <c r="D8" s="152" t="s">
        <v>110</v>
      </c>
      <c r="I8" s="145"/>
      <c r="L8" s="19"/>
    </row>
    <row r="9" spans="1:31" s="2" customFormat="1" ht="16.5" customHeight="1">
      <c r="A9" s="37"/>
      <c r="B9" s="43"/>
      <c r="C9" s="37"/>
      <c r="D9" s="37"/>
      <c r="E9" s="153" t="s">
        <v>111</v>
      </c>
      <c r="F9" s="37"/>
      <c r="G9" s="37"/>
      <c r="H9" s="37"/>
      <c r="I9" s="154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112</v>
      </c>
      <c r="E10" s="37"/>
      <c r="F10" s="37"/>
      <c r="G10" s="37"/>
      <c r="H10" s="37"/>
      <c r="I10" s="154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5" t="s">
        <v>113</v>
      </c>
      <c r="F11" s="37"/>
      <c r="G11" s="37"/>
      <c r="H11" s="37"/>
      <c r="I11" s="154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4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6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6" t="s">
        <v>22</v>
      </c>
      <c r="J14" s="157" t="str">
        <f>'Rekapitulace stavby'!AN8</f>
        <v>28. 1. 2021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4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6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6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4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6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6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4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6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6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4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6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6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4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4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35.25" customHeight="1">
      <c r="A29" s="158"/>
      <c r="B29" s="159"/>
      <c r="C29" s="158"/>
      <c r="D29" s="158"/>
      <c r="E29" s="160" t="s">
        <v>114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4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3"/>
      <c r="E31" s="163"/>
      <c r="F31" s="163"/>
      <c r="G31" s="163"/>
      <c r="H31" s="163"/>
      <c r="I31" s="164"/>
      <c r="J31" s="163"/>
      <c r="K31" s="16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5" t="s">
        <v>33</v>
      </c>
      <c r="E32" s="37"/>
      <c r="F32" s="37"/>
      <c r="G32" s="37"/>
      <c r="H32" s="37"/>
      <c r="I32" s="154"/>
      <c r="J32" s="166">
        <f>ROUND(J135,2)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3"/>
      <c r="E33" s="163"/>
      <c r="F33" s="163"/>
      <c r="G33" s="163"/>
      <c r="H33" s="163"/>
      <c r="I33" s="164"/>
      <c r="J33" s="163"/>
      <c r="K33" s="163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7" t="s">
        <v>35</v>
      </c>
      <c r="G34" s="37"/>
      <c r="H34" s="37"/>
      <c r="I34" s="168" t="s">
        <v>34</v>
      </c>
      <c r="J34" s="167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9" t="s">
        <v>37</v>
      </c>
      <c r="E35" s="152" t="s">
        <v>38</v>
      </c>
      <c r="F35" s="170">
        <f>ROUND((SUM(BE135:BE386)),2)</f>
        <v>0</v>
      </c>
      <c r="G35" s="37"/>
      <c r="H35" s="37"/>
      <c r="I35" s="171">
        <v>0.21</v>
      </c>
      <c r="J35" s="170">
        <f>ROUND(((SUM(BE135:BE386))*I35),2)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ROUND((SUM(BF135:BF386)),2)</f>
        <v>0</v>
      </c>
      <c r="G36" s="37"/>
      <c r="H36" s="37"/>
      <c r="I36" s="171">
        <v>0.15</v>
      </c>
      <c r="J36" s="170">
        <f>ROUND(((SUM(BF135:BF386))*I36),2)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ROUND((SUM(BG135:BG386)),2)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ROUND((SUM(BH135:BH386)),2)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ROUND((SUM(BI135:BI386)),2)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4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4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115</v>
      </c>
      <c r="D82" s="39"/>
      <c r="E82" s="39"/>
      <c r="F82" s="39"/>
      <c r="G82" s="39"/>
      <c r="H82" s="39"/>
      <c r="I82" s="154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4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4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>PARK V KOLONII - ÚPRAVA PROSTORU</v>
      </c>
      <c r="F85" s="31"/>
      <c r="G85" s="31"/>
      <c r="H85" s="31"/>
      <c r="I85" s="154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110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111</v>
      </c>
      <c r="F87" s="39"/>
      <c r="G87" s="39"/>
      <c r="H87" s="39"/>
      <c r="I87" s="154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112</v>
      </c>
      <c r="D88" s="39"/>
      <c r="E88" s="39"/>
      <c r="F88" s="39"/>
      <c r="G88" s="39"/>
      <c r="H88" s="39"/>
      <c r="I88" s="154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SO 101.1 - KOMUNIKACE A ZPEVNĚNÉ PLOCHY - vnitroblok 1</v>
      </c>
      <c r="F89" s="39"/>
      <c r="G89" s="39"/>
      <c r="H89" s="39"/>
      <c r="I89" s="154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4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6" t="s">
        <v>22</v>
      </c>
      <c r="J91" s="78" t="str">
        <f>IF(J14="","",J14)</f>
        <v>28. 1. 2021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4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6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6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4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7" t="s">
        <v>116</v>
      </c>
      <c r="D96" s="198"/>
      <c r="E96" s="198"/>
      <c r="F96" s="198"/>
      <c r="G96" s="198"/>
      <c r="H96" s="198"/>
      <c r="I96" s="199"/>
      <c r="J96" s="200" t="s">
        <v>117</v>
      </c>
      <c r="K96" s="198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4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1" t="s">
        <v>118</v>
      </c>
      <c r="D98" s="39"/>
      <c r="E98" s="39"/>
      <c r="F98" s="39"/>
      <c r="G98" s="39"/>
      <c r="H98" s="39"/>
      <c r="I98" s="154"/>
      <c r="J98" s="109">
        <f>J135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119</v>
      </c>
    </row>
    <row r="99" spans="1:31" s="9" customFormat="1" ht="24.95" customHeight="1">
      <c r="A99" s="9"/>
      <c r="B99" s="202"/>
      <c r="C99" s="203"/>
      <c r="D99" s="204" t="s">
        <v>120</v>
      </c>
      <c r="E99" s="205"/>
      <c r="F99" s="205"/>
      <c r="G99" s="205"/>
      <c r="H99" s="205"/>
      <c r="I99" s="206"/>
      <c r="J99" s="207">
        <f>J136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2"/>
      <c r="D100" s="210" t="s">
        <v>121</v>
      </c>
      <c r="E100" s="211"/>
      <c r="F100" s="211"/>
      <c r="G100" s="211"/>
      <c r="H100" s="211"/>
      <c r="I100" s="212"/>
      <c r="J100" s="213">
        <f>J137</f>
        <v>0</v>
      </c>
      <c r="K100" s="132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2"/>
      <c r="D101" s="210" t="s">
        <v>122</v>
      </c>
      <c r="E101" s="211"/>
      <c r="F101" s="211"/>
      <c r="G101" s="211"/>
      <c r="H101" s="211"/>
      <c r="I101" s="212"/>
      <c r="J101" s="213">
        <f>J187</f>
        <v>0</v>
      </c>
      <c r="K101" s="132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2"/>
      <c r="D102" s="210" t="s">
        <v>123</v>
      </c>
      <c r="E102" s="211"/>
      <c r="F102" s="211"/>
      <c r="G102" s="211"/>
      <c r="H102" s="211"/>
      <c r="I102" s="212"/>
      <c r="J102" s="213">
        <f>J202</f>
        <v>0</v>
      </c>
      <c r="K102" s="132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2"/>
      <c r="D103" s="210" t="s">
        <v>124</v>
      </c>
      <c r="E103" s="211"/>
      <c r="F103" s="211"/>
      <c r="G103" s="211"/>
      <c r="H103" s="211"/>
      <c r="I103" s="212"/>
      <c r="J103" s="213">
        <f>J222</f>
        <v>0</v>
      </c>
      <c r="K103" s="132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2"/>
      <c r="D104" s="210" t="s">
        <v>125</v>
      </c>
      <c r="E104" s="211"/>
      <c r="F104" s="211"/>
      <c r="G104" s="211"/>
      <c r="H104" s="211"/>
      <c r="I104" s="212"/>
      <c r="J104" s="213">
        <f>J231</f>
        <v>0</v>
      </c>
      <c r="K104" s="132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9"/>
      <c r="C105" s="132"/>
      <c r="D105" s="210" t="s">
        <v>126</v>
      </c>
      <c r="E105" s="211"/>
      <c r="F105" s="211"/>
      <c r="G105" s="211"/>
      <c r="H105" s="211"/>
      <c r="I105" s="212"/>
      <c r="J105" s="213">
        <f>J236</f>
        <v>0</v>
      </c>
      <c r="K105" s="132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9"/>
      <c r="C106" s="132"/>
      <c r="D106" s="210" t="s">
        <v>127</v>
      </c>
      <c r="E106" s="211"/>
      <c r="F106" s="211"/>
      <c r="G106" s="211"/>
      <c r="H106" s="211"/>
      <c r="I106" s="212"/>
      <c r="J106" s="213">
        <f>J249</f>
        <v>0</v>
      </c>
      <c r="K106" s="132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9"/>
      <c r="C107" s="132"/>
      <c r="D107" s="210" t="s">
        <v>128</v>
      </c>
      <c r="E107" s="211"/>
      <c r="F107" s="211"/>
      <c r="G107" s="211"/>
      <c r="H107" s="211"/>
      <c r="I107" s="212"/>
      <c r="J107" s="213">
        <f>J257</f>
        <v>0</v>
      </c>
      <c r="K107" s="132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9"/>
      <c r="C108" s="132"/>
      <c r="D108" s="210" t="s">
        <v>129</v>
      </c>
      <c r="E108" s="211"/>
      <c r="F108" s="211"/>
      <c r="G108" s="211"/>
      <c r="H108" s="211"/>
      <c r="I108" s="212"/>
      <c r="J108" s="213">
        <f>J279</f>
        <v>0</v>
      </c>
      <c r="K108" s="132"/>
      <c r="L108" s="21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9"/>
      <c r="C109" s="132"/>
      <c r="D109" s="210" t="s">
        <v>130</v>
      </c>
      <c r="E109" s="211"/>
      <c r="F109" s="211"/>
      <c r="G109" s="211"/>
      <c r="H109" s="211"/>
      <c r="I109" s="212"/>
      <c r="J109" s="213">
        <f>J283</f>
        <v>0</v>
      </c>
      <c r="K109" s="132"/>
      <c r="L109" s="21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9"/>
      <c r="C110" s="132"/>
      <c r="D110" s="210" t="s">
        <v>131</v>
      </c>
      <c r="E110" s="211"/>
      <c r="F110" s="211"/>
      <c r="G110" s="211"/>
      <c r="H110" s="211"/>
      <c r="I110" s="212"/>
      <c r="J110" s="213">
        <f>J294</f>
        <v>0</v>
      </c>
      <c r="K110" s="132"/>
      <c r="L110" s="21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9"/>
      <c r="C111" s="132"/>
      <c r="D111" s="210" t="s">
        <v>132</v>
      </c>
      <c r="E111" s="211"/>
      <c r="F111" s="211"/>
      <c r="G111" s="211"/>
      <c r="H111" s="211"/>
      <c r="I111" s="212"/>
      <c r="J111" s="213">
        <f>J351</f>
        <v>0</v>
      </c>
      <c r="K111" s="132"/>
      <c r="L111" s="21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9"/>
      <c r="C112" s="132"/>
      <c r="D112" s="210" t="s">
        <v>133</v>
      </c>
      <c r="E112" s="211"/>
      <c r="F112" s="211"/>
      <c r="G112" s="211"/>
      <c r="H112" s="211"/>
      <c r="I112" s="212"/>
      <c r="J112" s="213">
        <f>J370</f>
        <v>0</v>
      </c>
      <c r="K112" s="132"/>
      <c r="L112" s="21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9"/>
      <c r="C113" s="132"/>
      <c r="D113" s="210" t="s">
        <v>134</v>
      </c>
      <c r="E113" s="211"/>
      <c r="F113" s="211"/>
      <c r="G113" s="211"/>
      <c r="H113" s="211"/>
      <c r="I113" s="212"/>
      <c r="J113" s="213">
        <f>J385</f>
        <v>0</v>
      </c>
      <c r="K113" s="132"/>
      <c r="L113" s="21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7"/>
      <c r="B114" s="38"/>
      <c r="C114" s="39"/>
      <c r="D114" s="39"/>
      <c r="E114" s="39"/>
      <c r="F114" s="39"/>
      <c r="G114" s="39"/>
      <c r="H114" s="39"/>
      <c r="I114" s="154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65"/>
      <c r="C115" s="66"/>
      <c r="D115" s="66"/>
      <c r="E115" s="66"/>
      <c r="F115" s="66"/>
      <c r="G115" s="66"/>
      <c r="H115" s="66"/>
      <c r="I115" s="192"/>
      <c r="J115" s="66"/>
      <c r="K115" s="66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9" spans="1:31" s="2" customFormat="1" ht="6.95" customHeight="1">
      <c r="A119" s="37"/>
      <c r="B119" s="67"/>
      <c r="C119" s="68"/>
      <c r="D119" s="68"/>
      <c r="E119" s="68"/>
      <c r="F119" s="68"/>
      <c r="G119" s="68"/>
      <c r="H119" s="68"/>
      <c r="I119" s="195"/>
      <c r="J119" s="68"/>
      <c r="K119" s="68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4.95" customHeight="1">
      <c r="A120" s="37"/>
      <c r="B120" s="38"/>
      <c r="C120" s="22" t="s">
        <v>135</v>
      </c>
      <c r="D120" s="39"/>
      <c r="E120" s="39"/>
      <c r="F120" s="39"/>
      <c r="G120" s="39"/>
      <c r="H120" s="39"/>
      <c r="I120" s="154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154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16</v>
      </c>
      <c r="D122" s="39"/>
      <c r="E122" s="39"/>
      <c r="F122" s="39"/>
      <c r="G122" s="39"/>
      <c r="H122" s="39"/>
      <c r="I122" s="154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196" t="str">
        <f>E7</f>
        <v>PARK V KOLONII - ÚPRAVA PROSTORU</v>
      </c>
      <c r="F123" s="31"/>
      <c r="G123" s="31"/>
      <c r="H123" s="31"/>
      <c r="I123" s="154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2:12" s="1" customFormat="1" ht="12" customHeight="1">
      <c r="B124" s="20"/>
      <c r="C124" s="31" t="s">
        <v>110</v>
      </c>
      <c r="D124" s="21"/>
      <c r="E124" s="21"/>
      <c r="F124" s="21"/>
      <c r="G124" s="21"/>
      <c r="H124" s="21"/>
      <c r="I124" s="145"/>
      <c r="J124" s="21"/>
      <c r="K124" s="21"/>
      <c r="L124" s="19"/>
    </row>
    <row r="125" spans="1:31" s="2" customFormat="1" ht="16.5" customHeight="1">
      <c r="A125" s="37"/>
      <c r="B125" s="38"/>
      <c r="C125" s="39"/>
      <c r="D125" s="39"/>
      <c r="E125" s="196" t="s">
        <v>111</v>
      </c>
      <c r="F125" s="39"/>
      <c r="G125" s="39"/>
      <c r="H125" s="39"/>
      <c r="I125" s="154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112</v>
      </c>
      <c r="D126" s="39"/>
      <c r="E126" s="39"/>
      <c r="F126" s="39"/>
      <c r="G126" s="39"/>
      <c r="H126" s="39"/>
      <c r="I126" s="154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6.5" customHeight="1">
      <c r="A127" s="37"/>
      <c r="B127" s="38"/>
      <c r="C127" s="39"/>
      <c r="D127" s="39"/>
      <c r="E127" s="75" t="str">
        <f>E11</f>
        <v>SO 101.1 - KOMUNIKACE A ZPEVNĚNÉ PLOCHY - vnitroblok 1</v>
      </c>
      <c r="F127" s="39"/>
      <c r="G127" s="39"/>
      <c r="H127" s="39"/>
      <c r="I127" s="154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54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2" customHeight="1">
      <c r="A129" s="37"/>
      <c r="B129" s="38"/>
      <c r="C129" s="31" t="s">
        <v>20</v>
      </c>
      <c r="D129" s="39"/>
      <c r="E129" s="39"/>
      <c r="F129" s="26" t="str">
        <f>F14</f>
        <v xml:space="preserve"> </v>
      </c>
      <c r="G129" s="39"/>
      <c r="H129" s="39"/>
      <c r="I129" s="156" t="s">
        <v>22</v>
      </c>
      <c r="J129" s="78" t="str">
        <f>IF(J14="","",J14)</f>
        <v>28. 1. 2021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154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5.15" customHeight="1">
      <c r="A131" s="37"/>
      <c r="B131" s="38"/>
      <c r="C131" s="31" t="s">
        <v>24</v>
      </c>
      <c r="D131" s="39"/>
      <c r="E131" s="39"/>
      <c r="F131" s="26" t="str">
        <f>E17</f>
        <v xml:space="preserve"> </v>
      </c>
      <c r="G131" s="39"/>
      <c r="H131" s="39"/>
      <c r="I131" s="156" t="s">
        <v>29</v>
      </c>
      <c r="J131" s="35" t="str">
        <f>E23</f>
        <v xml:space="preserve"> 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5.15" customHeight="1">
      <c r="A132" s="37"/>
      <c r="B132" s="38"/>
      <c r="C132" s="31" t="s">
        <v>27</v>
      </c>
      <c r="D132" s="39"/>
      <c r="E132" s="39"/>
      <c r="F132" s="26" t="str">
        <f>IF(E20="","",E20)</f>
        <v>Vyplň údaj</v>
      </c>
      <c r="G132" s="39"/>
      <c r="H132" s="39"/>
      <c r="I132" s="156" t="s">
        <v>31</v>
      </c>
      <c r="J132" s="35" t="str">
        <f>E26</f>
        <v xml:space="preserve"> 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0.3" customHeight="1">
      <c r="A133" s="37"/>
      <c r="B133" s="38"/>
      <c r="C133" s="39"/>
      <c r="D133" s="39"/>
      <c r="E133" s="39"/>
      <c r="F133" s="39"/>
      <c r="G133" s="39"/>
      <c r="H133" s="39"/>
      <c r="I133" s="154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11" customFormat="1" ht="29.25" customHeight="1">
      <c r="A134" s="215"/>
      <c r="B134" s="216"/>
      <c r="C134" s="217" t="s">
        <v>136</v>
      </c>
      <c r="D134" s="218" t="s">
        <v>58</v>
      </c>
      <c r="E134" s="218" t="s">
        <v>54</v>
      </c>
      <c r="F134" s="218" t="s">
        <v>55</v>
      </c>
      <c r="G134" s="218" t="s">
        <v>137</v>
      </c>
      <c r="H134" s="218" t="s">
        <v>138</v>
      </c>
      <c r="I134" s="219" t="s">
        <v>139</v>
      </c>
      <c r="J134" s="220" t="s">
        <v>117</v>
      </c>
      <c r="K134" s="221" t="s">
        <v>140</v>
      </c>
      <c r="L134" s="222"/>
      <c r="M134" s="99" t="s">
        <v>1</v>
      </c>
      <c r="N134" s="100" t="s">
        <v>37</v>
      </c>
      <c r="O134" s="100" t="s">
        <v>141</v>
      </c>
      <c r="P134" s="100" t="s">
        <v>142</v>
      </c>
      <c r="Q134" s="100" t="s">
        <v>143</v>
      </c>
      <c r="R134" s="100" t="s">
        <v>144</v>
      </c>
      <c r="S134" s="100" t="s">
        <v>145</v>
      </c>
      <c r="T134" s="101" t="s">
        <v>146</v>
      </c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</row>
    <row r="135" spans="1:63" s="2" customFormat="1" ht="22.8" customHeight="1">
      <c r="A135" s="37"/>
      <c r="B135" s="38"/>
      <c r="C135" s="106" t="s">
        <v>147</v>
      </c>
      <c r="D135" s="39"/>
      <c r="E135" s="39"/>
      <c r="F135" s="39"/>
      <c r="G135" s="39"/>
      <c r="H135" s="39"/>
      <c r="I135" s="154"/>
      <c r="J135" s="223">
        <f>BK135</f>
        <v>0</v>
      </c>
      <c r="K135" s="39"/>
      <c r="L135" s="43"/>
      <c r="M135" s="102"/>
      <c r="N135" s="224"/>
      <c r="O135" s="103"/>
      <c r="P135" s="225">
        <f>P136</f>
        <v>0</v>
      </c>
      <c r="Q135" s="103"/>
      <c r="R135" s="225">
        <f>R136</f>
        <v>618.4946325000001</v>
      </c>
      <c r="S135" s="103"/>
      <c r="T135" s="226">
        <f>T136</f>
        <v>974.8960999999999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72</v>
      </c>
      <c r="AU135" s="16" t="s">
        <v>119</v>
      </c>
      <c r="BK135" s="227">
        <f>BK136</f>
        <v>0</v>
      </c>
    </row>
    <row r="136" spans="1:63" s="12" customFormat="1" ht="25.9" customHeight="1">
      <c r="A136" s="12"/>
      <c r="B136" s="228"/>
      <c r="C136" s="229"/>
      <c r="D136" s="230" t="s">
        <v>72</v>
      </c>
      <c r="E136" s="231" t="s">
        <v>148</v>
      </c>
      <c r="F136" s="231" t="s">
        <v>149</v>
      </c>
      <c r="G136" s="229"/>
      <c r="H136" s="229"/>
      <c r="I136" s="232"/>
      <c r="J136" s="233">
        <f>BK136</f>
        <v>0</v>
      </c>
      <c r="K136" s="229"/>
      <c r="L136" s="234"/>
      <c r="M136" s="235"/>
      <c r="N136" s="236"/>
      <c r="O136" s="236"/>
      <c r="P136" s="237">
        <f>P137+P187+P202+P222+P231+P236+P249+P257+P279+P283+P294+P351+P370+P385</f>
        <v>0</v>
      </c>
      <c r="Q136" s="236"/>
      <c r="R136" s="237">
        <f>R137+R187+R202+R222+R231+R236+R249+R257+R279+R283+R294+R351+R370+R385</f>
        <v>618.4946325000001</v>
      </c>
      <c r="S136" s="236"/>
      <c r="T136" s="238">
        <f>T137+T187+T202+T222+T231+T236+T249+T257+T279+T283+T294+T351+T370+T385</f>
        <v>974.8960999999999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9" t="s">
        <v>80</v>
      </c>
      <c r="AT136" s="240" t="s">
        <v>72</v>
      </c>
      <c r="AU136" s="240" t="s">
        <v>73</v>
      </c>
      <c r="AY136" s="239" t="s">
        <v>150</v>
      </c>
      <c r="BK136" s="241">
        <f>BK137+BK187+BK202+BK222+BK231+BK236+BK249+BK257+BK279+BK283+BK294+BK351+BK370+BK385</f>
        <v>0</v>
      </c>
    </row>
    <row r="137" spans="1:63" s="12" customFormat="1" ht="22.8" customHeight="1">
      <c r="A137" s="12"/>
      <c r="B137" s="228"/>
      <c r="C137" s="229"/>
      <c r="D137" s="230" t="s">
        <v>72</v>
      </c>
      <c r="E137" s="242" t="s">
        <v>80</v>
      </c>
      <c r="F137" s="242" t="s">
        <v>151</v>
      </c>
      <c r="G137" s="229"/>
      <c r="H137" s="229"/>
      <c r="I137" s="232"/>
      <c r="J137" s="243">
        <f>BK137</f>
        <v>0</v>
      </c>
      <c r="K137" s="229"/>
      <c r="L137" s="234"/>
      <c r="M137" s="235"/>
      <c r="N137" s="236"/>
      <c r="O137" s="236"/>
      <c r="P137" s="237">
        <f>SUM(P138:P186)</f>
        <v>0</v>
      </c>
      <c r="Q137" s="236"/>
      <c r="R137" s="237">
        <f>SUM(R138:R186)</f>
        <v>3.8989499999999997</v>
      </c>
      <c r="S137" s="236"/>
      <c r="T137" s="238">
        <f>SUM(T138:T186)</f>
        <v>960.17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9" t="s">
        <v>80</v>
      </c>
      <c r="AT137" s="240" t="s">
        <v>72</v>
      </c>
      <c r="AU137" s="240" t="s">
        <v>80</v>
      </c>
      <c r="AY137" s="239" t="s">
        <v>150</v>
      </c>
      <c r="BK137" s="241">
        <f>SUM(BK138:BK186)</f>
        <v>0</v>
      </c>
    </row>
    <row r="138" spans="1:65" s="2" customFormat="1" ht="33" customHeight="1">
      <c r="A138" s="37"/>
      <c r="B138" s="38"/>
      <c r="C138" s="244" t="s">
        <v>80</v>
      </c>
      <c r="D138" s="244" t="s">
        <v>152</v>
      </c>
      <c r="E138" s="245" t="s">
        <v>153</v>
      </c>
      <c r="F138" s="246" t="s">
        <v>154</v>
      </c>
      <c r="G138" s="247" t="s">
        <v>155</v>
      </c>
      <c r="H138" s="248">
        <v>20</v>
      </c>
      <c r="I138" s="249"/>
      <c r="J138" s="250">
        <f>ROUND(I138*H138,2)</f>
        <v>0</v>
      </c>
      <c r="K138" s="251"/>
      <c r="L138" s="43"/>
      <c r="M138" s="252" t="s">
        <v>1</v>
      </c>
      <c r="N138" s="253" t="s">
        <v>38</v>
      </c>
      <c r="O138" s="90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6" t="s">
        <v>156</v>
      </c>
      <c r="AT138" s="256" t="s">
        <v>152</v>
      </c>
      <c r="AU138" s="256" t="s">
        <v>82</v>
      </c>
      <c r="AY138" s="16" t="s">
        <v>150</v>
      </c>
      <c r="BE138" s="257">
        <f>IF(N138="základní",J138,0)</f>
        <v>0</v>
      </c>
      <c r="BF138" s="257">
        <f>IF(N138="snížená",J138,0)</f>
        <v>0</v>
      </c>
      <c r="BG138" s="257">
        <f>IF(N138="zákl. přenesená",J138,0)</f>
        <v>0</v>
      </c>
      <c r="BH138" s="257">
        <f>IF(N138="sníž. přenesená",J138,0)</f>
        <v>0</v>
      </c>
      <c r="BI138" s="257">
        <f>IF(N138="nulová",J138,0)</f>
        <v>0</v>
      </c>
      <c r="BJ138" s="16" t="s">
        <v>80</v>
      </c>
      <c r="BK138" s="257">
        <f>ROUND(I138*H138,2)</f>
        <v>0</v>
      </c>
      <c r="BL138" s="16" t="s">
        <v>156</v>
      </c>
      <c r="BM138" s="256" t="s">
        <v>157</v>
      </c>
    </row>
    <row r="139" spans="1:65" s="2" customFormat="1" ht="21.75" customHeight="1">
      <c r="A139" s="37"/>
      <c r="B139" s="38"/>
      <c r="C139" s="244" t="s">
        <v>82</v>
      </c>
      <c r="D139" s="244" t="s">
        <v>152</v>
      </c>
      <c r="E139" s="245" t="s">
        <v>158</v>
      </c>
      <c r="F139" s="246" t="s">
        <v>159</v>
      </c>
      <c r="G139" s="247" t="s">
        <v>160</v>
      </c>
      <c r="H139" s="248">
        <v>1</v>
      </c>
      <c r="I139" s="249"/>
      <c r="J139" s="250">
        <f>ROUND(I139*H139,2)</f>
        <v>0</v>
      </c>
      <c r="K139" s="251"/>
      <c r="L139" s="43"/>
      <c r="M139" s="252" t="s">
        <v>1</v>
      </c>
      <c r="N139" s="253" t="s">
        <v>38</v>
      </c>
      <c r="O139" s="90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6" t="s">
        <v>156</v>
      </c>
      <c r="AT139" s="256" t="s">
        <v>152</v>
      </c>
      <c r="AU139" s="256" t="s">
        <v>82</v>
      </c>
      <c r="AY139" s="16" t="s">
        <v>150</v>
      </c>
      <c r="BE139" s="257">
        <f>IF(N139="základní",J139,0)</f>
        <v>0</v>
      </c>
      <c r="BF139" s="257">
        <f>IF(N139="snížená",J139,0)</f>
        <v>0</v>
      </c>
      <c r="BG139" s="257">
        <f>IF(N139="zákl. přenesená",J139,0)</f>
        <v>0</v>
      </c>
      <c r="BH139" s="257">
        <f>IF(N139="sníž. přenesená",J139,0)</f>
        <v>0</v>
      </c>
      <c r="BI139" s="257">
        <f>IF(N139="nulová",J139,0)</f>
        <v>0</v>
      </c>
      <c r="BJ139" s="16" t="s">
        <v>80</v>
      </c>
      <c r="BK139" s="257">
        <f>ROUND(I139*H139,2)</f>
        <v>0</v>
      </c>
      <c r="BL139" s="16" t="s">
        <v>156</v>
      </c>
      <c r="BM139" s="256" t="s">
        <v>161</v>
      </c>
    </row>
    <row r="140" spans="1:65" s="2" customFormat="1" ht="21.75" customHeight="1">
      <c r="A140" s="37"/>
      <c r="B140" s="38"/>
      <c r="C140" s="244" t="s">
        <v>162</v>
      </c>
      <c r="D140" s="244" t="s">
        <v>152</v>
      </c>
      <c r="E140" s="245" t="s">
        <v>163</v>
      </c>
      <c r="F140" s="246" t="s">
        <v>164</v>
      </c>
      <c r="G140" s="247" t="s">
        <v>160</v>
      </c>
      <c r="H140" s="248">
        <v>1</v>
      </c>
      <c r="I140" s="249"/>
      <c r="J140" s="250">
        <f>ROUND(I140*H140,2)</f>
        <v>0</v>
      </c>
      <c r="K140" s="251"/>
      <c r="L140" s="43"/>
      <c r="M140" s="252" t="s">
        <v>1</v>
      </c>
      <c r="N140" s="253" t="s">
        <v>38</v>
      </c>
      <c r="O140" s="90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6" t="s">
        <v>156</v>
      </c>
      <c r="AT140" s="256" t="s">
        <v>152</v>
      </c>
      <c r="AU140" s="256" t="s">
        <v>82</v>
      </c>
      <c r="AY140" s="16" t="s">
        <v>150</v>
      </c>
      <c r="BE140" s="257">
        <f>IF(N140="základní",J140,0)</f>
        <v>0</v>
      </c>
      <c r="BF140" s="257">
        <f>IF(N140="snížená",J140,0)</f>
        <v>0</v>
      </c>
      <c r="BG140" s="257">
        <f>IF(N140="zákl. přenesená",J140,0)</f>
        <v>0</v>
      </c>
      <c r="BH140" s="257">
        <f>IF(N140="sníž. přenesená",J140,0)</f>
        <v>0</v>
      </c>
      <c r="BI140" s="257">
        <f>IF(N140="nulová",J140,0)</f>
        <v>0</v>
      </c>
      <c r="BJ140" s="16" t="s">
        <v>80</v>
      </c>
      <c r="BK140" s="257">
        <f>ROUND(I140*H140,2)</f>
        <v>0</v>
      </c>
      <c r="BL140" s="16" t="s">
        <v>156</v>
      </c>
      <c r="BM140" s="256" t="s">
        <v>165</v>
      </c>
    </row>
    <row r="141" spans="1:65" s="2" customFormat="1" ht="21.75" customHeight="1">
      <c r="A141" s="37"/>
      <c r="B141" s="38"/>
      <c r="C141" s="244" t="s">
        <v>156</v>
      </c>
      <c r="D141" s="244" t="s">
        <v>152</v>
      </c>
      <c r="E141" s="245" t="s">
        <v>166</v>
      </c>
      <c r="F141" s="246" t="s">
        <v>167</v>
      </c>
      <c r="G141" s="247" t="s">
        <v>155</v>
      </c>
      <c r="H141" s="248">
        <v>25</v>
      </c>
      <c r="I141" s="249"/>
      <c r="J141" s="250">
        <f>ROUND(I141*H141,2)</f>
        <v>0</v>
      </c>
      <c r="K141" s="251"/>
      <c r="L141" s="43"/>
      <c r="M141" s="252" t="s">
        <v>1</v>
      </c>
      <c r="N141" s="253" t="s">
        <v>38</v>
      </c>
      <c r="O141" s="90"/>
      <c r="P141" s="254">
        <f>O141*H141</f>
        <v>0</v>
      </c>
      <c r="Q141" s="254">
        <v>0</v>
      </c>
      <c r="R141" s="254">
        <f>Q141*H141</f>
        <v>0</v>
      </c>
      <c r="S141" s="254">
        <v>0.26</v>
      </c>
      <c r="T141" s="255">
        <f>S141*H141</f>
        <v>6.5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6" t="s">
        <v>156</v>
      </c>
      <c r="AT141" s="256" t="s">
        <v>152</v>
      </c>
      <c r="AU141" s="256" t="s">
        <v>82</v>
      </c>
      <c r="AY141" s="16" t="s">
        <v>150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6" t="s">
        <v>80</v>
      </c>
      <c r="BK141" s="257">
        <f>ROUND(I141*H141,2)</f>
        <v>0</v>
      </c>
      <c r="BL141" s="16" t="s">
        <v>156</v>
      </c>
      <c r="BM141" s="256" t="s">
        <v>168</v>
      </c>
    </row>
    <row r="142" spans="1:65" s="2" customFormat="1" ht="21.75" customHeight="1">
      <c r="A142" s="37"/>
      <c r="B142" s="38"/>
      <c r="C142" s="244" t="s">
        <v>169</v>
      </c>
      <c r="D142" s="244" t="s">
        <v>152</v>
      </c>
      <c r="E142" s="245" t="s">
        <v>170</v>
      </c>
      <c r="F142" s="246" t="s">
        <v>171</v>
      </c>
      <c r="G142" s="247" t="s">
        <v>155</v>
      </c>
      <c r="H142" s="248">
        <v>485</v>
      </c>
      <c r="I142" s="249"/>
      <c r="J142" s="250">
        <f>ROUND(I142*H142,2)</f>
        <v>0</v>
      </c>
      <c r="K142" s="251"/>
      <c r="L142" s="43"/>
      <c r="M142" s="252" t="s">
        <v>1</v>
      </c>
      <c r="N142" s="253" t="s">
        <v>38</v>
      </c>
      <c r="O142" s="90"/>
      <c r="P142" s="254">
        <f>O142*H142</f>
        <v>0</v>
      </c>
      <c r="Q142" s="254">
        <v>0</v>
      </c>
      <c r="R142" s="254">
        <f>Q142*H142</f>
        <v>0</v>
      </c>
      <c r="S142" s="254">
        <v>0.255</v>
      </c>
      <c r="T142" s="255">
        <f>S142*H142</f>
        <v>123.675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6" t="s">
        <v>156</v>
      </c>
      <c r="AT142" s="256" t="s">
        <v>152</v>
      </c>
      <c r="AU142" s="256" t="s">
        <v>82</v>
      </c>
      <c r="AY142" s="16" t="s">
        <v>150</v>
      </c>
      <c r="BE142" s="257">
        <f>IF(N142="základní",J142,0)</f>
        <v>0</v>
      </c>
      <c r="BF142" s="257">
        <f>IF(N142="snížená",J142,0)</f>
        <v>0</v>
      </c>
      <c r="BG142" s="257">
        <f>IF(N142="zákl. přenesená",J142,0)</f>
        <v>0</v>
      </c>
      <c r="BH142" s="257">
        <f>IF(N142="sníž. přenesená",J142,0)</f>
        <v>0</v>
      </c>
      <c r="BI142" s="257">
        <f>IF(N142="nulová",J142,0)</f>
        <v>0</v>
      </c>
      <c r="BJ142" s="16" t="s">
        <v>80</v>
      </c>
      <c r="BK142" s="257">
        <f>ROUND(I142*H142,2)</f>
        <v>0</v>
      </c>
      <c r="BL142" s="16" t="s">
        <v>156</v>
      </c>
      <c r="BM142" s="256" t="s">
        <v>172</v>
      </c>
    </row>
    <row r="143" spans="1:51" s="13" customFormat="1" ht="12">
      <c r="A143" s="13"/>
      <c r="B143" s="258"/>
      <c r="C143" s="259"/>
      <c r="D143" s="260" t="s">
        <v>173</v>
      </c>
      <c r="E143" s="261" t="s">
        <v>1</v>
      </c>
      <c r="F143" s="262" t="s">
        <v>174</v>
      </c>
      <c r="G143" s="259"/>
      <c r="H143" s="263">
        <v>485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173</v>
      </c>
      <c r="AU143" s="269" t="s">
        <v>82</v>
      </c>
      <c r="AV143" s="13" t="s">
        <v>82</v>
      </c>
      <c r="AW143" s="13" t="s">
        <v>30</v>
      </c>
      <c r="AX143" s="13" t="s">
        <v>80</v>
      </c>
      <c r="AY143" s="269" t="s">
        <v>150</v>
      </c>
    </row>
    <row r="144" spans="1:65" s="2" customFormat="1" ht="21.75" customHeight="1">
      <c r="A144" s="37"/>
      <c r="B144" s="38"/>
      <c r="C144" s="244" t="s">
        <v>175</v>
      </c>
      <c r="D144" s="244" t="s">
        <v>152</v>
      </c>
      <c r="E144" s="245" t="s">
        <v>176</v>
      </c>
      <c r="F144" s="246" t="s">
        <v>177</v>
      </c>
      <c r="G144" s="247" t="s">
        <v>155</v>
      </c>
      <c r="H144" s="248">
        <v>485</v>
      </c>
      <c r="I144" s="249"/>
      <c r="J144" s="250">
        <f>ROUND(I144*H144,2)</f>
        <v>0</v>
      </c>
      <c r="K144" s="251"/>
      <c r="L144" s="43"/>
      <c r="M144" s="252" t="s">
        <v>1</v>
      </c>
      <c r="N144" s="253" t="s">
        <v>38</v>
      </c>
      <c r="O144" s="90"/>
      <c r="P144" s="254">
        <f>O144*H144</f>
        <v>0</v>
      </c>
      <c r="Q144" s="254">
        <v>0</v>
      </c>
      <c r="R144" s="254">
        <f>Q144*H144</f>
        <v>0</v>
      </c>
      <c r="S144" s="254">
        <v>0.29</v>
      </c>
      <c r="T144" s="255">
        <f>S144*H144</f>
        <v>140.64999999999998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6" t="s">
        <v>156</v>
      </c>
      <c r="AT144" s="256" t="s">
        <v>152</v>
      </c>
      <c r="AU144" s="256" t="s">
        <v>82</v>
      </c>
      <c r="AY144" s="16" t="s">
        <v>150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6" t="s">
        <v>80</v>
      </c>
      <c r="BK144" s="257">
        <f>ROUND(I144*H144,2)</f>
        <v>0</v>
      </c>
      <c r="BL144" s="16" t="s">
        <v>156</v>
      </c>
      <c r="BM144" s="256" t="s">
        <v>178</v>
      </c>
    </row>
    <row r="145" spans="1:65" s="2" customFormat="1" ht="21.75" customHeight="1">
      <c r="A145" s="37"/>
      <c r="B145" s="38"/>
      <c r="C145" s="244" t="s">
        <v>179</v>
      </c>
      <c r="D145" s="244" t="s">
        <v>152</v>
      </c>
      <c r="E145" s="245" t="s">
        <v>180</v>
      </c>
      <c r="F145" s="246" t="s">
        <v>181</v>
      </c>
      <c r="G145" s="247" t="s">
        <v>155</v>
      </c>
      <c r="H145" s="248">
        <v>840</v>
      </c>
      <c r="I145" s="249"/>
      <c r="J145" s="250">
        <f>ROUND(I145*H145,2)</f>
        <v>0</v>
      </c>
      <c r="K145" s="251"/>
      <c r="L145" s="43"/>
      <c r="M145" s="252" t="s">
        <v>1</v>
      </c>
      <c r="N145" s="253" t="s">
        <v>38</v>
      </c>
      <c r="O145" s="90"/>
      <c r="P145" s="254">
        <f>O145*H145</f>
        <v>0</v>
      </c>
      <c r="Q145" s="254">
        <v>0</v>
      </c>
      <c r="R145" s="254">
        <f>Q145*H145</f>
        <v>0</v>
      </c>
      <c r="S145" s="254">
        <v>0.44</v>
      </c>
      <c r="T145" s="255">
        <f>S145*H145</f>
        <v>369.6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6" t="s">
        <v>156</v>
      </c>
      <c r="AT145" s="256" t="s">
        <v>152</v>
      </c>
      <c r="AU145" s="256" t="s">
        <v>82</v>
      </c>
      <c r="AY145" s="16" t="s">
        <v>150</v>
      </c>
      <c r="BE145" s="257">
        <f>IF(N145="základní",J145,0)</f>
        <v>0</v>
      </c>
      <c r="BF145" s="257">
        <f>IF(N145="snížená",J145,0)</f>
        <v>0</v>
      </c>
      <c r="BG145" s="257">
        <f>IF(N145="zákl. přenesená",J145,0)</f>
        <v>0</v>
      </c>
      <c r="BH145" s="257">
        <f>IF(N145="sníž. přenesená",J145,0)</f>
        <v>0</v>
      </c>
      <c r="BI145" s="257">
        <f>IF(N145="nulová",J145,0)</f>
        <v>0</v>
      </c>
      <c r="BJ145" s="16" t="s">
        <v>80</v>
      </c>
      <c r="BK145" s="257">
        <f>ROUND(I145*H145,2)</f>
        <v>0</v>
      </c>
      <c r="BL145" s="16" t="s">
        <v>156</v>
      </c>
      <c r="BM145" s="256" t="s">
        <v>182</v>
      </c>
    </row>
    <row r="146" spans="1:51" s="13" customFormat="1" ht="12">
      <c r="A146" s="13"/>
      <c r="B146" s="258"/>
      <c r="C146" s="259"/>
      <c r="D146" s="260" t="s">
        <v>173</v>
      </c>
      <c r="E146" s="261" t="s">
        <v>1</v>
      </c>
      <c r="F146" s="262" t="s">
        <v>183</v>
      </c>
      <c r="G146" s="259"/>
      <c r="H146" s="263">
        <v>840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173</v>
      </c>
      <c r="AU146" s="269" t="s">
        <v>82</v>
      </c>
      <c r="AV146" s="13" t="s">
        <v>82</v>
      </c>
      <c r="AW146" s="13" t="s">
        <v>30</v>
      </c>
      <c r="AX146" s="13" t="s">
        <v>80</v>
      </c>
      <c r="AY146" s="269" t="s">
        <v>150</v>
      </c>
    </row>
    <row r="147" spans="1:65" s="2" customFormat="1" ht="21.75" customHeight="1">
      <c r="A147" s="37"/>
      <c r="B147" s="38"/>
      <c r="C147" s="244" t="s">
        <v>184</v>
      </c>
      <c r="D147" s="244" t="s">
        <v>152</v>
      </c>
      <c r="E147" s="245" t="s">
        <v>185</v>
      </c>
      <c r="F147" s="246" t="s">
        <v>186</v>
      </c>
      <c r="G147" s="247" t="s">
        <v>155</v>
      </c>
      <c r="H147" s="248">
        <v>60</v>
      </c>
      <c r="I147" s="249"/>
      <c r="J147" s="250">
        <f>ROUND(I147*H147,2)</f>
        <v>0</v>
      </c>
      <c r="K147" s="251"/>
      <c r="L147" s="43"/>
      <c r="M147" s="252" t="s">
        <v>1</v>
      </c>
      <c r="N147" s="253" t="s">
        <v>38</v>
      </c>
      <c r="O147" s="90"/>
      <c r="P147" s="254">
        <f>O147*H147</f>
        <v>0</v>
      </c>
      <c r="Q147" s="254">
        <v>0</v>
      </c>
      <c r="R147" s="254">
        <f>Q147*H147</f>
        <v>0</v>
      </c>
      <c r="S147" s="254">
        <v>0.29</v>
      </c>
      <c r="T147" s="255">
        <f>S147*H147</f>
        <v>17.4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6" t="s">
        <v>156</v>
      </c>
      <c r="AT147" s="256" t="s">
        <v>152</v>
      </c>
      <c r="AU147" s="256" t="s">
        <v>82</v>
      </c>
      <c r="AY147" s="16" t="s">
        <v>150</v>
      </c>
      <c r="BE147" s="257">
        <f>IF(N147="základní",J147,0)</f>
        <v>0</v>
      </c>
      <c r="BF147" s="257">
        <f>IF(N147="snížená",J147,0)</f>
        <v>0</v>
      </c>
      <c r="BG147" s="257">
        <f>IF(N147="zákl. přenesená",J147,0)</f>
        <v>0</v>
      </c>
      <c r="BH147" s="257">
        <f>IF(N147="sníž. přenesená",J147,0)</f>
        <v>0</v>
      </c>
      <c r="BI147" s="257">
        <f>IF(N147="nulová",J147,0)</f>
        <v>0</v>
      </c>
      <c r="BJ147" s="16" t="s">
        <v>80</v>
      </c>
      <c r="BK147" s="257">
        <f>ROUND(I147*H147,2)</f>
        <v>0</v>
      </c>
      <c r="BL147" s="16" t="s">
        <v>156</v>
      </c>
      <c r="BM147" s="256" t="s">
        <v>187</v>
      </c>
    </row>
    <row r="148" spans="1:51" s="13" customFormat="1" ht="12">
      <c r="A148" s="13"/>
      <c r="B148" s="258"/>
      <c r="C148" s="259"/>
      <c r="D148" s="260" t="s">
        <v>173</v>
      </c>
      <c r="E148" s="261" t="s">
        <v>1</v>
      </c>
      <c r="F148" s="262" t="s">
        <v>188</v>
      </c>
      <c r="G148" s="259"/>
      <c r="H148" s="263">
        <v>60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173</v>
      </c>
      <c r="AU148" s="269" t="s">
        <v>82</v>
      </c>
      <c r="AV148" s="13" t="s">
        <v>82</v>
      </c>
      <c r="AW148" s="13" t="s">
        <v>30</v>
      </c>
      <c r="AX148" s="13" t="s">
        <v>80</v>
      </c>
      <c r="AY148" s="269" t="s">
        <v>150</v>
      </c>
    </row>
    <row r="149" spans="1:65" s="2" customFormat="1" ht="21.75" customHeight="1">
      <c r="A149" s="37"/>
      <c r="B149" s="38"/>
      <c r="C149" s="244" t="s">
        <v>189</v>
      </c>
      <c r="D149" s="244" t="s">
        <v>152</v>
      </c>
      <c r="E149" s="245" t="s">
        <v>190</v>
      </c>
      <c r="F149" s="246" t="s">
        <v>191</v>
      </c>
      <c r="G149" s="247" t="s">
        <v>155</v>
      </c>
      <c r="H149" s="248">
        <v>75</v>
      </c>
      <c r="I149" s="249"/>
      <c r="J149" s="250">
        <f>ROUND(I149*H149,2)</f>
        <v>0</v>
      </c>
      <c r="K149" s="251"/>
      <c r="L149" s="43"/>
      <c r="M149" s="252" t="s">
        <v>1</v>
      </c>
      <c r="N149" s="253" t="s">
        <v>38</v>
      </c>
      <c r="O149" s="90"/>
      <c r="P149" s="254">
        <f>O149*H149</f>
        <v>0</v>
      </c>
      <c r="Q149" s="254">
        <v>0</v>
      </c>
      <c r="R149" s="254">
        <f>Q149*H149</f>
        <v>0</v>
      </c>
      <c r="S149" s="254">
        <v>0.325</v>
      </c>
      <c r="T149" s="255">
        <f>S149*H149</f>
        <v>24.375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6" t="s">
        <v>156</v>
      </c>
      <c r="AT149" s="256" t="s">
        <v>152</v>
      </c>
      <c r="AU149" s="256" t="s">
        <v>82</v>
      </c>
      <c r="AY149" s="16" t="s">
        <v>150</v>
      </c>
      <c r="BE149" s="257">
        <f>IF(N149="základní",J149,0)</f>
        <v>0</v>
      </c>
      <c r="BF149" s="257">
        <f>IF(N149="snížená",J149,0)</f>
        <v>0</v>
      </c>
      <c r="BG149" s="257">
        <f>IF(N149="zákl. přenesená",J149,0)</f>
        <v>0</v>
      </c>
      <c r="BH149" s="257">
        <f>IF(N149="sníž. přenesená",J149,0)</f>
        <v>0</v>
      </c>
      <c r="BI149" s="257">
        <f>IF(N149="nulová",J149,0)</f>
        <v>0</v>
      </c>
      <c r="BJ149" s="16" t="s">
        <v>80</v>
      </c>
      <c r="BK149" s="257">
        <f>ROUND(I149*H149,2)</f>
        <v>0</v>
      </c>
      <c r="BL149" s="16" t="s">
        <v>156</v>
      </c>
      <c r="BM149" s="256" t="s">
        <v>192</v>
      </c>
    </row>
    <row r="150" spans="1:65" s="2" customFormat="1" ht="21.75" customHeight="1">
      <c r="A150" s="37"/>
      <c r="B150" s="38"/>
      <c r="C150" s="244" t="s">
        <v>193</v>
      </c>
      <c r="D150" s="244" t="s">
        <v>152</v>
      </c>
      <c r="E150" s="245" t="s">
        <v>194</v>
      </c>
      <c r="F150" s="246" t="s">
        <v>195</v>
      </c>
      <c r="G150" s="247" t="s">
        <v>155</v>
      </c>
      <c r="H150" s="248">
        <v>35</v>
      </c>
      <c r="I150" s="249"/>
      <c r="J150" s="250">
        <f>ROUND(I150*H150,2)</f>
        <v>0</v>
      </c>
      <c r="K150" s="251"/>
      <c r="L150" s="43"/>
      <c r="M150" s="252" t="s">
        <v>1</v>
      </c>
      <c r="N150" s="253" t="s">
        <v>38</v>
      </c>
      <c r="O150" s="90"/>
      <c r="P150" s="254">
        <f>O150*H150</f>
        <v>0</v>
      </c>
      <c r="Q150" s="254">
        <v>0</v>
      </c>
      <c r="R150" s="254">
        <f>Q150*H150</f>
        <v>0</v>
      </c>
      <c r="S150" s="254">
        <v>0.33</v>
      </c>
      <c r="T150" s="255">
        <f>S150*H150</f>
        <v>11.55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6" t="s">
        <v>156</v>
      </c>
      <c r="AT150" s="256" t="s">
        <v>152</v>
      </c>
      <c r="AU150" s="256" t="s">
        <v>82</v>
      </c>
      <c r="AY150" s="16" t="s">
        <v>150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6" t="s">
        <v>80</v>
      </c>
      <c r="BK150" s="257">
        <f>ROUND(I150*H150,2)</f>
        <v>0</v>
      </c>
      <c r="BL150" s="16" t="s">
        <v>156</v>
      </c>
      <c r="BM150" s="256" t="s">
        <v>196</v>
      </c>
    </row>
    <row r="151" spans="1:65" s="2" customFormat="1" ht="21.75" customHeight="1">
      <c r="A151" s="37"/>
      <c r="B151" s="38"/>
      <c r="C151" s="244" t="s">
        <v>197</v>
      </c>
      <c r="D151" s="244" t="s">
        <v>152</v>
      </c>
      <c r="E151" s="245" t="s">
        <v>198</v>
      </c>
      <c r="F151" s="246" t="s">
        <v>199</v>
      </c>
      <c r="G151" s="247" t="s">
        <v>155</v>
      </c>
      <c r="H151" s="248">
        <v>75</v>
      </c>
      <c r="I151" s="249"/>
      <c r="J151" s="250">
        <f>ROUND(I151*H151,2)</f>
        <v>0</v>
      </c>
      <c r="K151" s="251"/>
      <c r="L151" s="43"/>
      <c r="M151" s="252" t="s">
        <v>1</v>
      </c>
      <c r="N151" s="253" t="s">
        <v>38</v>
      </c>
      <c r="O151" s="90"/>
      <c r="P151" s="254">
        <f>O151*H151</f>
        <v>0</v>
      </c>
      <c r="Q151" s="254">
        <v>0</v>
      </c>
      <c r="R151" s="254">
        <f>Q151*H151</f>
        <v>0</v>
      </c>
      <c r="S151" s="254">
        <v>0.22</v>
      </c>
      <c r="T151" s="255">
        <f>S151*H151</f>
        <v>16.5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6" t="s">
        <v>156</v>
      </c>
      <c r="AT151" s="256" t="s">
        <v>152</v>
      </c>
      <c r="AU151" s="256" t="s">
        <v>82</v>
      </c>
      <c r="AY151" s="16" t="s">
        <v>150</v>
      </c>
      <c r="BE151" s="257">
        <f>IF(N151="základní",J151,0)</f>
        <v>0</v>
      </c>
      <c r="BF151" s="257">
        <f>IF(N151="snížená",J151,0)</f>
        <v>0</v>
      </c>
      <c r="BG151" s="257">
        <f>IF(N151="zákl. přenesená",J151,0)</f>
        <v>0</v>
      </c>
      <c r="BH151" s="257">
        <f>IF(N151="sníž. přenesená",J151,0)</f>
        <v>0</v>
      </c>
      <c r="BI151" s="257">
        <f>IF(N151="nulová",J151,0)</f>
        <v>0</v>
      </c>
      <c r="BJ151" s="16" t="s">
        <v>80</v>
      </c>
      <c r="BK151" s="257">
        <f>ROUND(I151*H151,2)</f>
        <v>0</v>
      </c>
      <c r="BL151" s="16" t="s">
        <v>156</v>
      </c>
      <c r="BM151" s="256" t="s">
        <v>200</v>
      </c>
    </row>
    <row r="152" spans="1:51" s="13" customFormat="1" ht="12">
      <c r="A152" s="13"/>
      <c r="B152" s="258"/>
      <c r="C152" s="259"/>
      <c r="D152" s="260" t="s">
        <v>173</v>
      </c>
      <c r="E152" s="261" t="s">
        <v>1</v>
      </c>
      <c r="F152" s="262" t="s">
        <v>201</v>
      </c>
      <c r="G152" s="259"/>
      <c r="H152" s="263">
        <v>75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173</v>
      </c>
      <c r="AU152" s="269" t="s">
        <v>82</v>
      </c>
      <c r="AV152" s="13" t="s">
        <v>82</v>
      </c>
      <c r="AW152" s="13" t="s">
        <v>30</v>
      </c>
      <c r="AX152" s="13" t="s">
        <v>80</v>
      </c>
      <c r="AY152" s="269" t="s">
        <v>150</v>
      </c>
    </row>
    <row r="153" spans="1:65" s="2" customFormat="1" ht="21.75" customHeight="1">
      <c r="A153" s="37"/>
      <c r="B153" s="38"/>
      <c r="C153" s="244" t="s">
        <v>202</v>
      </c>
      <c r="D153" s="244" t="s">
        <v>152</v>
      </c>
      <c r="E153" s="245" t="s">
        <v>203</v>
      </c>
      <c r="F153" s="246" t="s">
        <v>204</v>
      </c>
      <c r="G153" s="247" t="s">
        <v>155</v>
      </c>
      <c r="H153" s="248">
        <v>655</v>
      </c>
      <c r="I153" s="249"/>
      <c r="J153" s="250">
        <f>ROUND(I153*H153,2)</f>
        <v>0</v>
      </c>
      <c r="K153" s="251"/>
      <c r="L153" s="43"/>
      <c r="M153" s="252" t="s">
        <v>1</v>
      </c>
      <c r="N153" s="253" t="s">
        <v>38</v>
      </c>
      <c r="O153" s="90"/>
      <c r="P153" s="254">
        <f>O153*H153</f>
        <v>0</v>
      </c>
      <c r="Q153" s="254">
        <v>9E-05</v>
      </c>
      <c r="R153" s="254">
        <f>Q153*H153</f>
        <v>0.05895</v>
      </c>
      <c r="S153" s="254">
        <v>0.256</v>
      </c>
      <c r="T153" s="255">
        <f>S153*H153</f>
        <v>167.68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6" t="s">
        <v>156</v>
      </c>
      <c r="AT153" s="256" t="s">
        <v>152</v>
      </c>
      <c r="AU153" s="256" t="s">
        <v>82</v>
      </c>
      <c r="AY153" s="16" t="s">
        <v>150</v>
      </c>
      <c r="BE153" s="257">
        <f>IF(N153="základní",J153,0)</f>
        <v>0</v>
      </c>
      <c r="BF153" s="257">
        <f>IF(N153="snížená",J153,0)</f>
        <v>0</v>
      </c>
      <c r="BG153" s="257">
        <f>IF(N153="zákl. přenesená",J153,0)</f>
        <v>0</v>
      </c>
      <c r="BH153" s="257">
        <f>IF(N153="sníž. přenesená",J153,0)</f>
        <v>0</v>
      </c>
      <c r="BI153" s="257">
        <f>IF(N153="nulová",J153,0)</f>
        <v>0</v>
      </c>
      <c r="BJ153" s="16" t="s">
        <v>80</v>
      </c>
      <c r="BK153" s="257">
        <f>ROUND(I153*H153,2)</f>
        <v>0</v>
      </c>
      <c r="BL153" s="16" t="s">
        <v>156</v>
      </c>
      <c r="BM153" s="256" t="s">
        <v>205</v>
      </c>
    </row>
    <row r="154" spans="1:51" s="13" customFormat="1" ht="12">
      <c r="A154" s="13"/>
      <c r="B154" s="258"/>
      <c r="C154" s="259"/>
      <c r="D154" s="260" t="s">
        <v>173</v>
      </c>
      <c r="E154" s="261" t="s">
        <v>1</v>
      </c>
      <c r="F154" s="262" t="s">
        <v>206</v>
      </c>
      <c r="G154" s="259"/>
      <c r="H154" s="263">
        <v>655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173</v>
      </c>
      <c r="AU154" s="269" t="s">
        <v>82</v>
      </c>
      <c r="AV154" s="13" t="s">
        <v>82</v>
      </c>
      <c r="AW154" s="13" t="s">
        <v>30</v>
      </c>
      <c r="AX154" s="13" t="s">
        <v>80</v>
      </c>
      <c r="AY154" s="269" t="s">
        <v>150</v>
      </c>
    </row>
    <row r="155" spans="1:65" s="2" customFormat="1" ht="16.5" customHeight="1">
      <c r="A155" s="37"/>
      <c r="B155" s="38"/>
      <c r="C155" s="244" t="s">
        <v>207</v>
      </c>
      <c r="D155" s="244" t="s">
        <v>152</v>
      </c>
      <c r="E155" s="245" t="s">
        <v>208</v>
      </c>
      <c r="F155" s="246" t="s">
        <v>209</v>
      </c>
      <c r="G155" s="247" t="s">
        <v>210</v>
      </c>
      <c r="H155" s="248">
        <v>250</v>
      </c>
      <c r="I155" s="249"/>
      <c r="J155" s="250">
        <f>ROUND(I155*H155,2)</f>
        <v>0</v>
      </c>
      <c r="K155" s="251"/>
      <c r="L155" s="43"/>
      <c r="M155" s="252" t="s">
        <v>1</v>
      </c>
      <c r="N155" s="253" t="s">
        <v>38</v>
      </c>
      <c r="O155" s="90"/>
      <c r="P155" s="254">
        <f>O155*H155</f>
        <v>0</v>
      </c>
      <c r="Q155" s="254">
        <v>0</v>
      </c>
      <c r="R155" s="254">
        <f>Q155*H155</f>
        <v>0</v>
      </c>
      <c r="S155" s="254">
        <v>0.29</v>
      </c>
      <c r="T155" s="255">
        <f>S155*H155</f>
        <v>72.5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6" t="s">
        <v>156</v>
      </c>
      <c r="AT155" s="256" t="s">
        <v>152</v>
      </c>
      <c r="AU155" s="256" t="s">
        <v>82</v>
      </c>
      <c r="AY155" s="16" t="s">
        <v>150</v>
      </c>
      <c r="BE155" s="257">
        <f>IF(N155="základní",J155,0)</f>
        <v>0</v>
      </c>
      <c r="BF155" s="257">
        <f>IF(N155="snížená",J155,0)</f>
        <v>0</v>
      </c>
      <c r="BG155" s="257">
        <f>IF(N155="zákl. přenesená",J155,0)</f>
        <v>0</v>
      </c>
      <c r="BH155" s="257">
        <f>IF(N155="sníž. přenesená",J155,0)</f>
        <v>0</v>
      </c>
      <c r="BI155" s="257">
        <f>IF(N155="nulová",J155,0)</f>
        <v>0</v>
      </c>
      <c r="BJ155" s="16" t="s">
        <v>80</v>
      </c>
      <c r="BK155" s="257">
        <f>ROUND(I155*H155,2)</f>
        <v>0</v>
      </c>
      <c r="BL155" s="16" t="s">
        <v>156</v>
      </c>
      <c r="BM155" s="256" t="s">
        <v>211</v>
      </c>
    </row>
    <row r="156" spans="1:51" s="13" customFormat="1" ht="12">
      <c r="A156" s="13"/>
      <c r="B156" s="258"/>
      <c r="C156" s="259"/>
      <c r="D156" s="260" t="s">
        <v>173</v>
      </c>
      <c r="E156" s="261" t="s">
        <v>1</v>
      </c>
      <c r="F156" s="262" t="s">
        <v>212</v>
      </c>
      <c r="G156" s="259"/>
      <c r="H156" s="263">
        <v>250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173</v>
      </c>
      <c r="AU156" s="269" t="s">
        <v>82</v>
      </c>
      <c r="AV156" s="13" t="s">
        <v>82</v>
      </c>
      <c r="AW156" s="13" t="s">
        <v>30</v>
      </c>
      <c r="AX156" s="13" t="s">
        <v>80</v>
      </c>
      <c r="AY156" s="269" t="s">
        <v>150</v>
      </c>
    </row>
    <row r="157" spans="1:65" s="2" customFormat="1" ht="16.5" customHeight="1">
      <c r="A157" s="37"/>
      <c r="B157" s="38"/>
      <c r="C157" s="244" t="s">
        <v>213</v>
      </c>
      <c r="D157" s="244" t="s">
        <v>152</v>
      </c>
      <c r="E157" s="245" t="s">
        <v>214</v>
      </c>
      <c r="F157" s="246" t="s">
        <v>215</v>
      </c>
      <c r="G157" s="247" t="s">
        <v>210</v>
      </c>
      <c r="H157" s="248">
        <v>28</v>
      </c>
      <c r="I157" s="249"/>
      <c r="J157" s="250">
        <f>ROUND(I157*H157,2)</f>
        <v>0</v>
      </c>
      <c r="K157" s="251"/>
      <c r="L157" s="43"/>
      <c r="M157" s="252" t="s">
        <v>1</v>
      </c>
      <c r="N157" s="253" t="s">
        <v>38</v>
      </c>
      <c r="O157" s="90"/>
      <c r="P157" s="254">
        <f>O157*H157</f>
        <v>0</v>
      </c>
      <c r="Q157" s="254">
        <v>0</v>
      </c>
      <c r="R157" s="254">
        <f>Q157*H157</f>
        <v>0</v>
      </c>
      <c r="S157" s="254">
        <v>0.205</v>
      </c>
      <c r="T157" s="255">
        <f>S157*H157</f>
        <v>5.739999999999999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6" t="s">
        <v>156</v>
      </c>
      <c r="AT157" s="256" t="s">
        <v>152</v>
      </c>
      <c r="AU157" s="256" t="s">
        <v>82</v>
      </c>
      <c r="AY157" s="16" t="s">
        <v>150</v>
      </c>
      <c r="BE157" s="257">
        <f>IF(N157="základní",J157,0)</f>
        <v>0</v>
      </c>
      <c r="BF157" s="257">
        <f>IF(N157="snížená",J157,0)</f>
        <v>0</v>
      </c>
      <c r="BG157" s="257">
        <f>IF(N157="zákl. přenesená",J157,0)</f>
        <v>0</v>
      </c>
      <c r="BH157" s="257">
        <f>IF(N157="sníž. přenesená",J157,0)</f>
        <v>0</v>
      </c>
      <c r="BI157" s="257">
        <f>IF(N157="nulová",J157,0)</f>
        <v>0</v>
      </c>
      <c r="BJ157" s="16" t="s">
        <v>80</v>
      </c>
      <c r="BK157" s="257">
        <f>ROUND(I157*H157,2)</f>
        <v>0</v>
      </c>
      <c r="BL157" s="16" t="s">
        <v>156</v>
      </c>
      <c r="BM157" s="256" t="s">
        <v>216</v>
      </c>
    </row>
    <row r="158" spans="1:51" s="13" customFormat="1" ht="12">
      <c r="A158" s="13"/>
      <c r="B158" s="258"/>
      <c r="C158" s="259"/>
      <c r="D158" s="260" t="s">
        <v>173</v>
      </c>
      <c r="E158" s="261" t="s">
        <v>1</v>
      </c>
      <c r="F158" s="262" t="s">
        <v>217</v>
      </c>
      <c r="G158" s="259"/>
      <c r="H158" s="263">
        <v>28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173</v>
      </c>
      <c r="AU158" s="269" t="s">
        <v>82</v>
      </c>
      <c r="AV158" s="13" t="s">
        <v>82</v>
      </c>
      <c r="AW158" s="13" t="s">
        <v>30</v>
      </c>
      <c r="AX158" s="13" t="s">
        <v>80</v>
      </c>
      <c r="AY158" s="269" t="s">
        <v>150</v>
      </c>
    </row>
    <row r="159" spans="1:65" s="2" customFormat="1" ht="16.5" customHeight="1">
      <c r="A159" s="37"/>
      <c r="B159" s="38"/>
      <c r="C159" s="244" t="s">
        <v>8</v>
      </c>
      <c r="D159" s="244" t="s">
        <v>152</v>
      </c>
      <c r="E159" s="245" t="s">
        <v>218</v>
      </c>
      <c r="F159" s="246" t="s">
        <v>219</v>
      </c>
      <c r="G159" s="247" t="s">
        <v>210</v>
      </c>
      <c r="H159" s="248">
        <v>100</v>
      </c>
      <c r="I159" s="249"/>
      <c r="J159" s="250">
        <f>ROUND(I159*H159,2)</f>
        <v>0</v>
      </c>
      <c r="K159" s="251"/>
      <c r="L159" s="43"/>
      <c r="M159" s="252" t="s">
        <v>1</v>
      </c>
      <c r="N159" s="253" t="s">
        <v>38</v>
      </c>
      <c r="O159" s="90"/>
      <c r="P159" s="254">
        <f>O159*H159</f>
        <v>0</v>
      </c>
      <c r="Q159" s="254">
        <v>0</v>
      </c>
      <c r="R159" s="254">
        <f>Q159*H159</f>
        <v>0</v>
      </c>
      <c r="S159" s="254">
        <v>0.04</v>
      </c>
      <c r="T159" s="255">
        <f>S159*H159</f>
        <v>4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6" t="s">
        <v>156</v>
      </c>
      <c r="AT159" s="256" t="s">
        <v>152</v>
      </c>
      <c r="AU159" s="256" t="s">
        <v>82</v>
      </c>
      <c r="AY159" s="16" t="s">
        <v>150</v>
      </c>
      <c r="BE159" s="257">
        <f>IF(N159="základní",J159,0)</f>
        <v>0</v>
      </c>
      <c r="BF159" s="257">
        <f>IF(N159="snížená",J159,0)</f>
        <v>0</v>
      </c>
      <c r="BG159" s="257">
        <f>IF(N159="zákl. přenesená",J159,0)</f>
        <v>0</v>
      </c>
      <c r="BH159" s="257">
        <f>IF(N159="sníž. přenesená",J159,0)</f>
        <v>0</v>
      </c>
      <c r="BI159" s="257">
        <f>IF(N159="nulová",J159,0)</f>
        <v>0</v>
      </c>
      <c r="BJ159" s="16" t="s">
        <v>80</v>
      </c>
      <c r="BK159" s="257">
        <f>ROUND(I159*H159,2)</f>
        <v>0</v>
      </c>
      <c r="BL159" s="16" t="s">
        <v>156</v>
      </c>
      <c r="BM159" s="256" t="s">
        <v>220</v>
      </c>
    </row>
    <row r="160" spans="1:51" s="13" customFormat="1" ht="12">
      <c r="A160" s="13"/>
      <c r="B160" s="258"/>
      <c r="C160" s="259"/>
      <c r="D160" s="260" t="s">
        <v>173</v>
      </c>
      <c r="E160" s="261" t="s">
        <v>1</v>
      </c>
      <c r="F160" s="262" t="s">
        <v>221</v>
      </c>
      <c r="G160" s="259"/>
      <c r="H160" s="263">
        <v>100</v>
      </c>
      <c r="I160" s="264"/>
      <c r="J160" s="259"/>
      <c r="K160" s="259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173</v>
      </c>
      <c r="AU160" s="269" t="s">
        <v>82</v>
      </c>
      <c r="AV160" s="13" t="s">
        <v>82</v>
      </c>
      <c r="AW160" s="13" t="s">
        <v>30</v>
      </c>
      <c r="AX160" s="13" t="s">
        <v>80</v>
      </c>
      <c r="AY160" s="269" t="s">
        <v>150</v>
      </c>
    </row>
    <row r="161" spans="1:65" s="2" customFormat="1" ht="21.75" customHeight="1">
      <c r="A161" s="37"/>
      <c r="B161" s="38"/>
      <c r="C161" s="244" t="s">
        <v>222</v>
      </c>
      <c r="D161" s="244" t="s">
        <v>152</v>
      </c>
      <c r="E161" s="245" t="s">
        <v>223</v>
      </c>
      <c r="F161" s="246" t="s">
        <v>224</v>
      </c>
      <c r="G161" s="247" t="s">
        <v>225</v>
      </c>
      <c r="H161" s="248">
        <v>265</v>
      </c>
      <c r="I161" s="249"/>
      <c r="J161" s="250">
        <f>ROUND(I161*H161,2)</f>
        <v>0</v>
      </c>
      <c r="K161" s="251"/>
      <c r="L161" s="43"/>
      <c r="M161" s="252" t="s">
        <v>1</v>
      </c>
      <c r="N161" s="253" t="s">
        <v>38</v>
      </c>
      <c r="O161" s="90"/>
      <c r="P161" s="254">
        <f>O161*H161</f>
        <v>0</v>
      </c>
      <c r="Q161" s="254">
        <v>0</v>
      </c>
      <c r="R161" s="254">
        <f>Q161*H161</f>
        <v>0</v>
      </c>
      <c r="S161" s="254">
        <v>0</v>
      </c>
      <c r="T161" s="25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6" t="s">
        <v>156</v>
      </c>
      <c r="AT161" s="256" t="s">
        <v>152</v>
      </c>
      <c r="AU161" s="256" t="s">
        <v>82</v>
      </c>
      <c r="AY161" s="16" t="s">
        <v>150</v>
      </c>
      <c r="BE161" s="257">
        <f>IF(N161="základní",J161,0)</f>
        <v>0</v>
      </c>
      <c r="BF161" s="257">
        <f>IF(N161="snížená",J161,0)</f>
        <v>0</v>
      </c>
      <c r="BG161" s="257">
        <f>IF(N161="zákl. přenesená",J161,0)</f>
        <v>0</v>
      </c>
      <c r="BH161" s="257">
        <f>IF(N161="sníž. přenesená",J161,0)</f>
        <v>0</v>
      </c>
      <c r="BI161" s="257">
        <f>IF(N161="nulová",J161,0)</f>
        <v>0</v>
      </c>
      <c r="BJ161" s="16" t="s">
        <v>80</v>
      </c>
      <c r="BK161" s="257">
        <f>ROUND(I161*H161,2)</f>
        <v>0</v>
      </c>
      <c r="BL161" s="16" t="s">
        <v>156</v>
      </c>
      <c r="BM161" s="256" t="s">
        <v>226</v>
      </c>
    </row>
    <row r="162" spans="1:51" s="13" customFormat="1" ht="12">
      <c r="A162" s="13"/>
      <c r="B162" s="258"/>
      <c r="C162" s="259"/>
      <c r="D162" s="260" t="s">
        <v>173</v>
      </c>
      <c r="E162" s="261" t="s">
        <v>1</v>
      </c>
      <c r="F162" s="262" t="s">
        <v>227</v>
      </c>
      <c r="G162" s="259"/>
      <c r="H162" s="263">
        <v>265</v>
      </c>
      <c r="I162" s="264"/>
      <c r="J162" s="259"/>
      <c r="K162" s="259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173</v>
      </c>
      <c r="AU162" s="269" t="s">
        <v>82</v>
      </c>
      <c r="AV162" s="13" t="s">
        <v>82</v>
      </c>
      <c r="AW162" s="13" t="s">
        <v>30</v>
      </c>
      <c r="AX162" s="13" t="s">
        <v>80</v>
      </c>
      <c r="AY162" s="269" t="s">
        <v>150</v>
      </c>
    </row>
    <row r="163" spans="1:65" s="2" customFormat="1" ht="33" customHeight="1">
      <c r="A163" s="37"/>
      <c r="B163" s="38"/>
      <c r="C163" s="244" t="s">
        <v>228</v>
      </c>
      <c r="D163" s="244" t="s">
        <v>152</v>
      </c>
      <c r="E163" s="245" t="s">
        <v>229</v>
      </c>
      <c r="F163" s="246" t="s">
        <v>230</v>
      </c>
      <c r="G163" s="247" t="s">
        <v>231</v>
      </c>
      <c r="H163" s="248">
        <v>3</v>
      </c>
      <c r="I163" s="249"/>
      <c r="J163" s="250">
        <f>ROUND(I163*H163,2)</f>
        <v>0</v>
      </c>
      <c r="K163" s="251"/>
      <c r="L163" s="43"/>
      <c r="M163" s="252" t="s">
        <v>1</v>
      </c>
      <c r="N163" s="253" t="s">
        <v>38</v>
      </c>
      <c r="O163" s="90"/>
      <c r="P163" s="254">
        <f>O163*H163</f>
        <v>0</v>
      </c>
      <c r="Q163" s="254">
        <v>0</v>
      </c>
      <c r="R163" s="254">
        <f>Q163*H163</f>
        <v>0</v>
      </c>
      <c r="S163" s="254">
        <v>0</v>
      </c>
      <c r="T163" s="25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6" t="s">
        <v>156</v>
      </c>
      <c r="AT163" s="256" t="s">
        <v>152</v>
      </c>
      <c r="AU163" s="256" t="s">
        <v>82</v>
      </c>
      <c r="AY163" s="16" t="s">
        <v>150</v>
      </c>
      <c r="BE163" s="257">
        <f>IF(N163="základní",J163,0)</f>
        <v>0</v>
      </c>
      <c r="BF163" s="257">
        <f>IF(N163="snížená",J163,0)</f>
        <v>0</v>
      </c>
      <c r="BG163" s="257">
        <f>IF(N163="zákl. přenesená",J163,0)</f>
        <v>0</v>
      </c>
      <c r="BH163" s="257">
        <f>IF(N163="sníž. přenesená",J163,0)</f>
        <v>0</v>
      </c>
      <c r="BI163" s="257">
        <f>IF(N163="nulová",J163,0)</f>
        <v>0</v>
      </c>
      <c r="BJ163" s="16" t="s">
        <v>80</v>
      </c>
      <c r="BK163" s="257">
        <f>ROUND(I163*H163,2)</f>
        <v>0</v>
      </c>
      <c r="BL163" s="16" t="s">
        <v>156</v>
      </c>
      <c r="BM163" s="256" t="s">
        <v>232</v>
      </c>
    </row>
    <row r="164" spans="1:65" s="2" customFormat="1" ht="21.75" customHeight="1">
      <c r="A164" s="37"/>
      <c r="B164" s="38"/>
      <c r="C164" s="244" t="s">
        <v>233</v>
      </c>
      <c r="D164" s="244" t="s">
        <v>152</v>
      </c>
      <c r="E164" s="245" t="s">
        <v>234</v>
      </c>
      <c r="F164" s="246" t="s">
        <v>235</v>
      </c>
      <c r="G164" s="247" t="s">
        <v>225</v>
      </c>
      <c r="H164" s="248">
        <v>40</v>
      </c>
      <c r="I164" s="249"/>
      <c r="J164" s="250">
        <f>ROUND(I164*H164,2)</f>
        <v>0</v>
      </c>
      <c r="K164" s="251"/>
      <c r="L164" s="43"/>
      <c r="M164" s="252" t="s">
        <v>1</v>
      </c>
      <c r="N164" s="253" t="s">
        <v>38</v>
      </c>
      <c r="O164" s="90"/>
      <c r="P164" s="254">
        <f>O164*H164</f>
        <v>0</v>
      </c>
      <c r="Q164" s="254">
        <v>0</v>
      </c>
      <c r="R164" s="254">
        <f>Q164*H164</f>
        <v>0</v>
      </c>
      <c r="S164" s="254">
        <v>0</v>
      </c>
      <c r="T164" s="255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6" t="s">
        <v>156</v>
      </c>
      <c r="AT164" s="256" t="s">
        <v>152</v>
      </c>
      <c r="AU164" s="256" t="s">
        <v>82</v>
      </c>
      <c r="AY164" s="16" t="s">
        <v>150</v>
      </c>
      <c r="BE164" s="257">
        <f>IF(N164="základní",J164,0)</f>
        <v>0</v>
      </c>
      <c r="BF164" s="257">
        <f>IF(N164="snížená",J164,0)</f>
        <v>0</v>
      </c>
      <c r="BG164" s="257">
        <f>IF(N164="zákl. přenesená",J164,0)</f>
        <v>0</v>
      </c>
      <c r="BH164" s="257">
        <f>IF(N164="sníž. přenesená",J164,0)</f>
        <v>0</v>
      </c>
      <c r="BI164" s="257">
        <f>IF(N164="nulová",J164,0)</f>
        <v>0</v>
      </c>
      <c r="BJ164" s="16" t="s">
        <v>80</v>
      </c>
      <c r="BK164" s="257">
        <f>ROUND(I164*H164,2)</f>
        <v>0</v>
      </c>
      <c r="BL164" s="16" t="s">
        <v>156</v>
      </c>
      <c r="BM164" s="256" t="s">
        <v>236</v>
      </c>
    </row>
    <row r="165" spans="1:51" s="13" customFormat="1" ht="12">
      <c r="A165" s="13"/>
      <c r="B165" s="258"/>
      <c r="C165" s="259"/>
      <c r="D165" s="260" t="s">
        <v>173</v>
      </c>
      <c r="E165" s="261" t="s">
        <v>1</v>
      </c>
      <c r="F165" s="262" t="s">
        <v>237</v>
      </c>
      <c r="G165" s="259"/>
      <c r="H165" s="263">
        <v>40</v>
      </c>
      <c r="I165" s="264"/>
      <c r="J165" s="259"/>
      <c r="K165" s="259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173</v>
      </c>
      <c r="AU165" s="269" t="s">
        <v>82</v>
      </c>
      <c r="AV165" s="13" t="s">
        <v>82</v>
      </c>
      <c r="AW165" s="13" t="s">
        <v>30</v>
      </c>
      <c r="AX165" s="13" t="s">
        <v>80</v>
      </c>
      <c r="AY165" s="269" t="s">
        <v>150</v>
      </c>
    </row>
    <row r="166" spans="1:65" s="2" customFormat="1" ht="21.75" customHeight="1">
      <c r="A166" s="37"/>
      <c r="B166" s="38"/>
      <c r="C166" s="244" t="s">
        <v>238</v>
      </c>
      <c r="D166" s="244" t="s">
        <v>152</v>
      </c>
      <c r="E166" s="245" t="s">
        <v>239</v>
      </c>
      <c r="F166" s="246" t="s">
        <v>240</v>
      </c>
      <c r="G166" s="247" t="s">
        <v>160</v>
      </c>
      <c r="H166" s="248">
        <v>1</v>
      </c>
      <c r="I166" s="249"/>
      <c r="J166" s="250">
        <f>ROUND(I166*H166,2)</f>
        <v>0</v>
      </c>
      <c r="K166" s="251"/>
      <c r="L166" s="43"/>
      <c r="M166" s="252" t="s">
        <v>1</v>
      </c>
      <c r="N166" s="253" t="s">
        <v>38</v>
      </c>
      <c r="O166" s="90"/>
      <c r="P166" s="254">
        <f>O166*H166</f>
        <v>0</v>
      </c>
      <c r="Q166" s="254">
        <v>0</v>
      </c>
      <c r="R166" s="254">
        <f>Q166*H166</f>
        <v>0</v>
      </c>
      <c r="S166" s="254">
        <v>0</v>
      </c>
      <c r="T166" s="255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6" t="s">
        <v>156</v>
      </c>
      <c r="AT166" s="256" t="s">
        <v>152</v>
      </c>
      <c r="AU166" s="256" t="s">
        <v>82</v>
      </c>
      <c r="AY166" s="16" t="s">
        <v>150</v>
      </c>
      <c r="BE166" s="257">
        <f>IF(N166="základní",J166,0)</f>
        <v>0</v>
      </c>
      <c r="BF166" s="257">
        <f>IF(N166="snížená",J166,0)</f>
        <v>0</v>
      </c>
      <c r="BG166" s="257">
        <f>IF(N166="zákl. přenesená",J166,0)</f>
        <v>0</v>
      </c>
      <c r="BH166" s="257">
        <f>IF(N166="sníž. přenesená",J166,0)</f>
        <v>0</v>
      </c>
      <c r="BI166" s="257">
        <f>IF(N166="nulová",J166,0)</f>
        <v>0</v>
      </c>
      <c r="BJ166" s="16" t="s">
        <v>80</v>
      </c>
      <c r="BK166" s="257">
        <f>ROUND(I166*H166,2)</f>
        <v>0</v>
      </c>
      <c r="BL166" s="16" t="s">
        <v>156</v>
      </c>
      <c r="BM166" s="256" t="s">
        <v>241</v>
      </c>
    </row>
    <row r="167" spans="1:65" s="2" customFormat="1" ht="21.75" customHeight="1">
      <c r="A167" s="37"/>
      <c r="B167" s="38"/>
      <c r="C167" s="244" t="s">
        <v>242</v>
      </c>
      <c r="D167" s="244" t="s">
        <v>152</v>
      </c>
      <c r="E167" s="245" t="s">
        <v>243</v>
      </c>
      <c r="F167" s="246" t="s">
        <v>244</v>
      </c>
      <c r="G167" s="247" t="s">
        <v>160</v>
      </c>
      <c r="H167" s="248">
        <v>1</v>
      </c>
      <c r="I167" s="249"/>
      <c r="J167" s="250">
        <f>ROUND(I167*H167,2)</f>
        <v>0</v>
      </c>
      <c r="K167" s="251"/>
      <c r="L167" s="43"/>
      <c r="M167" s="252" t="s">
        <v>1</v>
      </c>
      <c r="N167" s="253" t="s">
        <v>38</v>
      </c>
      <c r="O167" s="90"/>
      <c r="P167" s="254">
        <f>O167*H167</f>
        <v>0</v>
      </c>
      <c r="Q167" s="254">
        <v>0</v>
      </c>
      <c r="R167" s="254">
        <f>Q167*H167</f>
        <v>0</v>
      </c>
      <c r="S167" s="254">
        <v>0</v>
      </c>
      <c r="T167" s="25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6" t="s">
        <v>156</v>
      </c>
      <c r="AT167" s="256" t="s">
        <v>152</v>
      </c>
      <c r="AU167" s="256" t="s">
        <v>82</v>
      </c>
      <c r="AY167" s="16" t="s">
        <v>150</v>
      </c>
      <c r="BE167" s="257">
        <f>IF(N167="základní",J167,0)</f>
        <v>0</v>
      </c>
      <c r="BF167" s="257">
        <f>IF(N167="snížená",J167,0)</f>
        <v>0</v>
      </c>
      <c r="BG167" s="257">
        <f>IF(N167="zákl. přenesená",J167,0)</f>
        <v>0</v>
      </c>
      <c r="BH167" s="257">
        <f>IF(N167="sníž. přenesená",J167,0)</f>
        <v>0</v>
      </c>
      <c r="BI167" s="257">
        <f>IF(N167="nulová",J167,0)</f>
        <v>0</v>
      </c>
      <c r="BJ167" s="16" t="s">
        <v>80</v>
      </c>
      <c r="BK167" s="257">
        <f>ROUND(I167*H167,2)</f>
        <v>0</v>
      </c>
      <c r="BL167" s="16" t="s">
        <v>156</v>
      </c>
      <c r="BM167" s="256" t="s">
        <v>245</v>
      </c>
    </row>
    <row r="168" spans="1:65" s="2" customFormat="1" ht="16.5" customHeight="1">
      <c r="A168" s="37"/>
      <c r="B168" s="38"/>
      <c r="C168" s="244" t="s">
        <v>7</v>
      </c>
      <c r="D168" s="244" t="s">
        <v>152</v>
      </c>
      <c r="E168" s="245" t="s">
        <v>246</v>
      </c>
      <c r="F168" s="246" t="s">
        <v>247</v>
      </c>
      <c r="G168" s="247" t="s">
        <v>160</v>
      </c>
      <c r="H168" s="248">
        <v>1</v>
      </c>
      <c r="I168" s="249"/>
      <c r="J168" s="250">
        <f>ROUND(I168*H168,2)</f>
        <v>0</v>
      </c>
      <c r="K168" s="251"/>
      <c r="L168" s="43"/>
      <c r="M168" s="252" t="s">
        <v>1</v>
      </c>
      <c r="N168" s="253" t="s">
        <v>38</v>
      </c>
      <c r="O168" s="90"/>
      <c r="P168" s="254">
        <f>O168*H168</f>
        <v>0</v>
      </c>
      <c r="Q168" s="254">
        <v>0</v>
      </c>
      <c r="R168" s="254">
        <f>Q168*H168</f>
        <v>0</v>
      </c>
      <c r="S168" s="254">
        <v>0</v>
      </c>
      <c r="T168" s="255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6" t="s">
        <v>156</v>
      </c>
      <c r="AT168" s="256" t="s">
        <v>152</v>
      </c>
      <c r="AU168" s="256" t="s">
        <v>82</v>
      </c>
      <c r="AY168" s="16" t="s">
        <v>150</v>
      </c>
      <c r="BE168" s="257">
        <f>IF(N168="základní",J168,0)</f>
        <v>0</v>
      </c>
      <c r="BF168" s="257">
        <f>IF(N168="snížená",J168,0)</f>
        <v>0</v>
      </c>
      <c r="BG168" s="257">
        <f>IF(N168="zákl. přenesená",J168,0)</f>
        <v>0</v>
      </c>
      <c r="BH168" s="257">
        <f>IF(N168="sníž. přenesená",J168,0)</f>
        <v>0</v>
      </c>
      <c r="BI168" s="257">
        <f>IF(N168="nulová",J168,0)</f>
        <v>0</v>
      </c>
      <c r="BJ168" s="16" t="s">
        <v>80</v>
      </c>
      <c r="BK168" s="257">
        <f>ROUND(I168*H168,2)</f>
        <v>0</v>
      </c>
      <c r="BL168" s="16" t="s">
        <v>156</v>
      </c>
      <c r="BM168" s="256" t="s">
        <v>248</v>
      </c>
    </row>
    <row r="169" spans="1:65" s="2" customFormat="1" ht="21.75" customHeight="1">
      <c r="A169" s="37"/>
      <c r="B169" s="38"/>
      <c r="C169" s="244" t="s">
        <v>249</v>
      </c>
      <c r="D169" s="244" t="s">
        <v>152</v>
      </c>
      <c r="E169" s="245" t="s">
        <v>250</v>
      </c>
      <c r="F169" s="246" t="s">
        <v>251</v>
      </c>
      <c r="G169" s="247" t="s">
        <v>155</v>
      </c>
      <c r="H169" s="248">
        <v>20</v>
      </c>
      <c r="I169" s="249"/>
      <c r="J169" s="250">
        <f>ROUND(I169*H169,2)</f>
        <v>0</v>
      </c>
      <c r="K169" s="251"/>
      <c r="L169" s="43"/>
      <c r="M169" s="252" t="s">
        <v>1</v>
      </c>
      <c r="N169" s="253" t="s">
        <v>38</v>
      </c>
      <c r="O169" s="90"/>
      <c r="P169" s="254">
        <f>O169*H169</f>
        <v>0</v>
      </c>
      <c r="Q169" s="254">
        <v>0</v>
      </c>
      <c r="R169" s="254">
        <f>Q169*H169</f>
        <v>0</v>
      </c>
      <c r="S169" s="254">
        <v>0</v>
      </c>
      <c r="T169" s="255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6" t="s">
        <v>156</v>
      </c>
      <c r="AT169" s="256" t="s">
        <v>152</v>
      </c>
      <c r="AU169" s="256" t="s">
        <v>82</v>
      </c>
      <c r="AY169" s="16" t="s">
        <v>150</v>
      </c>
      <c r="BE169" s="257">
        <f>IF(N169="základní",J169,0)</f>
        <v>0</v>
      </c>
      <c r="BF169" s="257">
        <f>IF(N169="snížená",J169,0)</f>
        <v>0</v>
      </c>
      <c r="BG169" s="257">
        <f>IF(N169="zákl. přenesená",J169,0)</f>
        <v>0</v>
      </c>
      <c r="BH169" s="257">
        <f>IF(N169="sníž. přenesená",J169,0)</f>
        <v>0</v>
      </c>
      <c r="BI169" s="257">
        <f>IF(N169="nulová",J169,0)</f>
        <v>0</v>
      </c>
      <c r="BJ169" s="16" t="s">
        <v>80</v>
      </c>
      <c r="BK169" s="257">
        <f>ROUND(I169*H169,2)</f>
        <v>0</v>
      </c>
      <c r="BL169" s="16" t="s">
        <v>156</v>
      </c>
      <c r="BM169" s="256" t="s">
        <v>252</v>
      </c>
    </row>
    <row r="170" spans="1:65" s="2" customFormat="1" ht="21.75" customHeight="1">
      <c r="A170" s="37"/>
      <c r="B170" s="38"/>
      <c r="C170" s="244" t="s">
        <v>253</v>
      </c>
      <c r="D170" s="244" t="s">
        <v>152</v>
      </c>
      <c r="E170" s="245" t="s">
        <v>254</v>
      </c>
      <c r="F170" s="246" t="s">
        <v>255</v>
      </c>
      <c r="G170" s="247" t="s">
        <v>160</v>
      </c>
      <c r="H170" s="248">
        <v>9</v>
      </c>
      <c r="I170" s="249"/>
      <c r="J170" s="250">
        <f>ROUND(I170*H170,2)</f>
        <v>0</v>
      </c>
      <c r="K170" s="251"/>
      <c r="L170" s="43"/>
      <c r="M170" s="252" t="s">
        <v>1</v>
      </c>
      <c r="N170" s="253" t="s">
        <v>38</v>
      </c>
      <c r="O170" s="90"/>
      <c r="P170" s="254">
        <f>O170*H170</f>
        <v>0</v>
      </c>
      <c r="Q170" s="254">
        <v>0</v>
      </c>
      <c r="R170" s="254">
        <f>Q170*H170</f>
        <v>0</v>
      </c>
      <c r="S170" s="254">
        <v>0</v>
      </c>
      <c r="T170" s="25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6" t="s">
        <v>156</v>
      </c>
      <c r="AT170" s="256" t="s">
        <v>152</v>
      </c>
      <c r="AU170" s="256" t="s">
        <v>82</v>
      </c>
      <c r="AY170" s="16" t="s">
        <v>150</v>
      </c>
      <c r="BE170" s="257">
        <f>IF(N170="základní",J170,0)</f>
        <v>0</v>
      </c>
      <c r="BF170" s="257">
        <f>IF(N170="snížená",J170,0)</f>
        <v>0</v>
      </c>
      <c r="BG170" s="257">
        <f>IF(N170="zákl. přenesená",J170,0)</f>
        <v>0</v>
      </c>
      <c r="BH170" s="257">
        <f>IF(N170="sníž. přenesená",J170,0)</f>
        <v>0</v>
      </c>
      <c r="BI170" s="257">
        <f>IF(N170="nulová",J170,0)</f>
        <v>0</v>
      </c>
      <c r="BJ170" s="16" t="s">
        <v>80</v>
      </c>
      <c r="BK170" s="257">
        <f>ROUND(I170*H170,2)</f>
        <v>0</v>
      </c>
      <c r="BL170" s="16" t="s">
        <v>156</v>
      </c>
      <c r="BM170" s="256" t="s">
        <v>256</v>
      </c>
    </row>
    <row r="171" spans="1:65" s="2" customFormat="1" ht="21.75" customHeight="1">
      <c r="A171" s="37"/>
      <c r="B171" s="38"/>
      <c r="C171" s="244" t="s">
        <v>257</v>
      </c>
      <c r="D171" s="244" t="s">
        <v>152</v>
      </c>
      <c r="E171" s="245" t="s">
        <v>258</v>
      </c>
      <c r="F171" s="246" t="s">
        <v>259</v>
      </c>
      <c r="G171" s="247" t="s">
        <v>160</v>
      </c>
      <c r="H171" s="248">
        <v>9</v>
      </c>
      <c r="I171" s="249"/>
      <c r="J171" s="250">
        <f>ROUND(I171*H171,2)</f>
        <v>0</v>
      </c>
      <c r="K171" s="251"/>
      <c r="L171" s="43"/>
      <c r="M171" s="252" t="s">
        <v>1</v>
      </c>
      <c r="N171" s="253" t="s">
        <v>38</v>
      </c>
      <c r="O171" s="90"/>
      <c r="P171" s="254">
        <f>O171*H171</f>
        <v>0</v>
      </c>
      <c r="Q171" s="254">
        <v>0</v>
      </c>
      <c r="R171" s="254">
        <f>Q171*H171</f>
        <v>0</v>
      </c>
      <c r="S171" s="254">
        <v>0</v>
      </c>
      <c r="T171" s="25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6" t="s">
        <v>156</v>
      </c>
      <c r="AT171" s="256" t="s">
        <v>152</v>
      </c>
      <c r="AU171" s="256" t="s">
        <v>82</v>
      </c>
      <c r="AY171" s="16" t="s">
        <v>150</v>
      </c>
      <c r="BE171" s="257">
        <f>IF(N171="základní",J171,0)</f>
        <v>0</v>
      </c>
      <c r="BF171" s="257">
        <f>IF(N171="snížená",J171,0)</f>
        <v>0</v>
      </c>
      <c r="BG171" s="257">
        <f>IF(N171="zákl. přenesená",J171,0)</f>
        <v>0</v>
      </c>
      <c r="BH171" s="257">
        <f>IF(N171="sníž. přenesená",J171,0)</f>
        <v>0</v>
      </c>
      <c r="BI171" s="257">
        <f>IF(N171="nulová",J171,0)</f>
        <v>0</v>
      </c>
      <c r="BJ171" s="16" t="s">
        <v>80</v>
      </c>
      <c r="BK171" s="257">
        <f>ROUND(I171*H171,2)</f>
        <v>0</v>
      </c>
      <c r="BL171" s="16" t="s">
        <v>156</v>
      </c>
      <c r="BM171" s="256" t="s">
        <v>260</v>
      </c>
    </row>
    <row r="172" spans="1:65" s="2" customFormat="1" ht="21.75" customHeight="1">
      <c r="A172" s="37"/>
      <c r="B172" s="38"/>
      <c r="C172" s="244" t="s">
        <v>261</v>
      </c>
      <c r="D172" s="244" t="s">
        <v>152</v>
      </c>
      <c r="E172" s="245" t="s">
        <v>262</v>
      </c>
      <c r="F172" s="246" t="s">
        <v>263</v>
      </c>
      <c r="G172" s="247" t="s">
        <v>160</v>
      </c>
      <c r="H172" s="248">
        <v>9</v>
      </c>
      <c r="I172" s="249"/>
      <c r="J172" s="250">
        <f>ROUND(I172*H172,2)</f>
        <v>0</v>
      </c>
      <c r="K172" s="251"/>
      <c r="L172" s="43"/>
      <c r="M172" s="252" t="s">
        <v>1</v>
      </c>
      <c r="N172" s="253" t="s">
        <v>38</v>
      </c>
      <c r="O172" s="90"/>
      <c r="P172" s="254">
        <f>O172*H172</f>
        <v>0</v>
      </c>
      <c r="Q172" s="254">
        <v>0</v>
      </c>
      <c r="R172" s="254">
        <f>Q172*H172</f>
        <v>0</v>
      </c>
      <c r="S172" s="254">
        <v>0</v>
      </c>
      <c r="T172" s="255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6" t="s">
        <v>156</v>
      </c>
      <c r="AT172" s="256" t="s">
        <v>152</v>
      </c>
      <c r="AU172" s="256" t="s">
        <v>82</v>
      </c>
      <c r="AY172" s="16" t="s">
        <v>150</v>
      </c>
      <c r="BE172" s="257">
        <f>IF(N172="základní",J172,0)</f>
        <v>0</v>
      </c>
      <c r="BF172" s="257">
        <f>IF(N172="snížená",J172,0)</f>
        <v>0</v>
      </c>
      <c r="BG172" s="257">
        <f>IF(N172="zákl. přenesená",J172,0)</f>
        <v>0</v>
      </c>
      <c r="BH172" s="257">
        <f>IF(N172="sníž. přenesená",J172,0)</f>
        <v>0</v>
      </c>
      <c r="BI172" s="257">
        <f>IF(N172="nulová",J172,0)</f>
        <v>0</v>
      </c>
      <c r="BJ172" s="16" t="s">
        <v>80</v>
      </c>
      <c r="BK172" s="257">
        <f>ROUND(I172*H172,2)</f>
        <v>0</v>
      </c>
      <c r="BL172" s="16" t="s">
        <v>156</v>
      </c>
      <c r="BM172" s="256" t="s">
        <v>264</v>
      </c>
    </row>
    <row r="173" spans="1:65" s="2" customFormat="1" ht="21.75" customHeight="1">
      <c r="A173" s="37"/>
      <c r="B173" s="38"/>
      <c r="C173" s="244" t="s">
        <v>265</v>
      </c>
      <c r="D173" s="244" t="s">
        <v>152</v>
      </c>
      <c r="E173" s="245" t="s">
        <v>266</v>
      </c>
      <c r="F173" s="246" t="s">
        <v>267</v>
      </c>
      <c r="G173" s="247" t="s">
        <v>225</v>
      </c>
      <c r="H173" s="248">
        <v>305</v>
      </c>
      <c r="I173" s="249"/>
      <c r="J173" s="250">
        <f>ROUND(I173*H173,2)</f>
        <v>0</v>
      </c>
      <c r="K173" s="251"/>
      <c r="L173" s="43"/>
      <c r="M173" s="252" t="s">
        <v>1</v>
      </c>
      <c r="N173" s="253" t="s">
        <v>38</v>
      </c>
      <c r="O173" s="90"/>
      <c r="P173" s="254">
        <f>O173*H173</f>
        <v>0</v>
      </c>
      <c r="Q173" s="254">
        <v>0</v>
      </c>
      <c r="R173" s="254">
        <f>Q173*H173</f>
        <v>0</v>
      </c>
      <c r="S173" s="254">
        <v>0</v>
      </c>
      <c r="T173" s="255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6" t="s">
        <v>156</v>
      </c>
      <c r="AT173" s="256" t="s">
        <v>152</v>
      </c>
      <c r="AU173" s="256" t="s">
        <v>82</v>
      </c>
      <c r="AY173" s="16" t="s">
        <v>150</v>
      </c>
      <c r="BE173" s="257">
        <f>IF(N173="základní",J173,0)</f>
        <v>0</v>
      </c>
      <c r="BF173" s="257">
        <f>IF(N173="snížená",J173,0)</f>
        <v>0</v>
      </c>
      <c r="BG173" s="257">
        <f>IF(N173="zákl. přenesená",J173,0)</f>
        <v>0</v>
      </c>
      <c r="BH173" s="257">
        <f>IF(N173="sníž. přenesená",J173,0)</f>
        <v>0</v>
      </c>
      <c r="BI173" s="257">
        <f>IF(N173="nulová",J173,0)</f>
        <v>0</v>
      </c>
      <c r="BJ173" s="16" t="s">
        <v>80</v>
      </c>
      <c r="BK173" s="257">
        <f>ROUND(I173*H173,2)</f>
        <v>0</v>
      </c>
      <c r="BL173" s="16" t="s">
        <v>156</v>
      </c>
      <c r="BM173" s="256" t="s">
        <v>268</v>
      </c>
    </row>
    <row r="174" spans="1:51" s="13" customFormat="1" ht="12">
      <c r="A174" s="13"/>
      <c r="B174" s="258"/>
      <c r="C174" s="259"/>
      <c r="D174" s="260" t="s">
        <v>173</v>
      </c>
      <c r="E174" s="261" t="s">
        <v>1</v>
      </c>
      <c r="F174" s="262" t="s">
        <v>269</v>
      </c>
      <c r="G174" s="259"/>
      <c r="H174" s="263">
        <v>305</v>
      </c>
      <c r="I174" s="264"/>
      <c r="J174" s="259"/>
      <c r="K174" s="259"/>
      <c r="L174" s="265"/>
      <c r="M174" s="266"/>
      <c r="N174" s="267"/>
      <c r="O174" s="267"/>
      <c r="P174" s="267"/>
      <c r="Q174" s="267"/>
      <c r="R174" s="267"/>
      <c r="S174" s="267"/>
      <c r="T174" s="26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9" t="s">
        <v>173</v>
      </c>
      <c r="AU174" s="269" t="s">
        <v>82</v>
      </c>
      <c r="AV174" s="13" t="s">
        <v>82</v>
      </c>
      <c r="AW174" s="13" t="s">
        <v>30</v>
      </c>
      <c r="AX174" s="13" t="s">
        <v>80</v>
      </c>
      <c r="AY174" s="269" t="s">
        <v>150</v>
      </c>
    </row>
    <row r="175" spans="1:65" s="2" customFormat="1" ht="16.5" customHeight="1">
      <c r="A175" s="37"/>
      <c r="B175" s="38"/>
      <c r="C175" s="244" t="s">
        <v>270</v>
      </c>
      <c r="D175" s="244" t="s">
        <v>152</v>
      </c>
      <c r="E175" s="245" t="s">
        <v>271</v>
      </c>
      <c r="F175" s="246" t="s">
        <v>272</v>
      </c>
      <c r="G175" s="247" t="s">
        <v>225</v>
      </c>
      <c r="H175" s="248">
        <v>305</v>
      </c>
      <c r="I175" s="249"/>
      <c r="J175" s="250">
        <f>ROUND(I175*H175,2)</f>
        <v>0</v>
      </c>
      <c r="K175" s="251"/>
      <c r="L175" s="43"/>
      <c r="M175" s="252" t="s">
        <v>1</v>
      </c>
      <c r="N175" s="253" t="s">
        <v>38</v>
      </c>
      <c r="O175" s="90"/>
      <c r="P175" s="254">
        <f>O175*H175</f>
        <v>0</v>
      </c>
      <c r="Q175" s="254">
        <v>0</v>
      </c>
      <c r="R175" s="254">
        <f>Q175*H175</f>
        <v>0</v>
      </c>
      <c r="S175" s="254">
        <v>0</v>
      </c>
      <c r="T175" s="255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6" t="s">
        <v>156</v>
      </c>
      <c r="AT175" s="256" t="s">
        <v>152</v>
      </c>
      <c r="AU175" s="256" t="s">
        <v>82</v>
      </c>
      <c r="AY175" s="16" t="s">
        <v>150</v>
      </c>
      <c r="BE175" s="257">
        <f>IF(N175="základní",J175,0)</f>
        <v>0</v>
      </c>
      <c r="BF175" s="257">
        <f>IF(N175="snížená",J175,0)</f>
        <v>0</v>
      </c>
      <c r="BG175" s="257">
        <f>IF(N175="zákl. přenesená",J175,0)</f>
        <v>0</v>
      </c>
      <c r="BH175" s="257">
        <f>IF(N175="sníž. přenesená",J175,0)</f>
        <v>0</v>
      </c>
      <c r="BI175" s="257">
        <f>IF(N175="nulová",J175,0)</f>
        <v>0</v>
      </c>
      <c r="BJ175" s="16" t="s">
        <v>80</v>
      </c>
      <c r="BK175" s="257">
        <f>ROUND(I175*H175,2)</f>
        <v>0</v>
      </c>
      <c r="BL175" s="16" t="s">
        <v>156</v>
      </c>
      <c r="BM175" s="256" t="s">
        <v>273</v>
      </c>
    </row>
    <row r="176" spans="1:65" s="2" customFormat="1" ht="21.75" customHeight="1">
      <c r="A176" s="37"/>
      <c r="B176" s="38"/>
      <c r="C176" s="244" t="s">
        <v>274</v>
      </c>
      <c r="D176" s="244" t="s">
        <v>152</v>
      </c>
      <c r="E176" s="245" t="s">
        <v>275</v>
      </c>
      <c r="F176" s="246" t="s">
        <v>276</v>
      </c>
      <c r="G176" s="247" t="s">
        <v>277</v>
      </c>
      <c r="H176" s="248">
        <v>549</v>
      </c>
      <c r="I176" s="249"/>
      <c r="J176" s="250">
        <f>ROUND(I176*H176,2)</f>
        <v>0</v>
      </c>
      <c r="K176" s="251"/>
      <c r="L176" s="43"/>
      <c r="M176" s="252" t="s">
        <v>1</v>
      </c>
      <c r="N176" s="253" t="s">
        <v>38</v>
      </c>
      <c r="O176" s="90"/>
      <c r="P176" s="254">
        <f>O176*H176</f>
        <v>0</v>
      </c>
      <c r="Q176" s="254">
        <v>0</v>
      </c>
      <c r="R176" s="254">
        <f>Q176*H176</f>
        <v>0</v>
      </c>
      <c r="S176" s="254">
        <v>0</v>
      </c>
      <c r="T176" s="255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6" t="s">
        <v>156</v>
      </c>
      <c r="AT176" s="256" t="s">
        <v>152</v>
      </c>
      <c r="AU176" s="256" t="s">
        <v>82</v>
      </c>
      <c r="AY176" s="16" t="s">
        <v>150</v>
      </c>
      <c r="BE176" s="257">
        <f>IF(N176="základní",J176,0)</f>
        <v>0</v>
      </c>
      <c r="BF176" s="257">
        <f>IF(N176="snížená",J176,0)</f>
        <v>0</v>
      </c>
      <c r="BG176" s="257">
        <f>IF(N176="zákl. přenesená",J176,0)</f>
        <v>0</v>
      </c>
      <c r="BH176" s="257">
        <f>IF(N176="sníž. přenesená",J176,0)</f>
        <v>0</v>
      </c>
      <c r="BI176" s="257">
        <f>IF(N176="nulová",J176,0)</f>
        <v>0</v>
      </c>
      <c r="BJ176" s="16" t="s">
        <v>80</v>
      </c>
      <c r="BK176" s="257">
        <f>ROUND(I176*H176,2)</f>
        <v>0</v>
      </c>
      <c r="BL176" s="16" t="s">
        <v>156</v>
      </c>
      <c r="BM176" s="256" t="s">
        <v>278</v>
      </c>
    </row>
    <row r="177" spans="1:51" s="13" customFormat="1" ht="12">
      <c r="A177" s="13"/>
      <c r="B177" s="258"/>
      <c r="C177" s="259"/>
      <c r="D177" s="260" t="s">
        <v>173</v>
      </c>
      <c r="E177" s="261" t="s">
        <v>1</v>
      </c>
      <c r="F177" s="262" t="s">
        <v>279</v>
      </c>
      <c r="G177" s="259"/>
      <c r="H177" s="263">
        <v>549</v>
      </c>
      <c r="I177" s="264"/>
      <c r="J177" s="259"/>
      <c r="K177" s="259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173</v>
      </c>
      <c r="AU177" s="269" t="s">
        <v>82</v>
      </c>
      <c r="AV177" s="13" t="s">
        <v>82</v>
      </c>
      <c r="AW177" s="13" t="s">
        <v>30</v>
      </c>
      <c r="AX177" s="13" t="s">
        <v>80</v>
      </c>
      <c r="AY177" s="269" t="s">
        <v>150</v>
      </c>
    </row>
    <row r="178" spans="1:65" s="2" customFormat="1" ht="21.75" customHeight="1">
      <c r="A178" s="37"/>
      <c r="B178" s="38"/>
      <c r="C178" s="244" t="s">
        <v>280</v>
      </c>
      <c r="D178" s="244" t="s">
        <v>152</v>
      </c>
      <c r="E178" s="245" t="s">
        <v>281</v>
      </c>
      <c r="F178" s="246" t="s">
        <v>282</v>
      </c>
      <c r="G178" s="247" t="s">
        <v>225</v>
      </c>
      <c r="H178" s="248">
        <v>8.64</v>
      </c>
      <c r="I178" s="249"/>
      <c r="J178" s="250">
        <f>ROUND(I178*H178,2)</f>
        <v>0</v>
      </c>
      <c r="K178" s="251"/>
      <c r="L178" s="43"/>
      <c r="M178" s="252" t="s">
        <v>1</v>
      </c>
      <c r="N178" s="253" t="s">
        <v>38</v>
      </c>
      <c r="O178" s="90"/>
      <c r="P178" s="254">
        <f>O178*H178</f>
        <v>0</v>
      </c>
      <c r="Q178" s="254">
        <v>0</v>
      </c>
      <c r="R178" s="254">
        <f>Q178*H178</f>
        <v>0</v>
      </c>
      <c r="S178" s="254">
        <v>0</v>
      </c>
      <c r="T178" s="255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6" t="s">
        <v>156</v>
      </c>
      <c r="AT178" s="256" t="s">
        <v>152</v>
      </c>
      <c r="AU178" s="256" t="s">
        <v>82</v>
      </c>
      <c r="AY178" s="16" t="s">
        <v>150</v>
      </c>
      <c r="BE178" s="257">
        <f>IF(N178="základní",J178,0)</f>
        <v>0</v>
      </c>
      <c r="BF178" s="257">
        <f>IF(N178="snížená",J178,0)</f>
        <v>0</v>
      </c>
      <c r="BG178" s="257">
        <f>IF(N178="zákl. přenesená",J178,0)</f>
        <v>0</v>
      </c>
      <c r="BH178" s="257">
        <f>IF(N178="sníž. přenesená",J178,0)</f>
        <v>0</v>
      </c>
      <c r="BI178" s="257">
        <f>IF(N178="nulová",J178,0)</f>
        <v>0</v>
      </c>
      <c r="BJ178" s="16" t="s">
        <v>80</v>
      </c>
      <c r="BK178" s="257">
        <f>ROUND(I178*H178,2)</f>
        <v>0</v>
      </c>
      <c r="BL178" s="16" t="s">
        <v>156</v>
      </c>
      <c r="BM178" s="256" t="s">
        <v>283</v>
      </c>
    </row>
    <row r="179" spans="1:51" s="13" customFormat="1" ht="12">
      <c r="A179" s="13"/>
      <c r="B179" s="258"/>
      <c r="C179" s="259"/>
      <c r="D179" s="260" t="s">
        <v>173</v>
      </c>
      <c r="E179" s="261" t="s">
        <v>1</v>
      </c>
      <c r="F179" s="262" t="s">
        <v>284</v>
      </c>
      <c r="G179" s="259"/>
      <c r="H179" s="263">
        <v>8.64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173</v>
      </c>
      <c r="AU179" s="269" t="s">
        <v>82</v>
      </c>
      <c r="AV179" s="13" t="s">
        <v>82</v>
      </c>
      <c r="AW179" s="13" t="s">
        <v>30</v>
      </c>
      <c r="AX179" s="13" t="s">
        <v>80</v>
      </c>
      <c r="AY179" s="269" t="s">
        <v>150</v>
      </c>
    </row>
    <row r="180" spans="1:65" s="2" customFormat="1" ht="16.5" customHeight="1">
      <c r="A180" s="37"/>
      <c r="B180" s="38"/>
      <c r="C180" s="270" t="s">
        <v>285</v>
      </c>
      <c r="D180" s="270" t="s">
        <v>286</v>
      </c>
      <c r="E180" s="271" t="s">
        <v>287</v>
      </c>
      <c r="F180" s="272" t="s">
        <v>288</v>
      </c>
      <c r="G180" s="273" t="s">
        <v>225</v>
      </c>
      <c r="H180" s="274">
        <v>16.416</v>
      </c>
      <c r="I180" s="275"/>
      <c r="J180" s="276">
        <f>ROUND(I180*H180,2)</f>
        <v>0</v>
      </c>
      <c r="K180" s="277"/>
      <c r="L180" s="278"/>
      <c r="M180" s="279" t="s">
        <v>1</v>
      </c>
      <c r="N180" s="280" t="s">
        <v>38</v>
      </c>
      <c r="O180" s="90"/>
      <c r="P180" s="254">
        <f>O180*H180</f>
        <v>0</v>
      </c>
      <c r="Q180" s="254">
        <v>0</v>
      </c>
      <c r="R180" s="254">
        <f>Q180*H180</f>
        <v>0</v>
      </c>
      <c r="S180" s="254">
        <v>0</v>
      </c>
      <c r="T180" s="255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6" t="s">
        <v>184</v>
      </c>
      <c r="AT180" s="256" t="s">
        <v>286</v>
      </c>
      <c r="AU180" s="256" t="s">
        <v>82</v>
      </c>
      <c r="AY180" s="16" t="s">
        <v>150</v>
      </c>
      <c r="BE180" s="257">
        <f>IF(N180="základní",J180,0)</f>
        <v>0</v>
      </c>
      <c r="BF180" s="257">
        <f>IF(N180="snížená",J180,0)</f>
        <v>0</v>
      </c>
      <c r="BG180" s="257">
        <f>IF(N180="zákl. přenesená",J180,0)</f>
        <v>0</v>
      </c>
      <c r="BH180" s="257">
        <f>IF(N180="sníž. přenesená",J180,0)</f>
        <v>0</v>
      </c>
      <c r="BI180" s="257">
        <f>IF(N180="nulová",J180,0)</f>
        <v>0</v>
      </c>
      <c r="BJ180" s="16" t="s">
        <v>80</v>
      </c>
      <c r="BK180" s="257">
        <f>ROUND(I180*H180,2)</f>
        <v>0</v>
      </c>
      <c r="BL180" s="16" t="s">
        <v>156</v>
      </c>
      <c r="BM180" s="256" t="s">
        <v>289</v>
      </c>
    </row>
    <row r="181" spans="1:65" s="2" customFormat="1" ht="21.75" customHeight="1">
      <c r="A181" s="37"/>
      <c r="B181" s="38"/>
      <c r="C181" s="244" t="s">
        <v>290</v>
      </c>
      <c r="D181" s="244" t="s">
        <v>152</v>
      </c>
      <c r="E181" s="245" t="s">
        <v>291</v>
      </c>
      <c r="F181" s="246" t="s">
        <v>292</v>
      </c>
      <c r="G181" s="247" t="s">
        <v>225</v>
      </c>
      <c r="H181" s="248">
        <v>1.92</v>
      </c>
      <c r="I181" s="249"/>
      <c r="J181" s="250">
        <f>ROUND(I181*H181,2)</f>
        <v>0</v>
      </c>
      <c r="K181" s="251"/>
      <c r="L181" s="43"/>
      <c r="M181" s="252" t="s">
        <v>1</v>
      </c>
      <c r="N181" s="253" t="s">
        <v>38</v>
      </c>
      <c r="O181" s="90"/>
      <c r="P181" s="254">
        <f>O181*H181</f>
        <v>0</v>
      </c>
      <c r="Q181" s="254">
        <v>0</v>
      </c>
      <c r="R181" s="254">
        <f>Q181*H181</f>
        <v>0</v>
      </c>
      <c r="S181" s="254">
        <v>0</v>
      </c>
      <c r="T181" s="255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6" t="s">
        <v>156</v>
      </c>
      <c r="AT181" s="256" t="s">
        <v>152</v>
      </c>
      <c r="AU181" s="256" t="s">
        <v>82</v>
      </c>
      <c r="AY181" s="16" t="s">
        <v>150</v>
      </c>
      <c r="BE181" s="257">
        <f>IF(N181="základní",J181,0)</f>
        <v>0</v>
      </c>
      <c r="BF181" s="257">
        <f>IF(N181="snížená",J181,0)</f>
        <v>0</v>
      </c>
      <c r="BG181" s="257">
        <f>IF(N181="zákl. přenesená",J181,0)</f>
        <v>0</v>
      </c>
      <c r="BH181" s="257">
        <f>IF(N181="sníž. přenesená",J181,0)</f>
        <v>0</v>
      </c>
      <c r="BI181" s="257">
        <f>IF(N181="nulová",J181,0)</f>
        <v>0</v>
      </c>
      <c r="BJ181" s="16" t="s">
        <v>80</v>
      </c>
      <c r="BK181" s="257">
        <f>ROUND(I181*H181,2)</f>
        <v>0</v>
      </c>
      <c r="BL181" s="16" t="s">
        <v>156</v>
      </c>
      <c r="BM181" s="256" t="s">
        <v>293</v>
      </c>
    </row>
    <row r="182" spans="1:51" s="13" customFormat="1" ht="12">
      <c r="A182" s="13"/>
      <c r="B182" s="258"/>
      <c r="C182" s="259"/>
      <c r="D182" s="260" t="s">
        <v>173</v>
      </c>
      <c r="E182" s="261" t="s">
        <v>1</v>
      </c>
      <c r="F182" s="262" t="s">
        <v>294</v>
      </c>
      <c r="G182" s="259"/>
      <c r="H182" s="263">
        <v>1.92</v>
      </c>
      <c r="I182" s="264"/>
      <c r="J182" s="259"/>
      <c r="K182" s="259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173</v>
      </c>
      <c r="AU182" s="269" t="s">
        <v>82</v>
      </c>
      <c r="AV182" s="13" t="s">
        <v>82</v>
      </c>
      <c r="AW182" s="13" t="s">
        <v>30</v>
      </c>
      <c r="AX182" s="13" t="s">
        <v>80</v>
      </c>
      <c r="AY182" s="269" t="s">
        <v>150</v>
      </c>
    </row>
    <row r="183" spans="1:65" s="2" customFormat="1" ht="16.5" customHeight="1">
      <c r="A183" s="37"/>
      <c r="B183" s="38"/>
      <c r="C183" s="270" t="s">
        <v>295</v>
      </c>
      <c r="D183" s="270" t="s">
        <v>286</v>
      </c>
      <c r="E183" s="271" t="s">
        <v>296</v>
      </c>
      <c r="F183" s="272" t="s">
        <v>297</v>
      </c>
      <c r="G183" s="273" t="s">
        <v>277</v>
      </c>
      <c r="H183" s="274">
        <v>3.84</v>
      </c>
      <c r="I183" s="275"/>
      <c r="J183" s="276">
        <f>ROUND(I183*H183,2)</f>
        <v>0</v>
      </c>
      <c r="K183" s="277"/>
      <c r="L183" s="278"/>
      <c r="M183" s="279" t="s">
        <v>1</v>
      </c>
      <c r="N183" s="280" t="s">
        <v>38</v>
      </c>
      <c r="O183" s="90"/>
      <c r="P183" s="254">
        <f>O183*H183</f>
        <v>0</v>
      </c>
      <c r="Q183" s="254">
        <v>1</v>
      </c>
      <c r="R183" s="254">
        <f>Q183*H183</f>
        <v>3.84</v>
      </c>
      <c r="S183" s="254">
        <v>0</v>
      </c>
      <c r="T183" s="255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6" t="s">
        <v>184</v>
      </c>
      <c r="AT183" s="256" t="s">
        <v>286</v>
      </c>
      <c r="AU183" s="256" t="s">
        <v>82</v>
      </c>
      <c r="AY183" s="16" t="s">
        <v>150</v>
      </c>
      <c r="BE183" s="257">
        <f>IF(N183="základní",J183,0)</f>
        <v>0</v>
      </c>
      <c r="BF183" s="257">
        <f>IF(N183="snížená",J183,0)</f>
        <v>0</v>
      </c>
      <c r="BG183" s="257">
        <f>IF(N183="zákl. přenesená",J183,0)</f>
        <v>0</v>
      </c>
      <c r="BH183" s="257">
        <f>IF(N183="sníž. přenesená",J183,0)</f>
        <v>0</v>
      </c>
      <c r="BI183" s="257">
        <f>IF(N183="nulová",J183,0)</f>
        <v>0</v>
      </c>
      <c r="BJ183" s="16" t="s">
        <v>80</v>
      </c>
      <c r="BK183" s="257">
        <f>ROUND(I183*H183,2)</f>
        <v>0</v>
      </c>
      <c r="BL183" s="16" t="s">
        <v>156</v>
      </c>
      <c r="BM183" s="256" t="s">
        <v>298</v>
      </c>
    </row>
    <row r="184" spans="1:51" s="13" customFormat="1" ht="12">
      <c r="A184" s="13"/>
      <c r="B184" s="258"/>
      <c r="C184" s="259"/>
      <c r="D184" s="260" t="s">
        <v>173</v>
      </c>
      <c r="E184" s="259"/>
      <c r="F184" s="262" t="s">
        <v>299</v>
      </c>
      <c r="G184" s="259"/>
      <c r="H184" s="263">
        <v>3.84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173</v>
      </c>
      <c r="AU184" s="269" t="s">
        <v>82</v>
      </c>
      <c r="AV184" s="13" t="s">
        <v>82</v>
      </c>
      <c r="AW184" s="13" t="s">
        <v>4</v>
      </c>
      <c r="AX184" s="13" t="s">
        <v>80</v>
      </c>
      <c r="AY184" s="269" t="s">
        <v>150</v>
      </c>
    </row>
    <row r="185" spans="1:65" s="2" customFormat="1" ht="21.75" customHeight="1">
      <c r="A185" s="37"/>
      <c r="B185" s="38"/>
      <c r="C185" s="244" t="s">
        <v>300</v>
      </c>
      <c r="D185" s="244" t="s">
        <v>152</v>
      </c>
      <c r="E185" s="245" t="s">
        <v>301</v>
      </c>
      <c r="F185" s="246" t="s">
        <v>302</v>
      </c>
      <c r="G185" s="247" t="s">
        <v>155</v>
      </c>
      <c r="H185" s="248">
        <v>1790</v>
      </c>
      <c r="I185" s="249"/>
      <c r="J185" s="250">
        <f>ROUND(I185*H185,2)</f>
        <v>0</v>
      </c>
      <c r="K185" s="251"/>
      <c r="L185" s="43"/>
      <c r="M185" s="252" t="s">
        <v>1</v>
      </c>
      <c r="N185" s="253" t="s">
        <v>38</v>
      </c>
      <c r="O185" s="90"/>
      <c r="P185" s="254">
        <f>O185*H185</f>
        <v>0</v>
      </c>
      <c r="Q185" s="254">
        <v>0</v>
      </c>
      <c r="R185" s="254">
        <f>Q185*H185</f>
        <v>0</v>
      </c>
      <c r="S185" s="254">
        <v>0</v>
      </c>
      <c r="T185" s="255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6" t="s">
        <v>156</v>
      </c>
      <c r="AT185" s="256" t="s">
        <v>152</v>
      </c>
      <c r="AU185" s="256" t="s">
        <v>82</v>
      </c>
      <c r="AY185" s="16" t="s">
        <v>150</v>
      </c>
      <c r="BE185" s="257">
        <f>IF(N185="základní",J185,0)</f>
        <v>0</v>
      </c>
      <c r="BF185" s="257">
        <f>IF(N185="snížená",J185,0)</f>
        <v>0</v>
      </c>
      <c r="BG185" s="257">
        <f>IF(N185="zákl. přenesená",J185,0)</f>
        <v>0</v>
      </c>
      <c r="BH185" s="257">
        <f>IF(N185="sníž. přenesená",J185,0)</f>
        <v>0</v>
      </c>
      <c r="BI185" s="257">
        <f>IF(N185="nulová",J185,0)</f>
        <v>0</v>
      </c>
      <c r="BJ185" s="16" t="s">
        <v>80</v>
      </c>
      <c r="BK185" s="257">
        <f>ROUND(I185*H185,2)</f>
        <v>0</v>
      </c>
      <c r="BL185" s="16" t="s">
        <v>156</v>
      </c>
      <c r="BM185" s="256" t="s">
        <v>303</v>
      </c>
    </row>
    <row r="186" spans="1:51" s="13" customFormat="1" ht="12">
      <c r="A186" s="13"/>
      <c r="B186" s="258"/>
      <c r="C186" s="259"/>
      <c r="D186" s="260" t="s">
        <v>173</v>
      </c>
      <c r="E186" s="261" t="s">
        <v>1</v>
      </c>
      <c r="F186" s="262" t="s">
        <v>304</v>
      </c>
      <c r="G186" s="259"/>
      <c r="H186" s="263">
        <v>1790</v>
      </c>
      <c r="I186" s="264"/>
      <c r="J186" s="259"/>
      <c r="K186" s="259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173</v>
      </c>
      <c r="AU186" s="269" t="s">
        <v>82</v>
      </c>
      <c r="AV186" s="13" t="s">
        <v>82</v>
      </c>
      <c r="AW186" s="13" t="s">
        <v>30</v>
      </c>
      <c r="AX186" s="13" t="s">
        <v>80</v>
      </c>
      <c r="AY186" s="269" t="s">
        <v>150</v>
      </c>
    </row>
    <row r="187" spans="1:63" s="12" customFormat="1" ht="22.8" customHeight="1">
      <c r="A187" s="12"/>
      <c r="B187" s="228"/>
      <c r="C187" s="229"/>
      <c r="D187" s="230" t="s">
        <v>72</v>
      </c>
      <c r="E187" s="242" t="s">
        <v>305</v>
      </c>
      <c r="F187" s="242" t="s">
        <v>306</v>
      </c>
      <c r="G187" s="229"/>
      <c r="H187" s="229"/>
      <c r="I187" s="232"/>
      <c r="J187" s="243">
        <f>BK187</f>
        <v>0</v>
      </c>
      <c r="K187" s="229"/>
      <c r="L187" s="234"/>
      <c r="M187" s="235"/>
      <c r="N187" s="236"/>
      <c r="O187" s="236"/>
      <c r="P187" s="237">
        <f>SUM(P188:P201)</f>
        <v>0</v>
      </c>
      <c r="Q187" s="236"/>
      <c r="R187" s="237">
        <f>SUM(R188:R201)</f>
        <v>0.6553574999999999</v>
      </c>
      <c r="S187" s="236"/>
      <c r="T187" s="238">
        <f>SUM(T188:T201)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9" t="s">
        <v>80</v>
      </c>
      <c r="AT187" s="240" t="s">
        <v>72</v>
      </c>
      <c r="AU187" s="240" t="s">
        <v>80</v>
      </c>
      <c r="AY187" s="239" t="s">
        <v>150</v>
      </c>
      <c r="BK187" s="241">
        <f>SUM(BK188:BK201)</f>
        <v>0</v>
      </c>
    </row>
    <row r="188" spans="1:65" s="2" customFormat="1" ht="21.75" customHeight="1">
      <c r="A188" s="37"/>
      <c r="B188" s="38"/>
      <c r="C188" s="244" t="s">
        <v>307</v>
      </c>
      <c r="D188" s="244" t="s">
        <v>152</v>
      </c>
      <c r="E188" s="245" t="s">
        <v>301</v>
      </c>
      <c r="F188" s="246" t="s">
        <v>302</v>
      </c>
      <c r="G188" s="247" t="s">
        <v>155</v>
      </c>
      <c r="H188" s="248">
        <v>1095</v>
      </c>
      <c r="I188" s="249"/>
      <c r="J188" s="250">
        <f>ROUND(I188*H188,2)</f>
        <v>0</v>
      </c>
      <c r="K188" s="251"/>
      <c r="L188" s="43"/>
      <c r="M188" s="252" t="s">
        <v>1</v>
      </c>
      <c r="N188" s="253" t="s">
        <v>38</v>
      </c>
      <c r="O188" s="90"/>
      <c r="P188" s="254">
        <f>O188*H188</f>
        <v>0</v>
      </c>
      <c r="Q188" s="254">
        <v>0</v>
      </c>
      <c r="R188" s="254">
        <f>Q188*H188</f>
        <v>0</v>
      </c>
      <c r="S188" s="254">
        <v>0</v>
      </c>
      <c r="T188" s="255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6" t="s">
        <v>156</v>
      </c>
      <c r="AT188" s="256" t="s">
        <v>152</v>
      </c>
      <c r="AU188" s="256" t="s">
        <v>82</v>
      </c>
      <c r="AY188" s="16" t="s">
        <v>150</v>
      </c>
      <c r="BE188" s="257">
        <f>IF(N188="základní",J188,0)</f>
        <v>0</v>
      </c>
      <c r="BF188" s="257">
        <f>IF(N188="snížená",J188,0)</f>
        <v>0</v>
      </c>
      <c r="BG188" s="257">
        <f>IF(N188="zákl. přenesená",J188,0)</f>
        <v>0</v>
      </c>
      <c r="BH188" s="257">
        <f>IF(N188="sníž. přenesená",J188,0)</f>
        <v>0</v>
      </c>
      <c r="BI188" s="257">
        <f>IF(N188="nulová",J188,0)</f>
        <v>0</v>
      </c>
      <c r="BJ188" s="16" t="s">
        <v>80</v>
      </c>
      <c r="BK188" s="257">
        <f>ROUND(I188*H188,2)</f>
        <v>0</v>
      </c>
      <c r="BL188" s="16" t="s">
        <v>156</v>
      </c>
      <c r="BM188" s="256" t="s">
        <v>308</v>
      </c>
    </row>
    <row r="189" spans="1:51" s="13" customFormat="1" ht="12">
      <c r="A189" s="13"/>
      <c r="B189" s="258"/>
      <c r="C189" s="259"/>
      <c r="D189" s="260" t="s">
        <v>173</v>
      </c>
      <c r="E189" s="261" t="s">
        <v>104</v>
      </c>
      <c r="F189" s="262" t="s">
        <v>309</v>
      </c>
      <c r="G189" s="259"/>
      <c r="H189" s="263">
        <v>1095</v>
      </c>
      <c r="I189" s="264"/>
      <c r="J189" s="259"/>
      <c r="K189" s="259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173</v>
      </c>
      <c r="AU189" s="269" t="s">
        <v>82</v>
      </c>
      <c r="AV189" s="13" t="s">
        <v>82</v>
      </c>
      <c r="AW189" s="13" t="s">
        <v>30</v>
      </c>
      <c r="AX189" s="13" t="s">
        <v>80</v>
      </c>
      <c r="AY189" s="269" t="s">
        <v>150</v>
      </c>
    </row>
    <row r="190" spans="1:65" s="2" customFormat="1" ht="21.75" customHeight="1">
      <c r="A190" s="37"/>
      <c r="B190" s="38"/>
      <c r="C190" s="244" t="s">
        <v>310</v>
      </c>
      <c r="D190" s="244" t="s">
        <v>152</v>
      </c>
      <c r="E190" s="245" t="s">
        <v>223</v>
      </c>
      <c r="F190" s="246" t="s">
        <v>224</v>
      </c>
      <c r="G190" s="247" t="s">
        <v>225</v>
      </c>
      <c r="H190" s="248">
        <v>328.5</v>
      </c>
      <c r="I190" s="249"/>
      <c r="J190" s="250">
        <f>ROUND(I190*H190,2)</f>
        <v>0</v>
      </c>
      <c r="K190" s="251"/>
      <c r="L190" s="43"/>
      <c r="M190" s="252" t="s">
        <v>1</v>
      </c>
      <c r="N190" s="253" t="s">
        <v>38</v>
      </c>
      <c r="O190" s="90"/>
      <c r="P190" s="254">
        <f>O190*H190</f>
        <v>0</v>
      </c>
      <c r="Q190" s="254">
        <v>0</v>
      </c>
      <c r="R190" s="254">
        <f>Q190*H190</f>
        <v>0</v>
      </c>
      <c r="S190" s="254">
        <v>0</v>
      </c>
      <c r="T190" s="255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6" t="s">
        <v>156</v>
      </c>
      <c r="AT190" s="256" t="s">
        <v>152</v>
      </c>
      <c r="AU190" s="256" t="s">
        <v>82</v>
      </c>
      <c r="AY190" s="16" t="s">
        <v>150</v>
      </c>
      <c r="BE190" s="257">
        <f>IF(N190="základní",J190,0)</f>
        <v>0</v>
      </c>
      <c r="BF190" s="257">
        <f>IF(N190="snížená",J190,0)</f>
        <v>0</v>
      </c>
      <c r="BG190" s="257">
        <f>IF(N190="zákl. přenesená",J190,0)</f>
        <v>0</v>
      </c>
      <c r="BH190" s="257">
        <f>IF(N190="sníž. přenesená",J190,0)</f>
        <v>0</v>
      </c>
      <c r="BI190" s="257">
        <f>IF(N190="nulová",J190,0)</f>
        <v>0</v>
      </c>
      <c r="BJ190" s="16" t="s">
        <v>80</v>
      </c>
      <c r="BK190" s="257">
        <f>ROUND(I190*H190,2)</f>
        <v>0</v>
      </c>
      <c r="BL190" s="16" t="s">
        <v>156</v>
      </c>
      <c r="BM190" s="256" t="s">
        <v>311</v>
      </c>
    </row>
    <row r="191" spans="1:51" s="13" customFormat="1" ht="12">
      <c r="A191" s="13"/>
      <c r="B191" s="258"/>
      <c r="C191" s="259"/>
      <c r="D191" s="260" t="s">
        <v>173</v>
      </c>
      <c r="E191" s="261" t="s">
        <v>1</v>
      </c>
      <c r="F191" s="262" t="s">
        <v>312</v>
      </c>
      <c r="G191" s="259"/>
      <c r="H191" s="263">
        <v>328.5</v>
      </c>
      <c r="I191" s="264"/>
      <c r="J191" s="259"/>
      <c r="K191" s="259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173</v>
      </c>
      <c r="AU191" s="269" t="s">
        <v>82</v>
      </c>
      <c r="AV191" s="13" t="s">
        <v>82</v>
      </c>
      <c r="AW191" s="13" t="s">
        <v>30</v>
      </c>
      <c r="AX191" s="13" t="s">
        <v>80</v>
      </c>
      <c r="AY191" s="269" t="s">
        <v>150</v>
      </c>
    </row>
    <row r="192" spans="1:65" s="2" customFormat="1" ht="21.75" customHeight="1">
      <c r="A192" s="37"/>
      <c r="B192" s="38"/>
      <c r="C192" s="244" t="s">
        <v>313</v>
      </c>
      <c r="D192" s="244" t="s">
        <v>152</v>
      </c>
      <c r="E192" s="245" t="s">
        <v>266</v>
      </c>
      <c r="F192" s="246" t="s">
        <v>267</v>
      </c>
      <c r="G192" s="247" t="s">
        <v>225</v>
      </c>
      <c r="H192" s="248">
        <v>328.5</v>
      </c>
      <c r="I192" s="249"/>
      <c r="J192" s="250">
        <f>ROUND(I192*H192,2)</f>
        <v>0</v>
      </c>
      <c r="K192" s="251"/>
      <c r="L192" s="43"/>
      <c r="M192" s="252" t="s">
        <v>1</v>
      </c>
      <c r="N192" s="253" t="s">
        <v>38</v>
      </c>
      <c r="O192" s="90"/>
      <c r="P192" s="254">
        <f>O192*H192</f>
        <v>0</v>
      </c>
      <c r="Q192" s="254">
        <v>0</v>
      </c>
      <c r="R192" s="254">
        <f>Q192*H192</f>
        <v>0</v>
      </c>
      <c r="S192" s="254">
        <v>0</v>
      </c>
      <c r="T192" s="255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6" t="s">
        <v>156</v>
      </c>
      <c r="AT192" s="256" t="s">
        <v>152</v>
      </c>
      <c r="AU192" s="256" t="s">
        <v>82</v>
      </c>
      <c r="AY192" s="16" t="s">
        <v>150</v>
      </c>
      <c r="BE192" s="257">
        <f>IF(N192="základní",J192,0)</f>
        <v>0</v>
      </c>
      <c r="BF192" s="257">
        <f>IF(N192="snížená",J192,0)</f>
        <v>0</v>
      </c>
      <c r="BG192" s="257">
        <f>IF(N192="zákl. přenesená",J192,0)</f>
        <v>0</v>
      </c>
      <c r="BH192" s="257">
        <f>IF(N192="sníž. přenesená",J192,0)</f>
        <v>0</v>
      </c>
      <c r="BI192" s="257">
        <f>IF(N192="nulová",J192,0)</f>
        <v>0</v>
      </c>
      <c r="BJ192" s="16" t="s">
        <v>80</v>
      </c>
      <c r="BK192" s="257">
        <f>ROUND(I192*H192,2)</f>
        <v>0</v>
      </c>
      <c r="BL192" s="16" t="s">
        <v>156</v>
      </c>
      <c r="BM192" s="256" t="s">
        <v>314</v>
      </c>
    </row>
    <row r="193" spans="1:51" s="13" customFormat="1" ht="12">
      <c r="A193" s="13"/>
      <c r="B193" s="258"/>
      <c r="C193" s="259"/>
      <c r="D193" s="260" t="s">
        <v>173</v>
      </c>
      <c r="E193" s="261" t="s">
        <v>1</v>
      </c>
      <c r="F193" s="262" t="s">
        <v>312</v>
      </c>
      <c r="G193" s="259"/>
      <c r="H193" s="263">
        <v>328.5</v>
      </c>
      <c r="I193" s="264"/>
      <c r="J193" s="259"/>
      <c r="K193" s="259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173</v>
      </c>
      <c r="AU193" s="269" t="s">
        <v>82</v>
      </c>
      <c r="AV193" s="13" t="s">
        <v>82</v>
      </c>
      <c r="AW193" s="13" t="s">
        <v>30</v>
      </c>
      <c r="AX193" s="13" t="s">
        <v>80</v>
      </c>
      <c r="AY193" s="269" t="s">
        <v>150</v>
      </c>
    </row>
    <row r="194" spans="1:65" s="2" customFormat="1" ht="16.5" customHeight="1">
      <c r="A194" s="37"/>
      <c r="B194" s="38"/>
      <c r="C194" s="244" t="s">
        <v>315</v>
      </c>
      <c r="D194" s="244" t="s">
        <v>152</v>
      </c>
      <c r="E194" s="245" t="s">
        <v>271</v>
      </c>
      <c r="F194" s="246" t="s">
        <v>272</v>
      </c>
      <c r="G194" s="247" t="s">
        <v>225</v>
      </c>
      <c r="H194" s="248">
        <v>328.5</v>
      </c>
      <c r="I194" s="249"/>
      <c r="J194" s="250">
        <f>ROUND(I194*H194,2)</f>
        <v>0</v>
      </c>
      <c r="K194" s="251"/>
      <c r="L194" s="43"/>
      <c r="M194" s="252" t="s">
        <v>1</v>
      </c>
      <c r="N194" s="253" t="s">
        <v>38</v>
      </c>
      <c r="O194" s="90"/>
      <c r="P194" s="254">
        <f>O194*H194</f>
        <v>0</v>
      </c>
      <c r="Q194" s="254">
        <v>0</v>
      </c>
      <c r="R194" s="254">
        <f>Q194*H194</f>
        <v>0</v>
      </c>
      <c r="S194" s="254">
        <v>0</v>
      </c>
      <c r="T194" s="255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6" t="s">
        <v>156</v>
      </c>
      <c r="AT194" s="256" t="s">
        <v>152</v>
      </c>
      <c r="AU194" s="256" t="s">
        <v>82</v>
      </c>
      <c r="AY194" s="16" t="s">
        <v>150</v>
      </c>
      <c r="BE194" s="257">
        <f>IF(N194="základní",J194,0)</f>
        <v>0</v>
      </c>
      <c r="BF194" s="257">
        <f>IF(N194="snížená",J194,0)</f>
        <v>0</v>
      </c>
      <c r="BG194" s="257">
        <f>IF(N194="zákl. přenesená",J194,0)</f>
        <v>0</v>
      </c>
      <c r="BH194" s="257">
        <f>IF(N194="sníž. přenesená",J194,0)</f>
        <v>0</v>
      </c>
      <c r="BI194" s="257">
        <f>IF(N194="nulová",J194,0)</f>
        <v>0</v>
      </c>
      <c r="BJ194" s="16" t="s">
        <v>80</v>
      </c>
      <c r="BK194" s="257">
        <f>ROUND(I194*H194,2)</f>
        <v>0</v>
      </c>
      <c r="BL194" s="16" t="s">
        <v>156</v>
      </c>
      <c r="BM194" s="256" t="s">
        <v>316</v>
      </c>
    </row>
    <row r="195" spans="1:51" s="13" customFormat="1" ht="12">
      <c r="A195" s="13"/>
      <c r="B195" s="258"/>
      <c r="C195" s="259"/>
      <c r="D195" s="260" t="s">
        <v>173</v>
      </c>
      <c r="E195" s="261" t="s">
        <v>1</v>
      </c>
      <c r="F195" s="262" t="s">
        <v>312</v>
      </c>
      <c r="G195" s="259"/>
      <c r="H195" s="263">
        <v>328.5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173</v>
      </c>
      <c r="AU195" s="269" t="s">
        <v>82</v>
      </c>
      <c r="AV195" s="13" t="s">
        <v>82</v>
      </c>
      <c r="AW195" s="13" t="s">
        <v>30</v>
      </c>
      <c r="AX195" s="13" t="s">
        <v>80</v>
      </c>
      <c r="AY195" s="269" t="s">
        <v>150</v>
      </c>
    </row>
    <row r="196" spans="1:65" s="2" customFormat="1" ht="21.75" customHeight="1">
      <c r="A196" s="37"/>
      <c r="B196" s="38"/>
      <c r="C196" s="244" t="s">
        <v>317</v>
      </c>
      <c r="D196" s="244" t="s">
        <v>152</v>
      </c>
      <c r="E196" s="245" t="s">
        <v>275</v>
      </c>
      <c r="F196" s="246" t="s">
        <v>276</v>
      </c>
      <c r="G196" s="247" t="s">
        <v>277</v>
      </c>
      <c r="H196" s="248">
        <v>591.3</v>
      </c>
      <c r="I196" s="249"/>
      <c r="J196" s="250">
        <f>ROUND(I196*H196,2)</f>
        <v>0</v>
      </c>
      <c r="K196" s="251"/>
      <c r="L196" s="43"/>
      <c r="M196" s="252" t="s">
        <v>1</v>
      </c>
      <c r="N196" s="253" t="s">
        <v>38</v>
      </c>
      <c r="O196" s="90"/>
      <c r="P196" s="254">
        <f>O196*H196</f>
        <v>0</v>
      </c>
      <c r="Q196" s="254">
        <v>0</v>
      </c>
      <c r="R196" s="254">
        <f>Q196*H196</f>
        <v>0</v>
      </c>
      <c r="S196" s="254">
        <v>0</v>
      </c>
      <c r="T196" s="255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6" t="s">
        <v>156</v>
      </c>
      <c r="AT196" s="256" t="s">
        <v>152</v>
      </c>
      <c r="AU196" s="256" t="s">
        <v>82</v>
      </c>
      <c r="AY196" s="16" t="s">
        <v>150</v>
      </c>
      <c r="BE196" s="257">
        <f>IF(N196="základní",J196,0)</f>
        <v>0</v>
      </c>
      <c r="BF196" s="257">
        <f>IF(N196="snížená",J196,0)</f>
        <v>0</v>
      </c>
      <c r="BG196" s="257">
        <f>IF(N196="zákl. přenesená",J196,0)</f>
        <v>0</v>
      </c>
      <c r="BH196" s="257">
        <f>IF(N196="sníž. přenesená",J196,0)</f>
        <v>0</v>
      </c>
      <c r="BI196" s="257">
        <f>IF(N196="nulová",J196,0)</f>
        <v>0</v>
      </c>
      <c r="BJ196" s="16" t="s">
        <v>80</v>
      </c>
      <c r="BK196" s="257">
        <f>ROUND(I196*H196,2)</f>
        <v>0</v>
      </c>
      <c r="BL196" s="16" t="s">
        <v>156</v>
      </c>
      <c r="BM196" s="256" t="s">
        <v>318</v>
      </c>
    </row>
    <row r="197" spans="1:51" s="13" customFormat="1" ht="12">
      <c r="A197" s="13"/>
      <c r="B197" s="258"/>
      <c r="C197" s="259"/>
      <c r="D197" s="260" t="s">
        <v>173</v>
      </c>
      <c r="E197" s="261" t="s">
        <v>1</v>
      </c>
      <c r="F197" s="262" t="s">
        <v>319</v>
      </c>
      <c r="G197" s="259"/>
      <c r="H197" s="263">
        <v>591.3</v>
      </c>
      <c r="I197" s="264"/>
      <c r="J197" s="259"/>
      <c r="K197" s="259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173</v>
      </c>
      <c r="AU197" s="269" t="s">
        <v>82</v>
      </c>
      <c r="AV197" s="13" t="s">
        <v>82</v>
      </c>
      <c r="AW197" s="13" t="s">
        <v>30</v>
      </c>
      <c r="AX197" s="13" t="s">
        <v>80</v>
      </c>
      <c r="AY197" s="269" t="s">
        <v>150</v>
      </c>
    </row>
    <row r="198" spans="1:65" s="2" customFormat="1" ht="16.5" customHeight="1">
      <c r="A198" s="37"/>
      <c r="B198" s="38"/>
      <c r="C198" s="244" t="s">
        <v>320</v>
      </c>
      <c r="D198" s="244" t="s">
        <v>152</v>
      </c>
      <c r="E198" s="245" t="s">
        <v>321</v>
      </c>
      <c r="F198" s="246" t="s">
        <v>322</v>
      </c>
      <c r="G198" s="247" t="s">
        <v>155</v>
      </c>
      <c r="H198" s="248">
        <v>2190</v>
      </c>
      <c r="I198" s="249"/>
      <c r="J198" s="250">
        <f>ROUND(I198*H198,2)</f>
        <v>0</v>
      </c>
      <c r="K198" s="251"/>
      <c r="L198" s="43"/>
      <c r="M198" s="252" t="s">
        <v>1</v>
      </c>
      <c r="N198" s="253" t="s">
        <v>38</v>
      </c>
      <c r="O198" s="90"/>
      <c r="P198" s="254">
        <f>O198*H198</f>
        <v>0</v>
      </c>
      <c r="Q198" s="254">
        <v>0</v>
      </c>
      <c r="R198" s="254">
        <f>Q198*H198</f>
        <v>0</v>
      </c>
      <c r="S198" s="254">
        <v>0</v>
      </c>
      <c r="T198" s="25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6" t="s">
        <v>156</v>
      </c>
      <c r="AT198" s="256" t="s">
        <v>152</v>
      </c>
      <c r="AU198" s="256" t="s">
        <v>82</v>
      </c>
      <c r="AY198" s="16" t="s">
        <v>150</v>
      </c>
      <c r="BE198" s="257">
        <f>IF(N198="základní",J198,0)</f>
        <v>0</v>
      </c>
      <c r="BF198" s="257">
        <f>IF(N198="snížená",J198,0)</f>
        <v>0</v>
      </c>
      <c r="BG198" s="257">
        <f>IF(N198="zákl. přenesená",J198,0)</f>
        <v>0</v>
      </c>
      <c r="BH198" s="257">
        <f>IF(N198="sníž. přenesená",J198,0)</f>
        <v>0</v>
      </c>
      <c r="BI198" s="257">
        <f>IF(N198="nulová",J198,0)</f>
        <v>0</v>
      </c>
      <c r="BJ198" s="16" t="s">
        <v>80</v>
      </c>
      <c r="BK198" s="257">
        <f>ROUND(I198*H198,2)</f>
        <v>0</v>
      </c>
      <c r="BL198" s="16" t="s">
        <v>156</v>
      </c>
      <c r="BM198" s="256" t="s">
        <v>323</v>
      </c>
    </row>
    <row r="199" spans="1:51" s="13" customFormat="1" ht="12">
      <c r="A199" s="13"/>
      <c r="B199" s="258"/>
      <c r="C199" s="259"/>
      <c r="D199" s="260" t="s">
        <v>173</v>
      </c>
      <c r="E199" s="261" t="s">
        <v>1</v>
      </c>
      <c r="F199" s="262" t="s">
        <v>324</v>
      </c>
      <c r="G199" s="259"/>
      <c r="H199" s="263">
        <v>2190</v>
      </c>
      <c r="I199" s="264"/>
      <c r="J199" s="259"/>
      <c r="K199" s="259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173</v>
      </c>
      <c r="AU199" s="269" t="s">
        <v>82</v>
      </c>
      <c r="AV199" s="13" t="s">
        <v>82</v>
      </c>
      <c r="AW199" s="13" t="s">
        <v>30</v>
      </c>
      <c r="AX199" s="13" t="s">
        <v>80</v>
      </c>
      <c r="AY199" s="269" t="s">
        <v>150</v>
      </c>
    </row>
    <row r="200" spans="1:65" s="2" customFormat="1" ht="21.75" customHeight="1">
      <c r="A200" s="37"/>
      <c r="B200" s="38"/>
      <c r="C200" s="244" t="s">
        <v>325</v>
      </c>
      <c r="D200" s="244" t="s">
        <v>152</v>
      </c>
      <c r="E200" s="245" t="s">
        <v>326</v>
      </c>
      <c r="F200" s="246" t="s">
        <v>327</v>
      </c>
      <c r="G200" s="247" t="s">
        <v>155</v>
      </c>
      <c r="H200" s="248">
        <v>1149.75</v>
      </c>
      <c r="I200" s="249"/>
      <c r="J200" s="250">
        <f>ROUND(I200*H200,2)</f>
        <v>0</v>
      </c>
      <c r="K200" s="251"/>
      <c r="L200" s="43"/>
      <c r="M200" s="252" t="s">
        <v>1</v>
      </c>
      <c r="N200" s="253" t="s">
        <v>38</v>
      </c>
      <c r="O200" s="90"/>
      <c r="P200" s="254">
        <f>O200*H200</f>
        <v>0</v>
      </c>
      <c r="Q200" s="254">
        <v>0.00057</v>
      </c>
      <c r="R200" s="254">
        <f>Q200*H200</f>
        <v>0.6553574999999999</v>
      </c>
      <c r="S200" s="254">
        <v>0</v>
      </c>
      <c r="T200" s="255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6" t="s">
        <v>156</v>
      </c>
      <c r="AT200" s="256" t="s">
        <v>152</v>
      </c>
      <c r="AU200" s="256" t="s">
        <v>82</v>
      </c>
      <c r="AY200" s="16" t="s">
        <v>150</v>
      </c>
      <c r="BE200" s="257">
        <f>IF(N200="základní",J200,0)</f>
        <v>0</v>
      </c>
      <c r="BF200" s="257">
        <f>IF(N200="snížená",J200,0)</f>
        <v>0</v>
      </c>
      <c r="BG200" s="257">
        <f>IF(N200="zákl. přenesená",J200,0)</f>
        <v>0</v>
      </c>
      <c r="BH200" s="257">
        <f>IF(N200="sníž. přenesená",J200,0)</f>
        <v>0</v>
      </c>
      <c r="BI200" s="257">
        <f>IF(N200="nulová",J200,0)</f>
        <v>0</v>
      </c>
      <c r="BJ200" s="16" t="s">
        <v>80</v>
      </c>
      <c r="BK200" s="257">
        <f>ROUND(I200*H200,2)</f>
        <v>0</v>
      </c>
      <c r="BL200" s="16" t="s">
        <v>156</v>
      </c>
      <c r="BM200" s="256" t="s">
        <v>328</v>
      </c>
    </row>
    <row r="201" spans="1:51" s="13" customFormat="1" ht="12">
      <c r="A201" s="13"/>
      <c r="B201" s="258"/>
      <c r="C201" s="259"/>
      <c r="D201" s="260" t="s">
        <v>173</v>
      </c>
      <c r="E201" s="261" t="s">
        <v>1</v>
      </c>
      <c r="F201" s="262" t="s">
        <v>329</v>
      </c>
      <c r="G201" s="259"/>
      <c r="H201" s="263">
        <v>1149.75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173</v>
      </c>
      <c r="AU201" s="269" t="s">
        <v>82</v>
      </c>
      <c r="AV201" s="13" t="s">
        <v>82</v>
      </c>
      <c r="AW201" s="13" t="s">
        <v>30</v>
      </c>
      <c r="AX201" s="13" t="s">
        <v>80</v>
      </c>
      <c r="AY201" s="269" t="s">
        <v>150</v>
      </c>
    </row>
    <row r="202" spans="1:63" s="12" customFormat="1" ht="22.8" customHeight="1">
      <c r="A202" s="12"/>
      <c r="B202" s="228"/>
      <c r="C202" s="229"/>
      <c r="D202" s="230" t="s">
        <v>72</v>
      </c>
      <c r="E202" s="242" t="s">
        <v>330</v>
      </c>
      <c r="F202" s="242" t="s">
        <v>331</v>
      </c>
      <c r="G202" s="229"/>
      <c r="H202" s="229"/>
      <c r="I202" s="232"/>
      <c r="J202" s="243">
        <f>BK202</f>
        <v>0</v>
      </c>
      <c r="K202" s="229"/>
      <c r="L202" s="234"/>
      <c r="M202" s="235"/>
      <c r="N202" s="236"/>
      <c r="O202" s="236"/>
      <c r="P202" s="237">
        <f>SUM(P203:P221)</f>
        <v>0</v>
      </c>
      <c r="Q202" s="236"/>
      <c r="R202" s="237">
        <f>SUM(R203:R221)</f>
        <v>39.1029</v>
      </c>
      <c r="S202" s="236"/>
      <c r="T202" s="238">
        <f>SUM(T203:T221)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9" t="s">
        <v>80</v>
      </c>
      <c r="AT202" s="240" t="s">
        <v>72</v>
      </c>
      <c r="AU202" s="240" t="s">
        <v>80</v>
      </c>
      <c r="AY202" s="239" t="s">
        <v>150</v>
      </c>
      <c r="BK202" s="241">
        <f>SUM(BK203:BK221)</f>
        <v>0</v>
      </c>
    </row>
    <row r="203" spans="1:65" s="2" customFormat="1" ht="21.75" customHeight="1">
      <c r="A203" s="37"/>
      <c r="B203" s="38"/>
      <c r="C203" s="244" t="s">
        <v>332</v>
      </c>
      <c r="D203" s="244" t="s">
        <v>152</v>
      </c>
      <c r="E203" s="245" t="s">
        <v>333</v>
      </c>
      <c r="F203" s="246" t="s">
        <v>334</v>
      </c>
      <c r="G203" s="247" t="s">
        <v>155</v>
      </c>
      <c r="H203" s="248">
        <v>360</v>
      </c>
      <c r="I203" s="249"/>
      <c r="J203" s="250">
        <f>ROUND(I203*H203,2)</f>
        <v>0</v>
      </c>
      <c r="K203" s="251"/>
      <c r="L203" s="43"/>
      <c r="M203" s="252" t="s">
        <v>1</v>
      </c>
      <c r="N203" s="253" t="s">
        <v>38</v>
      </c>
      <c r="O203" s="90"/>
      <c r="P203" s="254">
        <f>O203*H203</f>
        <v>0</v>
      </c>
      <c r="Q203" s="254">
        <v>0</v>
      </c>
      <c r="R203" s="254">
        <f>Q203*H203</f>
        <v>0</v>
      </c>
      <c r="S203" s="254">
        <v>0</v>
      </c>
      <c r="T203" s="255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6" t="s">
        <v>156</v>
      </c>
      <c r="AT203" s="256" t="s">
        <v>152</v>
      </c>
      <c r="AU203" s="256" t="s">
        <v>82</v>
      </c>
      <c r="AY203" s="16" t="s">
        <v>150</v>
      </c>
      <c r="BE203" s="257">
        <f>IF(N203="základní",J203,0)</f>
        <v>0</v>
      </c>
      <c r="BF203" s="257">
        <f>IF(N203="snížená",J203,0)</f>
        <v>0</v>
      </c>
      <c r="BG203" s="257">
        <f>IF(N203="zákl. přenesená",J203,0)</f>
        <v>0</v>
      </c>
      <c r="BH203" s="257">
        <f>IF(N203="sníž. přenesená",J203,0)</f>
        <v>0</v>
      </c>
      <c r="BI203" s="257">
        <f>IF(N203="nulová",J203,0)</f>
        <v>0</v>
      </c>
      <c r="BJ203" s="16" t="s">
        <v>80</v>
      </c>
      <c r="BK203" s="257">
        <f>ROUND(I203*H203,2)</f>
        <v>0</v>
      </c>
      <c r="BL203" s="16" t="s">
        <v>156</v>
      </c>
      <c r="BM203" s="256" t="s">
        <v>335</v>
      </c>
    </row>
    <row r="204" spans="1:51" s="13" customFormat="1" ht="12">
      <c r="A204" s="13"/>
      <c r="B204" s="258"/>
      <c r="C204" s="259"/>
      <c r="D204" s="260" t="s">
        <v>173</v>
      </c>
      <c r="E204" s="261" t="s">
        <v>107</v>
      </c>
      <c r="F204" s="262" t="s">
        <v>336</v>
      </c>
      <c r="G204" s="259"/>
      <c r="H204" s="263">
        <v>360</v>
      </c>
      <c r="I204" s="264"/>
      <c r="J204" s="259"/>
      <c r="K204" s="259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173</v>
      </c>
      <c r="AU204" s="269" t="s">
        <v>82</v>
      </c>
      <c r="AV204" s="13" t="s">
        <v>82</v>
      </c>
      <c r="AW204" s="13" t="s">
        <v>30</v>
      </c>
      <c r="AX204" s="13" t="s">
        <v>80</v>
      </c>
      <c r="AY204" s="269" t="s">
        <v>150</v>
      </c>
    </row>
    <row r="205" spans="1:65" s="2" customFormat="1" ht="21.75" customHeight="1">
      <c r="A205" s="37"/>
      <c r="B205" s="38"/>
      <c r="C205" s="244" t="s">
        <v>337</v>
      </c>
      <c r="D205" s="244" t="s">
        <v>152</v>
      </c>
      <c r="E205" s="245" t="s">
        <v>338</v>
      </c>
      <c r="F205" s="246" t="s">
        <v>339</v>
      </c>
      <c r="G205" s="247" t="s">
        <v>155</v>
      </c>
      <c r="H205" s="248">
        <v>360</v>
      </c>
      <c r="I205" s="249"/>
      <c r="J205" s="250">
        <f>ROUND(I205*H205,2)</f>
        <v>0</v>
      </c>
      <c r="K205" s="251"/>
      <c r="L205" s="43"/>
      <c r="M205" s="252" t="s">
        <v>1</v>
      </c>
      <c r="N205" s="253" t="s">
        <v>38</v>
      </c>
      <c r="O205" s="90"/>
      <c r="P205" s="254">
        <f>O205*H205</f>
        <v>0</v>
      </c>
      <c r="Q205" s="254">
        <v>0</v>
      </c>
      <c r="R205" s="254">
        <f>Q205*H205</f>
        <v>0</v>
      </c>
      <c r="S205" s="254">
        <v>0</v>
      </c>
      <c r="T205" s="255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56" t="s">
        <v>156</v>
      </c>
      <c r="AT205" s="256" t="s">
        <v>152</v>
      </c>
      <c r="AU205" s="256" t="s">
        <v>82</v>
      </c>
      <c r="AY205" s="16" t="s">
        <v>150</v>
      </c>
      <c r="BE205" s="257">
        <f>IF(N205="základní",J205,0)</f>
        <v>0</v>
      </c>
      <c r="BF205" s="257">
        <f>IF(N205="snížená",J205,0)</f>
        <v>0</v>
      </c>
      <c r="BG205" s="257">
        <f>IF(N205="zákl. přenesená",J205,0)</f>
        <v>0</v>
      </c>
      <c r="BH205" s="257">
        <f>IF(N205="sníž. přenesená",J205,0)</f>
        <v>0</v>
      </c>
      <c r="BI205" s="257">
        <f>IF(N205="nulová",J205,0)</f>
        <v>0</v>
      </c>
      <c r="BJ205" s="16" t="s">
        <v>80</v>
      </c>
      <c r="BK205" s="257">
        <f>ROUND(I205*H205,2)</f>
        <v>0</v>
      </c>
      <c r="BL205" s="16" t="s">
        <v>156</v>
      </c>
      <c r="BM205" s="256" t="s">
        <v>340</v>
      </c>
    </row>
    <row r="206" spans="1:51" s="13" customFormat="1" ht="12">
      <c r="A206" s="13"/>
      <c r="B206" s="258"/>
      <c r="C206" s="259"/>
      <c r="D206" s="260" t="s">
        <v>173</v>
      </c>
      <c r="E206" s="261" t="s">
        <v>1</v>
      </c>
      <c r="F206" s="262" t="s">
        <v>107</v>
      </c>
      <c r="G206" s="259"/>
      <c r="H206" s="263">
        <v>360</v>
      </c>
      <c r="I206" s="264"/>
      <c r="J206" s="259"/>
      <c r="K206" s="259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173</v>
      </c>
      <c r="AU206" s="269" t="s">
        <v>82</v>
      </c>
      <c r="AV206" s="13" t="s">
        <v>82</v>
      </c>
      <c r="AW206" s="13" t="s">
        <v>30</v>
      </c>
      <c r="AX206" s="13" t="s">
        <v>80</v>
      </c>
      <c r="AY206" s="269" t="s">
        <v>150</v>
      </c>
    </row>
    <row r="207" spans="1:65" s="2" customFormat="1" ht="16.5" customHeight="1">
      <c r="A207" s="37"/>
      <c r="B207" s="38"/>
      <c r="C207" s="270" t="s">
        <v>341</v>
      </c>
      <c r="D207" s="270" t="s">
        <v>286</v>
      </c>
      <c r="E207" s="271" t="s">
        <v>342</v>
      </c>
      <c r="F207" s="272" t="s">
        <v>343</v>
      </c>
      <c r="G207" s="273" t="s">
        <v>344</v>
      </c>
      <c r="H207" s="274">
        <v>5.4</v>
      </c>
      <c r="I207" s="275"/>
      <c r="J207" s="276">
        <f>ROUND(I207*H207,2)</f>
        <v>0</v>
      </c>
      <c r="K207" s="277"/>
      <c r="L207" s="278"/>
      <c r="M207" s="279" t="s">
        <v>1</v>
      </c>
      <c r="N207" s="280" t="s">
        <v>38</v>
      </c>
      <c r="O207" s="90"/>
      <c r="P207" s="254">
        <f>O207*H207</f>
        <v>0</v>
      </c>
      <c r="Q207" s="254">
        <v>0.001</v>
      </c>
      <c r="R207" s="254">
        <f>Q207*H207</f>
        <v>0.0054</v>
      </c>
      <c r="S207" s="254">
        <v>0</v>
      </c>
      <c r="T207" s="255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6" t="s">
        <v>184</v>
      </c>
      <c r="AT207" s="256" t="s">
        <v>286</v>
      </c>
      <c r="AU207" s="256" t="s">
        <v>82</v>
      </c>
      <c r="AY207" s="16" t="s">
        <v>150</v>
      </c>
      <c r="BE207" s="257">
        <f>IF(N207="základní",J207,0)</f>
        <v>0</v>
      </c>
      <c r="BF207" s="257">
        <f>IF(N207="snížená",J207,0)</f>
        <v>0</v>
      </c>
      <c r="BG207" s="257">
        <f>IF(N207="zákl. přenesená",J207,0)</f>
        <v>0</v>
      </c>
      <c r="BH207" s="257">
        <f>IF(N207="sníž. přenesená",J207,0)</f>
        <v>0</v>
      </c>
      <c r="BI207" s="257">
        <f>IF(N207="nulová",J207,0)</f>
        <v>0</v>
      </c>
      <c r="BJ207" s="16" t="s">
        <v>80</v>
      </c>
      <c r="BK207" s="257">
        <f>ROUND(I207*H207,2)</f>
        <v>0</v>
      </c>
      <c r="BL207" s="16" t="s">
        <v>156</v>
      </c>
      <c r="BM207" s="256" t="s">
        <v>345</v>
      </c>
    </row>
    <row r="208" spans="1:51" s="13" customFormat="1" ht="12">
      <c r="A208" s="13"/>
      <c r="B208" s="258"/>
      <c r="C208" s="259"/>
      <c r="D208" s="260" t="s">
        <v>173</v>
      </c>
      <c r="E208" s="259"/>
      <c r="F208" s="262" t="s">
        <v>346</v>
      </c>
      <c r="G208" s="259"/>
      <c r="H208" s="263">
        <v>5.4</v>
      </c>
      <c r="I208" s="264"/>
      <c r="J208" s="259"/>
      <c r="K208" s="259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173</v>
      </c>
      <c r="AU208" s="269" t="s">
        <v>82</v>
      </c>
      <c r="AV208" s="13" t="s">
        <v>82</v>
      </c>
      <c r="AW208" s="13" t="s">
        <v>4</v>
      </c>
      <c r="AX208" s="13" t="s">
        <v>80</v>
      </c>
      <c r="AY208" s="269" t="s">
        <v>150</v>
      </c>
    </row>
    <row r="209" spans="1:65" s="2" customFormat="1" ht="21.75" customHeight="1">
      <c r="A209" s="37"/>
      <c r="B209" s="38"/>
      <c r="C209" s="244" t="s">
        <v>347</v>
      </c>
      <c r="D209" s="244" t="s">
        <v>152</v>
      </c>
      <c r="E209" s="245" t="s">
        <v>348</v>
      </c>
      <c r="F209" s="246" t="s">
        <v>349</v>
      </c>
      <c r="G209" s="247" t="s">
        <v>155</v>
      </c>
      <c r="H209" s="248">
        <v>360</v>
      </c>
      <c r="I209" s="249"/>
      <c r="J209" s="250">
        <f>ROUND(I209*H209,2)</f>
        <v>0</v>
      </c>
      <c r="K209" s="251"/>
      <c r="L209" s="43"/>
      <c r="M209" s="252" t="s">
        <v>1</v>
      </c>
      <c r="N209" s="253" t="s">
        <v>38</v>
      </c>
      <c r="O209" s="90"/>
      <c r="P209" s="254">
        <f>O209*H209</f>
        <v>0</v>
      </c>
      <c r="Q209" s="254">
        <v>0</v>
      </c>
      <c r="R209" s="254">
        <f>Q209*H209</f>
        <v>0</v>
      </c>
      <c r="S209" s="254">
        <v>0</v>
      </c>
      <c r="T209" s="255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56" t="s">
        <v>156</v>
      </c>
      <c r="AT209" s="256" t="s">
        <v>152</v>
      </c>
      <c r="AU209" s="256" t="s">
        <v>82</v>
      </c>
      <c r="AY209" s="16" t="s">
        <v>150</v>
      </c>
      <c r="BE209" s="257">
        <f>IF(N209="základní",J209,0)</f>
        <v>0</v>
      </c>
      <c r="BF209" s="257">
        <f>IF(N209="snížená",J209,0)</f>
        <v>0</v>
      </c>
      <c r="BG209" s="257">
        <f>IF(N209="zákl. přenesená",J209,0)</f>
        <v>0</v>
      </c>
      <c r="BH209" s="257">
        <f>IF(N209="sníž. přenesená",J209,0)</f>
        <v>0</v>
      </c>
      <c r="BI209" s="257">
        <f>IF(N209="nulová",J209,0)</f>
        <v>0</v>
      </c>
      <c r="BJ209" s="16" t="s">
        <v>80</v>
      </c>
      <c r="BK209" s="257">
        <f>ROUND(I209*H209,2)</f>
        <v>0</v>
      </c>
      <c r="BL209" s="16" t="s">
        <v>156</v>
      </c>
      <c r="BM209" s="256" t="s">
        <v>350</v>
      </c>
    </row>
    <row r="210" spans="1:51" s="13" customFormat="1" ht="12">
      <c r="A210" s="13"/>
      <c r="B210" s="258"/>
      <c r="C210" s="259"/>
      <c r="D210" s="260" t="s">
        <v>173</v>
      </c>
      <c r="E210" s="261" t="s">
        <v>1</v>
      </c>
      <c r="F210" s="262" t="s">
        <v>107</v>
      </c>
      <c r="G210" s="259"/>
      <c r="H210" s="263">
        <v>360</v>
      </c>
      <c r="I210" s="264"/>
      <c r="J210" s="259"/>
      <c r="K210" s="259"/>
      <c r="L210" s="265"/>
      <c r="M210" s="266"/>
      <c r="N210" s="267"/>
      <c r="O210" s="267"/>
      <c r="P210" s="267"/>
      <c r="Q210" s="267"/>
      <c r="R210" s="267"/>
      <c r="S210" s="267"/>
      <c r="T210" s="26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9" t="s">
        <v>173</v>
      </c>
      <c r="AU210" s="269" t="s">
        <v>82</v>
      </c>
      <c r="AV210" s="13" t="s">
        <v>82</v>
      </c>
      <c r="AW210" s="13" t="s">
        <v>30</v>
      </c>
      <c r="AX210" s="13" t="s">
        <v>80</v>
      </c>
      <c r="AY210" s="269" t="s">
        <v>150</v>
      </c>
    </row>
    <row r="211" spans="1:65" s="2" customFormat="1" ht="16.5" customHeight="1">
      <c r="A211" s="37"/>
      <c r="B211" s="38"/>
      <c r="C211" s="270" t="s">
        <v>351</v>
      </c>
      <c r="D211" s="270" t="s">
        <v>286</v>
      </c>
      <c r="E211" s="271" t="s">
        <v>352</v>
      </c>
      <c r="F211" s="272" t="s">
        <v>353</v>
      </c>
      <c r="G211" s="273" t="s">
        <v>225</v>
      </c>
      <c r="H211" s="274">
        <v>14.75</v>
      </c>
      <c r="I211" s="275"/>
      <c r="J211" s="276">
        <f>ROUND(I211*H211,2)</f>
        <v>0</v>
      </c>
      <c r="K211" s="277"/>
      <c r="L211" s="278"/>
      <c r="M211" s="279" t="s">
        <v>1</v>
      </c>
      <c r="N211" s="280" t="s">
        <v>38</v>
      </c>
      <c r="O211" s="90"/>
      <c r="P211" s="254">
        <f>O211*H211</f>
        <v>0</v>
      </c>
      <c r="Q211" s="254">
        <v>0.21</v>
      </c>
      <c r="R211" s="254">
        <f>Q211*H211</f>
        <v>3.0974999999999997</v>
      </c>
      <c r="S211" s="254">
        <v>0</v>
      </c>
      <c r="T211" s="255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56" t="s">
        <v>184</v>
      </c>
      <c r="AT211" s="256" t="s">
        <v>286</v>
      </c>
      <c r="AU211" s="256" t="s">
        <v>82</v>
      </c>
      <c r="AY211" s="16" t="s">
        <v>150</v>
      </c>
      <c r="BE211" s="257">
        <f>IF(N211="základní",J211,0)</f>
        <v>0</v>
      </c>
      <c r="BF211" s="257">
        <f>IF(N211="snížená",J211,0)</f>
        <v>0</v>
      </c>
      <c r="BG211" s="257">
        <f>IF(N211="zákl. přenesená",J211,0)</f>
        <v>0</v>
      </c>
      <c r="BH211" s="257">
        <f>IF(N211="sníž. přenesená",J211,0)</f>
        <v>0</v>
      </c>
      <c r="BI211" s="257">
        <f>IF(N211="nulová",J211,0)</f>
        <v>0</v>
      </c>
      <c r="BJ211" s="16" t="s">
        <v>80</v>
      </c>
      <c r="BK211" s="257">
        <f>ROUND(I211*H211,2)</f>
        <v>0</v>
      </c>
      <c r="BL211" s="16" t="s">
        <v>156</v>
      </c>
      <c r="BM211" s="256" t="s">
        <v>354</v>
      </c>
    </row>
    <row r="212" spans="1:65" s="2" customFormat="1" ht="21.75" customHeight="1">
      <c r="A212" s="37"/>
      <c r="B212" s="38"/>
      <c r="C212" s="244" t="s">
        <v>355</v>
      </c>
      <c r="D212" s="244" t="s">
        <v>152</v>
      </c>
      <c r="E212" s="245" t="s">
        <v>356</v>
      </c>
      <c r="F212" s="246" t="s">
        <v>357</v>
      </c>
      <c r="G212" s="247" t="s">
        <v>155</v>
      </c>
      <c r="H212" s="248">
        <v>100</v>
      </c>
      <c r="I212" s="249"/>
      <c r="J212" s="250">
        <f>ROUND(I212*H212,2)</f>
        <v>0</v>
      </c>
      <c r="K212" s="251"/>
      <c r="L212" s="43"/>
      <c r="M212" s="252" t="s">
        <v>1</v>
      </c>
      <c r="N212" s="253" t="s">
        <v>38</v>
      </c>
      <c r="O212" s="90"/>
      <c r="P212" s="254">
        <f>O212*H212</f>
        <v>0</v>
      </c>
      <c r="Q212" s="254">
        <v>0</v>
      </c>
      <c r="R212" s="254">
        <f>Q212*H212</f>
        <v>0</v>
      </c>
      <c r="S212" s="254">
        <v>0</v>
      </c>
      <c r="T212" s="255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56" t="s">
        <v>156</v>
      </c>
      <c r="AT212" s="256" t="s">
        <v>152</v>
      </c>
      <c r="AU212" s="256" t="s">
        <v>82</v>
      </c>
      <c r="AY212" s="16" t="s">
        <v>150</v>
      </c>
      <c r="BE212" s="257">
        <f>IF(N212="základní",J212,0)</f>
        <v>0</v>
      </c>
      <c r="BF212" s="257">
        <f>IF(N212="snížená",J212,0)</f>
        <v>0</v>
      </c>
      <c r="BG212" s="257">
        <f>IF(N212="zákl. přenesená",J212,0)</f>
        <v>0</v>
      </c>
      <c r="BH212" s="257">
        <f>IF(N212="sníž. přenesená",J212,0)</f>
        <v>0</v>
      </c>
      <c r="BI212" s="257">
        <f>IF(N212="nulová",J212,0)</f>
        <v>0</v>
      </c>
      <c r="BJ212" s="16" t="s">
        <v>80</v>
      </c>
      <c r="BK212" s="257">
        <f>ROUND(I212*H212,2)</f>
        <v>0</v>
      </c>
      <c r="BL212" s="16" t="s">
        <v>156</v>
      </c>
      <c r="BM212" s="256" t="s">
        <v>358</v>
      </c>
    </row>
    <row r="213" spans="1:51" s="13" customFormat="1" ht="12">
      <c r="A213" s="13"/>
      <c r="B213" s="258"/>
      <c r="C213" s="259"/>
      <c r="D213" s="260" t="s">
        <v>173</v>
      </c>
      <c r="E213" s="261" t="s">
        <v>1</v>
      </c>
      <c r="F213" s="262" t="s">
        <v>359</v>
      </c>
      <c r="G213" s="259"/>
      <c r="H213" s="263">
        <v>100</v>
      </c>
      <c r="I213" s="264"/>
      <c r="J213" s="259"/>
      <c r="K213" s="259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173</v>
      </c>
      <c r="AU213" s="269" t="s">
        <v>82</v>
      </c>
      <c r="AV213" s="13" t="s">
        <v>82</v>
      </c>
      <c r="AW213" s="13" t="s">
        <v>30</v>
      </c>
      <c r="AX213" s="13" t="s">
        <v>80</v>
      </c>
      <c r="AY213" s="269" t="s">
        <v>150</v>
      </c>
    </row>
    <row r="214" spans="1:65" s="2" customFormat="1" ht="16.5" customHeight="1">
      <c r="A214" s="37"/>
      <c r="B214" s="38"/>
      <c r="C214" s="270" t="s">
        <v>360</v>
      </c>
      <c r="D214" s="270" t="s">
        <v>286</v>
      </c>
      <c r="E214" s="271" t="s">
        <v>361</v>
      </c>
      <c r="F214" s="272" t="s">
        <v>362</v>
      </c>
      <c r="G214" s="273" t="s">
        <v>277</v>
      </c>
      <c r="H214" s="274">
        <v>36</v>
      </c>
      <c r="I214" s="275"/>
      <c r="J214" s="276">
        <f>ROUND(I214*H214,2)</f>
        <v>0</v>
      </c>
      <c r="K214" s="277"/>
      <c r="L214" s="278"/>
      <c r="M214" s="279" t="s">
        <v>1</v>
      </c>
      <c r="N214" s="280" t="s">
        <v>38</v>
      </c>
      <c r="O214" s="90"/>
      <c r="P214" s="254">
        <f>O214*H214</f>
        <v>0</v>
      </c>
      <c r="Q214" s="254">
        <v>1</v>
      </c>
      <c r="R214" s="254">
        <f>Q214*H214</f>
        <v>36</v>
      </c>
      <c r="S214" s="254">
        <v>0</v>
      </c>
      <c r="T214" s="255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56" t="s">
        <v>184</v>
      </c>
      <c r="AT214" s="256" t="s">
        <v>286</v>
      </c>
      <c r="AU214" s="256" t="s">
        <v>82</v>
      </c>
      <c r="AY214" s="16" t="s">
        <v>150</v>
      </c>
      <c r="BE214" s="257">
        <f>IF(N214="základní",J214,0)</f>
        <v>0</v>
      </c>
      <c r="BF214" s="257">
        <f>IF(N214="snížená",J214,0)</f>
        <v>0</v>
      </c>
      <c r="BG214" s="257">
        <f>IF(N214="zákl. přenesená",J214,0)</f>
        <v>0</v>
      </c>
      <c r="BH214" s="257">
        <f>IF(N214="sníž. přenesená",J214,0)</f>
        <v>0</v>
      </c>
      <c r="BI214" s="257">
        <f>IF(N214="nulová",J214,0)</f>
        <v>0</v>
      </c>
      <c r="BJ214" s="16" t="s">
        <v>80</v>
      </c>
      <c r="BK214" s="257">
        <f>ROUND(I214*H214,2)</f>
        <v>0</v>
      </c>
      <c r="BL214" s="16" t="s">
        <v>156</v>
      </c>
      <c r="BM214" s="256" t="s">
        <v>363</v>
      </c>
    </row>
    <row r="215" spans="1:51" s="13" customFormat="1" ht="12">
      <c r="A215" s="13"/>
      <c r="B215" s="258"/>
      <c r="C215" s="259"/>
      <c r="D215" s="260" t="s">
        <v>173</v>
      </c>
      <c r="E215" s="261" t="s">
        <v>1</v>
      </c>
      <c r="F215" s="262" t="s">
        <v>364</v>
      </c>
      <c r="G215" s="259"/>
      <c r="H215" s="263">
        <v>36</v>
      </c>
      <c r="I215" s="264"/>
      <c r="J215" s="259"/>
      <c r="K215" s="259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173</v>
      </c>
      <c r="AU215" s="269" t="s">
        <v>82</v>
      </c>
      <c r="AV215" s="13" t="s">
        <v>82</v>
      </c>
      <c r="AW215" s="13" t="s">
        <v>30</v>
      </c>
      <c r="AX215" s="13" t="s">
        <v>80</v>
      </c>
      <c r="AY215" s="269" t="s">
        <v>150</v>
      </c>
    </row>
    <row r="216" spans="1:65" s="2" customFormat="1" ht="21.75" customHeight="1">
      <c r="A216" s="37"/>
      <c r="B216" s="38"/>
      <c r="C216" s="244" t="s">
        <v>365</v>
      </c>
      <c r="D216" s="244" t="s">
        <v>152</v>
      </c>
      <c r="E216" s="245" t="s">
        <v>366</v>
      </c>
      <c r="F216" s="246" t="s">
        <v>367</v>
      </c>
      <c r="G216" s="247" t="s">
        <v>155</v>
      </c>
      <c r="H216" s="248">
        <v>360</v>
      </c>
      <c r="I216" s="249"/>
      <c r="J216" s="250">
        <f>ROUND(I216*H216,2)</f>
        <v>0</v>
      </c>
      <c r="K216" s="251"/>
      <c r="L216" s="43"/>
      <c r="M216" s="252" t="s">
        <v>1</v>
      </c>
      <c r="N216" s="253" t="s">
        <v>38</v>
      </c>
      <c r="O216" s="90"/>
      <c r="P216" s="254">
        <f>O216*H216</f>
        <v>0</v>
      </c>
      <c r="Q216" s="254">
        <v>0</v>
      </c>
      <c r="R216" s="254">
        <f>Q216*H216</f>
        <v>0</v>
      </c>
      <c r="S216" s="254">
        <v>0</v>
      </c>
      <c r="T216" s="255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56" t="s">
        <v>156</v>
      </c>
      <c r="AT216" s="256" t="s">
        <v>152</v>
      </c>
      <c r="AU216" s="256" t="s">
        <v>82</v>
      </c>
      <c r="AY216" s="16" t="s">
        <v>150</v>
      </c>
      <c r="BE216" s="257">
        <f>IF(N216="základní",J216,0)</f>
        <v>0</v>
      </c>
      <c r="BF216" s="257">
        <f>IF(N216="snížená",J216,0)</f>
        <v>0</v>
      </c>
      <c r="BG216" s="257">
        <f>IF(N216="zákl. přenesená",J216,0)</f>
        <v>0</v>
      </c>
      <c r="BH216" s="257">
        <f>IF(N216="sníž. přenesená",J216,0)</f>
        <v>0</v>
      </c>
      <c r="BI216" s="257">
        <f>IF(N216="nulová",J216,0)</f>
        <v>0</v>
      </c>
      <c r="BJ216" s="16" t="s">
        <v>80</v>
      </c>
      <c r="BK216" s="257">
        <f>ROUND(I216*H216,2)</f>
        <v>0</v>
      </c>
      <c r="BL216" s="16" t="s">
        <v>156</v>
      </c>
      <c r="BM216" s="256" t="s">
        <v>368</v>
      </c>
    </row>
    <row r="217" spans="1:51" s="13" customFormat="1" ht="12">
      <c r="A217" s="13"/>
      <c r="B217" s="258"/>
      <c r="C217" s="259"/>
      <c r="D217" s="260" t="s">
        <v>173</v>
      </c>
      <c r="E217" s="261" t="s">
        <v>1</v>
      </c>
      <c r="F217" s="262" t="s">
        <v>107</v>
      </c>
      <c r="G217" s="259"/>
      <c r="H217" s="263">
        <v>360</v>
      </c>
      <c r="I217" s="264"/>
      <c r="J217" s="259"/>
      <c r="K217" s="259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173</v>
      </c>
      <c r="AU217" s="269" t="s">
        <v>82</v>
      </c>
      <c r="AV217" s="13" t="s">
        <v>82</v>
      </c>
      <c r="AW217" s="13" t="s">
        <v>30</v>
      </c>
      <c r="AX217" s="13" t="s">
        <v>80</v>
      </c>
      <c r="AY217" s="269" t="s">
        <v>150</v>
      </c>
    </row>
    <row r="218" spans="1:65" s="2" customFormat="1" ht="21.75" customHeight="1">
      <c r="A218" s="37"/>
      <c r="B218" s="38"/>
      <c r="C218" s="244" t="s">
        <v>369</v>
      </c>
      <c r="D218" s="244" t="s">
        <v>152</v>
      </c>
      <c r="E218" s="245" t="s">
        <v>370</v>
      </c>
      <c r="F218" s="246" t="s">
        <v>371</v>
      </c>
      <c r="G218" s="247" t="s">
        <v>155</v>
      </c>
      <c r="H218" s="248">
        <v>360</v>
      </c>
      <c r="I218" s="249"/>
      <c r="J218" s="250">
        <f>ROUND(I218*H218,2)</f>
        <v>0</v>
      </c>
      <c r="K218" s="251"/>
      <c r="L218" s="43"/>
      <c r="M218" s="252" t="s">
        <v>1</v>
      </c>
      <c r="N218" s="253" t="s">
        <v>38</v>
      </c>
      <c r="O218" s="90"/>
      <c r="P218" s="254">
        <f>O218*H218</f>
        <v>0</v>
      </c>
      <c r="Q218" s="254">
        <v>0</v>
      </c>
      <c r="R218" s="254">
        <f>Q218*H218</f>
        <v>0</v>
      </c>
      <c r="S218" s="254">
        <v>0</v>
      </c>
      <c r="T218" s="255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56" t="s">
        <v>156</v>
      </c>
      <c r="AT218" s="256" t="s">
        <v>152</v>
      </c>
      <c r="AU218" s="256" t="s">
        <v>82</v>
      </c>
      <c r="AY218" s="16" t="s">
        <v>150</v>
      </c>
      <c r="BE218" s="257">
        <f>IF(N218="základní",J218,0)</f>
        <v>0</v>
      </c>
      <c r="BF218" s="257">
        <f>IF(N218="snížená",J218,0)</f>
        <v>0</v>
      </c>
      <c r="BG218" s="257">
        <f>IF(N218="zákl. přenesená",J218,0)</f>
        <v>0</v>
      </c>
      <c r="BH218" s="257">
        <f>IF(N218="sníž. přenesená",J218,0)</f>
        <v>0</v>
      </c>
      <c r="BI218" s="257">
        <f>IF(N218="nulová",J218,0)</f>
        <v>0</v>
      </c>
      <c r="BJ218" s="16" t="s">
        <v>80</v>
      </c>
      <c r="BK218" s="257">
        <f>ROUND(I218*H218,2)</f>
        <v>0</v>
      </c>
      <c r="BL218" s="16" t="s">
        <v>156</v>
      </c>
      <c r="BM218" s="256" t="s">
        <v>372</v>
      </c>
    </row>
    <row r="219" spans="1:51" s="13" customFormat="1" ht="12">
      <c r="A219" s="13"/>
      <c r="B219" s="258"/>
      <c r="C219" s="259"/>
      <c r="D219" s="260" t="s">
        <v>173</v>
      </c>
      <c r="E219" s="261" t="s">
        <v>1</v>
      </c>
      <c r="F219" s="262" t="s">
        <v>107</v>
      </c>
      <c r="G219" s="259"/>
      <c r="H219" s="263">
        <v>360</v>
      </c>
      <c r="I219" s="264"/>
      <c r="J219" s="259"/>
      <c r="K219" s="259"/>
      <c r="L219" s="265"/>
      <c r="M219" s="266"/>
      <c r="N219" s="267"/>
      <c r="O219" s="267"/>
      <c r="P219" s="267"/>
      <c r="Q219" s="267"/>
      <c r="R219" s="267"/>
      <c r="S219" s="267"/>
      <c r="T219" s="26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9" t="s">
        <v>173</v>
      </c>
      <c r="AU219" s="269" t="s">
        <v>82</v>
      </c>
      <c r="AV219" s="13" t="s">
        <v>82</v>
      </c>
      <c r="AW219" s="13" t="s">
        <v>30</v>
      </c>
      <c r="AX219" s="13" t="s">
        <v>80</v>
      </c>
      <c r="AY219" s="269" t="s">
        <v>150</v>
      </c>
    </row>
    <row r="220" spans="1:65" s="2" customFormat="1" ht="16.5" customHeight="1">
      <c r="A220" s="37"/>
      <c r="B220" s="38"/>
      <c r="C220" s="244" t="s">
        <v>373</v>
      </c>
      <c r="D220" s="244" t="s">
        <v>152</v>
      </c>
      <c r="E220" s="245" t="s">
        <v>374</v>
      </c>
      <c r="F220" s="246" t="s">
        <v>375</v>
      </c>
      <c r="G220" s="247" t="s">
        <v>155</v>
      </c>
      <c r="H220" s="248">
        <v>360</v>
      </c>
      <c r="I220" s="249"/>
      <c r="J220" s="250">
        <f>ROUND(I220*H220,2)</f>
        <v>0</v>
      </c>
      <c r="K220" s="251"/>
      <c r="L220" s="43"/>
      <c r="M220" s="252" t="s">
        <v>1</v>
      </c>
      <c r="N220" s="253" t="s">
        <v>38</v>
      </c>
      <c r="O220" s="90"/>
      <c r="P220" s="254">
        <f>O220*H220</f>
        <v>0</v>
      </c>
      <c r="Q220" s="254">
        <v>0</v>
      </c>
      <c r="R220" s="254">
        <f>Q220*H220</f>
        <v>0</v>
      </c>
      <c r="S220" s="254">
        <v>0</v>
      </c>
      <c r="T220" s="255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56" t="s">
        <v>156</v>
      </c>
      <c r="AT220" s="256" t="s">
        <v>152</v>
      </c>
      <c r="AU220" s="256" t="s">
        <v>82</v>
      </c>
      <c r="AY220" s="16" t="s">
        <v>150</v>
      </c>
      <c r="BE220" s="257">
        <f>IF(N220="základní",J220,0)</f>
        <v>0</v>
      </c>
      <c r="BF220" s="257">
        <f>IF(N220="snížená",J220,0)</f>
        <v>0</v>
      </c>
      <c r="BG220" s="257">
        <f>IF(N220="zákl. přenesená",J220,0)</f>
        <v>0</v>
      </c>
      <c r="BH220" s="257">
        <f>IF(N220="sníž. přenesená",J220,0)</f>
        <v>0</v>
      </c>
      <c r="BI220" s="257">
        <f>IF(N220="nulová",J220,0)</f>
        <v>0</v>
      </c>
      <c r="BJ220" s="16" t="s">
        <v>80</v>
      </c>
      <c r="BK220" s="257">
        <f>ROUND(I220*H220,2)</f>
        <v>0</v>
      </c>
      <c r="BL220" s="16" t="s">
        <v>156</v>
      </c>
      <c r="BM220" s="256" t="s">
        <v>376</v>
      </c>
    </row>
    <row r="221" spans="1:51" s="13" customFormat="1" ht="12">
      <c r="A221" s="13"/>
      <c r="B221" s="258"/>
      <c r="C221" s="259"/>
      <c r="D221" s="260" t="s">
        <v>173</v>
      </c>
      <c r="E221" s="261" t="s">
        <v>1</v>
      </c>
      <c r="F221" s="262" t="s">
        <v>107</v>
      </c>
      <c r="G221" s="259"/>
      <c r="H221" s="263">
        <v>360</v>
      </c>
      <c r="I221" s="264"/>
      <c r="J221" s="259"/>
      <c r="K221" s="259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173</v>
      </c>
      <c r="AU221" s="269" t="s">
        <v>82</v>
      </c>
      <c r="AV221" s="13" t="s">
        <v>82</v>
      </c>
      <c r="AW221" s="13" t="s">
        <v>30</v>
      </c>
      <c r="AX221" s="13" t="s">
        <v>80</v>
      </c>
      <c r="AY221" s="269" t="s">
        <v>150</v>
      </c>
    </row>
    <row r="222" spans="1:63" s="12" customFormat="1" ht="22.8" customHeight="1">
      <c r="A222" s="12"/>
      <c r="B222" s="228"/>
      <c r="C222" s="229"/>
      <c r="D222" s="230" t="s">
        <v>72</v>
      </c>
      <c r="E222" s="242" t="s">
        <v>377</v>
      </c>
      <c r="F222" s="242" t="s">
        <v>378</v>
      </c>
      <c r="G222" s="229"/>
      <c r="H222" s="229"/>
      <c r="I222" s="232"/>
      <c r="J222" s="243">
        <f>BK222</f>
        <v>0</v>
      </c>
      <c r="K222" s="229"/>
      <c r="L222" s="234"/>
      <c r="M222" s="235"/>
      <c r="N222" s="236"/>
      <c r="O222" s="236"/>
      <c r="P222" s="237">
        <f>SUM(P223:P230)</f>
        <v>0</v>
      </c>
      <c r="Q222" s="236"/>
      <c r="R222" s="237">
        <f>SUM(R223:R230)</f>
        <v>140.41185000000002</v>
      </c>
      <c r="S222" s="236"/>
      <c r="T222" s="238">
        <f>SUM(T223:T230)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39" t="s">
        <v>80</v>
      </c>
      <c r="AT222" s="240" t="s">
        <v>72</v>
      </c>
      <c r="AU222" s="240" t="s">
        <v>80</v>
      </c>
      <c r="AY222" s="239" t="s">
        <v>150</v>
      </c>
      <c r="BK222" s="241">
        <f>SUM(BK223:BK230)</f>
        <v>0</v>
      </c>
    </row>
    <row r="223" spans="1:65" s="2" customFormat="1" ht="16.5" customHeight="1">
      <c r="A223" s="37"/>
      <c r="B223" s="38"/>
      <c r="C223" s="244" t="s">
        <v>379</v>
      </c>
      <c r="D223" s="244" t="s">
        <v>152</v>
      </c>
      <c r="E223" s="245" t="s">
        <v>321</v>
      </c>
      <c r="F223" s="246" t="s">
        <v>322</v>
      </c>
      <c r="G223" s="247" t="s">
        <v>155</v>
      </c>
      <c r="H223" s="248">
        <v>650</v>
      </c>
      <c r="I223" s="249"/>
      <c r="J223" s="250">
        <f>ROUND(I223*H223,2)</f>
        <v>0</v>
      </c>
      <c r="K223" s="251"/>
      <c r="L223" s="43"/>
      <c r="M223" s="252" t="s">
        <v>1</v>
      </c>
      <c r="N223" s="253" t="s">
        <v>38</v>
      </c>
      <c r="O223" s="90"/>
      <c r="P223" s="254">
        <f>O223*H223</f>
        <v>0</v>
      </c>
      <c r="Q223" s="254">
        <v>0</v>
      </c>
      <c r="R223" s="254">
        <f>Q223*H223</f>
        <v>0</v>
      </c>
      <c r="S223" s="254">
        <v>0</v>
      </c>
      <c r="T223" s="255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56" t="s">
        <v>156</v>
      </c>
      <c r="AT223" s="256" t="s">
        <v>152</v>
      </c>
      <c r="AU223" s="256" t="s">
        <v>82</v>
      </c>
      <c r="AY223" s="16" t="s">
        <v>150</v>
      </c>
      <c r="BE223" s="257">
        <f>IF(N223="základní",J223,0)</f>
        <v>0</v>
      </c>
      <c r="BF223" s="257">
        <f>IF(N223="snížená",J223,0)</f>
        <v>0</v>
      </c>
      <c r="BG223" s="257">
        <f>IF(N223="zákl. přenesená",J223,0)</f>
        <v>0</v>
      </c>
      <c r="BH223" s="257">
        <f>IF(N223="sníž. přenesená",J223,0)</f>
        <v>0</v>
      </c>
      <c r="BI223" s="257">
        <f>IF(N223="nulová",J223,0)</f>
        <v>0</v>
      </c>
      <c r="BJ223" s="16" t="s">
        <v>80</v>
      </c>
      <c r="BK223" s="257">
        <f>ROUND(I223*H223,2)</f>
        <v>0</v>
      </c>
      <c r="BL223" s="16" t="s">
        <v>156</v>
      </c>
      <c r="BM223" s="256" t="s">
        <v>380</v>
      </c>
    </row>
    <row r="224" spans="1:65" s="2" customFormat="1" ht="21.75" customHeight="1">
      <c r="A224" s="37"/>
      <c r="B224" s="38"/>
      <c r="C224" s="244" t="s">
        <v>381</v>
      </c>
      <c r="D224" s="244" t="s">
        <v>152</v>
      </c>
      <c r="E224" s="245" t="s">
        <v>382</v>
      </c>
      <c r="F224" s="246" t="s">
        <v>383</v>
      </c>
      <c r="G224" s="247" t="s">
        <v>155</v>
      </c>
      <c r="H224" s="248">
        <v>21</v>
      </c>
      <c r="I224" s="249"/>
      <c r="J224" s="250">
        <f>ROUND(I224*H224,2)</f>
        <v>0</v>
      </c>
      <c r="K224" s="251"/>
      <c r="L224" s="43"/>
      <c r="M224" s="252" t="s">
        <v>1</v>
      </c>
      <c r="N224" s="253" t="s">
        <v>38</v>
      </c>
      <c r="O224" s="90"/>
      <c r="P224" s="254">
        <f>O224*H224</f>
        <v>0</v>
      </c>
      <c r="Q224" s="254">
        <v>0.08425</v>
      </c>
      <c r="R224" s="254">
        <f>Q224*H224</f>
        <v>1.7692500000000002</v>
      </c>
      <c r="S224" s="254">
        <v>0</v>
      </c>
      <c r="T224" s="255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56" t="s">
        <v>156</v>
      </c>
      <c r="AT224" s="256" t="s">
        <v>152</v>
      </c>
      <c r="AU224" s="256" t="s">
        <v>82</v>
      </c>
      <c r="AY224" s="16" t="s">
        <v>150</v>
      </c>
      <c r="BE224" s="257">
        <f>IF(N224="základní",J224,0)</f>
        <v>0</v>
      </c>
      <c r="BF224" s="257">
        <f>IF(N224="snížená",J224,0)</f>
        <v>0</v>
      </c>
      <c r="BG224" s="257">
        <f>IF(N224="zákl. přenesená",J224,0)</f>
        <v>0</v>
      </c>
      <c r="BH224" s="257">
        <f>IF(N224="sníž. přenesená",J224,0)</f>
        <v>0</v>
      </c>
      <c r="BI224" s="257">
        <f>IF(N224="nulová",J224,0)</f>
        <v>0</v>
      </c>
      <c r="BJ224" s="16" t="s">
        <v>80</v>
      </c>
      <c r="BK224" s="257">
        <f>ROUND(I224*H224,2)</f>
        <v>0</v>
      </c>
      <c r="BL224" s="16" t="s">
        <v>156</v>
      </c>
      <c r="BM224" s="256" t="s">
        <v>384</v>
      </c>
    </row>
    <row r="225" spans="1:51" s="13" customFormat="1" ht="12">
      <c r="A225" s="13"/>
      <c r="B225" s="258"/>
      <c r="C225" s="259"/>
      <c r="D225" s="260" t="s">
        <v>173</v>
      </c>
      <c r="E225" s="261" t="s">
        <v>1</v>
      </c>
      <c r="F225" s="262" t="s">
        <v>385</v>
      </c>
      <c r="G225" s="259"/>
      <c r="H225" s="263">
        <v>21</v>
      </c>
      <c r="I225" s="264"/>
      <c r="J225" s="259"/>
      <c r="K225" s="259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173</v>
      </c>
      <c r="AU225" s="269" t="s">
        <v>82</v>
      </c>
      <c r="AV225" s="13" t="s">
        <v>82</v>
      </c>
      <c r="AW225" s="13" t="s">
        <v>30</v>
      </c>
      <c r="AX225" s="13" t="s">
        <v>80</v>
      </c>
      <c r="AY225" s="269" t="s">
        <v>150</v>
      </c>
    </row>
    <row r="226" spans="1:65" s="2" customFormat="1" ht="21.75" customHeight="1">
      <c r="A226" s="37"/>
      <c r="B226" s="38"/>
      <c r="C226" s="270" t="s">
        <v>386</v>
      </c>
      <c r="D226" s="270" t="s">
        <v>286</v>
      </c>
      <c r="E226" s="271" t="s">
        <v>387</v>
      </c>
      <c r="F226" s="272" t="s">
        <v>388</v>
      </c>
      <c r="G226" s="273" t="s">
        <v>155</v>
      </c>
      <c r="H226" s="274">
        <v>21</v>
      </c>
      <c r="I226" s="275"/>
      <c r="J226" s="276">
        <f>ROUND(I226*H226,2)</f>
        <v>0</v>
      </c>
      <c r="K226" s="277"/>
      <c r="L226" s="278"/>
      <c r="M226" s="279" t="s">
        <v>1</v>
      </c>
      <c r="N226" s="280" t="s">
        <v>38</v>
      </c>
      <c r="O226" s="90"/>
      <c r="P226" s="254">
        <f>O226*H226</f>
        <v>0</v>
      </c>
      <c r="Q226" s="254">
        <v>0.131</v>
      </c>
      <c r="R226" s="254">
        <f>Q226*H226</f>
        <v>2.7510000000000003</v>
      </c>
      <c r="S226" s="254">
        <v>0</v>
      </c>
      <c r="T226" s="255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56" t="s">
        <v>184</v>
      </c>
      <c r="AT226" s="256" t="s">
        <v>286</v>
      </c>
      <c r="AU226" s="256" t="s">
        <v>82</v>
      </c>
      <c r="AY226" s="16" t="s">
        <v>150</v>
      </c>
      <c r="BE226" s="257">
        <f>IF(N226="základní",J226,0)</f>
        <v>0</v>
      </c>
      <c r="BF226" s="257">
        <f>IF(N226="snížená",J226,0)</f>
        <v>0</v>
      </c>
      <c r="BG226" s="257">
        <f>IF(N226="zákl. přenesená",J226,0)</f>
        <v>0</v>
      </c>
      <c r="BH226" s="257">
        <f>IF(N226="sníž. přenesená",J226,0)</f>
        <v>0</v>
      </c>
      <c r="BI226" s="257">
        <f>IF(N226="nulová",J226,0)</f>
        <v>0</v>
      </c>
      <c r="BJ226" s="16" t="s">
        <v>80</v>
      </c>
      <c r="BK226" s="257">
        <f>ROUND(I226*H226,2)</f>
        <v>0</v>
      </c>
      <c r="BL226" s="16" t="s">
        <v>156</v>
      </c>
      <c r="BM226" s="256" t="s">
        <v>389</v>
      </c>
    </row>
    <row r="227" spans="1:65" s="2" customFormat="1" ht="21.75" customHeight="1">
      <c r="A227" s="37"/>
      <c r="B227" s="38"/>
      <c r="C227" s="244" t="s">
        <v>390</v>
      </c>
      <c r="D227" s="244" t="s">
        <v>152</v>
      </c>
      <c r="E227" s="245" t="s">
        <v>391</v>
      </c>
      <c r="F227" s="246" t="s">
        <v>392</v>
      </c>
      <c r="G227" s="247" t="s">
        <v>155</v>
      </c>
      <c r="H227" s="248">
        <v>620</v>
      </c>
      <c r="I227" s="249"/>
      <c r="J227" s="250">
        <f>ROUND(I227*H227,2)</f>
        <v>0</v>
      </c>
      <c r="K227" s="251"/>
      <c r="L227" s="43"/>
      <c r="M227" s="252" t="s">
        <v>1</v>
      </c>
      <c r="N227" s="253" t="s">
        <v>38</v>
      </c>
      <c r="O227" s="90"/>
      <c r="P227" s="254">
        <f>O227*H227</f>
        <v>0</v>
      </c>
      <c r="Q227" s="254">
        <v>0.08425</v>
      </c>
      <c r="R227" s="254">
        <f>Q227*H227</f>
        <v>52.23500000000001</v>
      </c>
      <c r="S227" s="254">
        <v>0</v>
      </c>
      <c r="T227" s="255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56" t="s">
        <v>156</v>
      </c>
      <c r="AT227" s="256" t="s">
        <v>152</v>
      </c>
      <c r="AU227" s="256" t="s">
        <v>82</v>
      </c>
      <c r="AY227" s="16" t="s">
        <v>150</v>
      </c>
      <c r="BE227" s="257">
        <f>IF(N227="základní",J227,0)</f>
        <v>0</v>
      </c>
      <c r="BF227" s="257">
        <f>IF(N227="snížená",J227,0)</f>
        <v>0</v>
      </c>
      <c r="BG227" s="257">
        <f>IF(N227="zákl. přenesená",J227,0)</f>
        <v>0</v>
      </c>
      <c r="BH227" s="257">
        <f>IF(N227="sníž. přenesená",J227,0)</f>
        <v>0</v>
      </c>
      <c r="BI227" s="257">
        <f>IF(N227="nulová",J227,0)</f>
        <v>0</v>
      </c>
      <c r="BJ227" s="16" t="s">
        <v>80</v>
      </c>
      <c r="BK227" s="257">
        <f>ROUND(I227*H227,2)</f>
        <v>0</v>
      </c>
      <c r="BL227" s="16" t="s">
        <v>156</v>
      </c>
      <c r="BM227" s="256" t="s">
        <v>393</v>
      </c>
    </row>
    <row r="228" spans="1:51" s="13" customFormat="1" ht="12">
      <c r="A228" s="13"/>
      <c r="B228" s="258"/>
      <c r="C228" s="259"/>
      <c r="D228" s="260" t="s">
        <v>173</v>
      </c>
      <c r="E228" s="261" t="s">
        <v>1</v>
      </c>
      <c r="F228" s="262" t="s">
        <v>394</v>
      </c>
      <c r="G228" s="259"/>
      <c r="H228" s="263">
        <v>620</v>
      </c>
      <c r="I228" s="264"/>
      <c r="J228" s="259"/>
      <c r="K228" s="259"/>
      <c r="L228" s="265"/>
      <c r="M228" s="266"/>
      <c r="N228" s="267"/>
      <c r="O228" s="267"/>
      <c r="P228" s="267"/>
      <c r="Q228" s="267"/>
      <c r="R228" s="267"/>
      <c r="S228" s="267"/>
      <c r="T228" s="26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9" t="s">
        <v>173</v>
      </c>
      <c r="AU228" s="269" t="s">
        <v>82</v>
      </c>
      <c r="AV228" s="13" t="s">
        <v>82</v>
      </c>
      <c r="AW228" s="13" t="s">
        <v>30</v>
      </c>
      <c r="AX228" s="13" t="s">
        <v>80</v>
      </c>
      <c r="AY228" s="269" t="s">
        <v>150</v>
      </c>
    </row>
    <row r="229" spans="1:65" s="2" customFormat="1" ht="16.5" customHeight="1">
      <c r="A229" s="37"/>
      <c r="B229" s="38"/>
      <c r="C229" s="270" t="s">
        <v>395</v>
      </c>
      <c r="D229" s="270" t="s">
        <v>286</v>
      </c>
      <c r="E229" s="271" t="s">
        <v>396</v>
      </c>
      <c r="F229" s="272" t="s">
        <v>397</v>
      </c>
      <c r="G229" s="273" t="s">
        <v>155</v>
      </c>
      <c r="H229" s="274">
        <v>638.6</v>
      </c>
      <c r="I229" s="275"/>
      <c r="J229" s="276">
        <f>ROUND(I229*H229,2)</f>
        <v>0</v>
      </c>
      <c r="K229" s="277"/>
      <c r="L229" s="278"/>
      <c r="M229" s="279" t="s">
        <v>1</v>
      </c>
      <c r="N229" s="280" t="s">
        <v>38</v>
      </c>
      <c r="O229" s="90"/>
      <c r="P229" s="254">
        <f>O229*H229</f>
        <v>0</v>
      </c>
      <c r="Q229" s="254">
        <v>0.131</v>
      </c>
      <c r="R229" s="254">
        <f>Q229*H229</f>
        <v>83.65660000000001</v>
      </c>
      <c r="S229" s="254">
        <v>0</v>
      </c>
      <c r="T229" s="255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56" t="s">
        <v>184</v>
      </c>
      <c r="AT229" s="256" t="s">
        <v>286</v>
      </c>
      <c r="AU229" s="256" t="s">
        <v>82</v>
      </c>
      <c r="AY229" s="16" t="s">
        <v>150</v>
      </c>
      <c r="BE229" s="257">
        <f>IF(N229="základní",J229,0)</f>
        <v>0</v>
      </c>
      <c r="BF229" s="257">
        <f>IF(N229="snížená",J229,0)</f>
        <v>0</v>
      </c>
      <c r="BG229" s="257">
        <f>IF(N229="zákl. přenesená",J229,0)</f>
        <v>0</v>
      </c>
      <c r="BH229" s="257">
        <f>IF(N229="sníž. přenesená",J229,0)</f>
        <v>0</v>
      </c>
      <c r="BI229" s="257">
        <f>IF(N229="nulová",J229,0)</f>
        <v>0</v>
      </c>
      <c r="BJ229" s="16" t="s">
        <v>80</v>
      </c>
      <c r="BK229" s="257">
        <f>ROUND(I229*H229,2)</f>
        <v>0</v>
      </c>
      <c r="BL229" s="16" t="s">
        <v>156</v>
      </c>
      <c r="BM229" s="256" t="s">
        <v>398</v>
      </c>
    </row>
    <row r="230" spans="1:51" s="13" customFormat="1" ht="12">
      <c r="A230" s="13"/>
      <c r="B230" s="258"/>
      <c r="C230" s="259"/>
      <c r="D230" s="260" t="s">
        <v>173</v>
      </c>
      <c r="E230" s="261" t="s">
        <v>1</v>
      </c>
      <c r="F230" s="262" t="s">
        <v>399</v>
      </c>
      <c r="G230" s="259"/>
      <c r="H230" s="263">
        <v>638.6</v>
      </c>
      <c r="I230" s="264"/>
      <c r="J230" s="259"/>
      <c r="K230" s="259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173</v>
      </c>
      <c r="AU230" s="269" t="s">
        <v>82</v>
      </c>
      <c r="AV230" s="13" t="s">
        <v>82</v>
      </c>
      <c r="AW230" s="13" t="s">
        <v>30</v>
      </c>
      <c r="AX230" s="13" t="s">
        <v>80</v>
      </c>
      <c r="AY230" s="269" t="s">
        <v>150</v>
      </c>
    </row>
    <row r="231" spans="1:63" s="12" customFormat="1" ht="22.8" customHeight="1">
      <c r="A231" s="12"/>
      <c r="B231" s="228"/>
      <c r="C231" s="229"/>
      <c r="D231" s="230" t="s">
        <v>72</v>
      </c>
      <c r="E231" s="242" t="s">
        <v>400</v>
      </c>
      <c r="F231" s="242" t="s">
        <v>401</v>
      </c>
      <c r="G231" s="229"/>
      <c r="H231" s="229"/>
      <c r="I231" s="232"/>
      <c r="J231" s="243">
        <f>BK231</f>
        <v>0</v>
      </c>
      <c r="K231" s="229"/>
      <c r="L231" s="234"/>
      <c r="M231" s="235"/>
      <c r="N231" s="236"/>
      <c r="O231" s="236"/>
      <c r="P231" s="237">
        <f>SUM(P232:P235)</f>
        <v>0</v>
      </c>
      <c r="Q231" s="236"/>
      <c r="R231" s="237">
        <f>SUM(R232:R235)</f>
        <v>5.5924</v>
      </c>
      <c r="S231" s="236"/>
      <c r="T231" s="238">
        <f>SUM(T232:T235)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39" t="s">
        <v>80</v>
      </c>
      <c r="AT231" s="240" t="s">
        <v>72</v>
      </c>
      <c r="AU231" s="240" t="s">
        <v>80</v>
      </c>
      <c r="AY231" s="239" t="s">
        <v>150</v>
      </c>
      <c r="BK231" s="241">
        <f>SUM(BK232:BK235)</f>
        <v>0</v>
      </c>
    </row>
    <row r="232" spans="1:65" s="2" customFormat="1" ht="16.5" customHeight="1">
      <c r="A232" s="37"/>
      <c r="B232" s="38"/>
      <c r="C232" s="244" t="s">
        <v>402</v>
      </c>
      <c r="D232" s="244" t="s">
        <v>152</v>
      </c>
      <c r="E232" s="245" t="s">
        <v>403</v>
      </c>
      <c r="F232" s="246" t="s">
        <v>404</v>
      </c>
      <c r="G232" s="247" t="s">
        <v>155</v>
      </c>
      <c r="H232" s="248">
        <v>20</v>
      </c>
      <c r="I232" s="249"/>
      <c r="J232" s="250">
        <f>ROUND(I232*H232,2)</f>
        <v>0</v>
      </c>
      <c r="K232" s="251"/>
      <c r="L232" s="43"/>
      <c r="M232" s="252" t="s">
        <v>1</v>
      </c>
      <c r="N232" s="253" t="s">
        <v>38</v>
      </c>
      <c r="O232" s="90"/>
      <c r="P232" s="254">
        <f>O232*H232</f>
        <v>0</v>
      </c>
      <c r="Q232" s="254">
        <v>0</v>
      </c>
      <c r="R232" s="254">
        <f>Q232*H232</f>
        <v>0</v>
      </c>
      <c r="S232" s="254">
        <v>0</v>
      </c>
      <c r="T232" s="255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56" t="s">
        <v>156</v>
      </c>
      <c r="AT232" s="256" t="s">
        <v>152</v>
      </c>
      <c r="AU232" s="256" t="s">
        <v>82</v>
      </c>
      <c r="AY232" s="16" t="s">
        <v>150</v>
      </c>
      <c r="BE232" s="257">
        <f>IF(N232="základní",J232,0)</f>
        <v>0</v>
      </c>
      <c r="BF232" s="257">
        <f>IF(N232="snížená",J232,0)</f>
        <v>0</v>
      </c>
      <c r="BG232" s="257">
        <f>IF(N232="zákl. přenesená",J232,0)</f>
        <v>0</v>
      </c>
      <c r="BH232" s="257">
        <f>IF(N232="sníž. přenesená",J232,0)</f>
        <v>0</v>
      </c>
      <c r="BI232" s="257">
        <f>IF(N232="nulová",J232,0)</f>
        <v>0</v>
      </c>
      <c r="BJ232" s="16" t="s">
        <v>80</v>
      </c>
      <c r="BK232" s="257">
        <f>ROUND(I232*H232,2)</f>
        <v>0</v>
      </c>
      <c r="BL232" s="16" t="s">
        <v>156</v>
      </c>
      <c r="BM232" s="256" t="s">
        <v>405</v>
      </c>
    </row>
    <row r="233" spans="1:65" s="2" customFormat="1" ht="21.75" customHeight="1">
      <c r="A233" s="37"/>
      <c r="B233" s="38"/>
      <c r="C233" s="244" t="s">
        <v>406</v>
      </c>
      <c r="D233" s="244" t="s">
        <v>152</v>
      </c>
      <c r="E233" s="245" t="s">
        <v>407</v>
      </c>
      <c r="F233" s="246" t="s">
        <v>408</v>
      </c>
      <c r="G233" s="247" t="s">
        <v>155</v>
      </c>
      <c r="H233" s="248">
        <v>20</v>
      </c>
      <c r="I233" s="249"/>
      <c r="J233" s="250">
        <f>ROUND(I233*H233,2)</f>
        <v>0</v>
      </c>
      <c r="K233" s="251"/>
      <c r="L233" s="43"/>
      <c r="M233" s="252" t="s">
        <v>1</v>
      </c>
      <c r="N233" s="253" t="s">
        <v>38</v>
      </c>
      <c r="O233" s="90"/>
      <c r="P233" s="254">
        <f>O233*H233</f>
        <v>0</v>
      </c>
      <c r="Q233" s="254">
        <v>0</v>
      </c>
      <c r="R233" s="254">
        <f>Q233*H233</f>
        <v>0</v>
      </c>
      <c r="S233" s="254">
        <v>0</v>
      </c>
      <c r="T233" s="255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56" t="s">
        <v>156</v>
      </c>
      <c r="AT233" s="256" t="s">
        <v>152</v>
      </c>
      <c r="AU233" s="256" t="s">
        <v>82</v>
      </c>
      <c r="AY233" s="16" t="s">
        <v>150</v>
      </c>
      <c r="BE233" s="257">
        <f>IF(N233="základní",J233,0)</f>
        <v>0</v>
      </c>
      <c r="BF233" s="257">
        <f>IF(N233="snížená",J233,0)</f>
        <v>0</v>
      </c>
      <c r="BG233" s="257">
        <f>IF(N233="zákl. přenesená",J233,0)</f>
        <v>0</v>
      </c>
      <c r="BH233" s="257">
        <f>IF(N233="sníž. přenesená",J233,0)</f>
        <v>0</v>
      </c>
      <c r="BI233" s="257">
        <f>IF(N233="nulová",J233,0)</f>
        <v>0</v>
      </c>
      <c r="BJ233" s="16" t="s">
        <v>80</v>
      </c>
      <c r="BK233" s="257">
        <f>ROUND(I233*H233,2)</f>
        <v>0</v>
      </c>
      <c r="BL233" s="16" t="s">
        <v>156</v>
      </c>
      <c r="BM233" s="256" t="s">
        <v>409</v>
      </c>
    </row>
    <row r="234" spans="1:65" s="2" customFormat="1" ht="21.75" customHeight="1">
      <c r="A234" s="37"/>
      <c r="B234" s="38"/>
      <c r="C234" s="244" t="s">
        <v>410</v>
      </c>
      <c r="D234" s="244" t="s">
        <v>152</v>
      </c>
      <c r="E234" s="245" t="s">
        <v>411</v>
      </c>
      <c r="F234" s="246" t="s">
        <v>412</v>
      </c>
      <c r="G234" s="247" t="s">
        <v>155</v>
      </c>
      <c r="H234" s="248">
        <v>20</v>
      </c>
      <c r="I234" s="249"/>
      <c r="J234" s="250">
        <f>ROUND(I234*H234,2)</f>
        <v>0</v>
      </c>
      <c r="K234" s="251"/>
      <c r="L234" s="43"/>
      <c r="M234" s="252" t="s">
        <v>1</v>
      </c>
      <c r="N234" s="253" t="s">
        <v>38</v>
      </c>
      <c r="O234" s="90"/>
      <c r="P234" s="254">
        <f>O234*H234</f>
        <v>0</v>
      </c>
      <c r="Q234" s="254">
        <v>0.10362</v>
      </c>
      <c r="R234" s="254">
        <f>Q234*H234</f>
        <v>2.0724</v>
      </c>
      <c r="S234" s="254">
        <v>0</v>
      </c>
      <c r="T234" s="255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56" t="s">
        <v>156</v>
      </c>
      <c r="AT234" s="256" t="s">
        <v>152</v>
      </c>
      <c r="AU234" s="256" t="s">
        <v>82</v>
      </c>
      <c r="AY234" s="16" t="s">
        <v>150</v>
      </c>
      <c r="BE234" s="257">
        <f>IF(N234="základní",J234,0)</f>
        <v>0</v>
      </c>
      <c r="BF234" s="257">
        <f>IF(N234="snížená",J234,0)</f>
        <v>0</v>
      </c>
      <c r="BG234" s="257">
        <f>IF(N234="zákl. přenesená",J234,0)</f>
        <v>0</v>
      </c>
      <c r="BH234" s="257">
        <f>IF(N234="sníž. přenesená",J234,0)</f>
        <v>0</v>
      </c>
      <c r="BI234" s="257">
        <f>IF(N234="nulová",J234,0)</f>
        <v>0</v>
      </c>
      <c r="BJ234" s="16" t="s">
        <v>80</v>
      </c>
      <c r="BK234" s="257">
        <f>ROUND(I234*H234,2)</f>
        <v>0</v>
      </c>
      <c r="BL234" s="16" t="s">
        <v>156</v>
      </c>
      <c r="BM234" s="256" t="s">
        <v>413</v>
      </c>
    </row>
    <row r="235" spans="1:65" s="2" customFormat="1" ht="16.5" customHeight="1">
      <c r="A235" s="37"/>
      <c r="B235" s="38"/>
      <c r="C235" s="270" t="s">
        <v>414</v>
      </c>
      <c r="D235" s="270" t="s">
        <v>286</v>
      </c>
      <c r="E235" s="271" t="s">
        <v>415</v>
      </c>
      <c r="F235" s="272" t="s">
        <v>416</v>
      </c>
      <c r="G235" s="273" t="s">
        <v>155</v>
      </c>
      <c r="H235" s="274">
        <v>20</v>
      </c>
      <c r="I235" s="275"/>
      <c r="J235" s="276">
        <f>ROUND(I235*H235,2)</f>
        <v>0</v>
      </c>
      <c r="K235" s="277"/>
      <c r="L235" s="278"/>
      <c r="M235" s="279" t="s">
        <v>1</v>
      </c>
      <c r="N235" s="280" t="s">
        <v>38</v>
      </c>
      <c r="O235" s="90"/>
      <c r="P235" s="254">
        <f>O235*H235</f>
        <v>0</v>
      </c>
      <c r="Q235" s="254">
        <v>0.176</v>
      </c>
      <c r="R235" s="254">
        <f>Q235*H235</f>
        <v>3.5199999999999996</v>
      </c>
      <c r="S235" s="254">
        <v>0</v>
      </c>
      <c r="T235" s="255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56" t="s">
        <v>184</v>
      </c>
      <c r="AT235" s="256" t="s">
        <v>286</v>
      </c>
      <c r="AU235" s="256" t="s">
        <v>82</v>
      </c>
      <c r="AY235" s="16" t="s">
        <v>150</v>
      </c>
      <c r="BE235" s="257">
        <f>IF(N235="základní",J235,0)</f>
        <v>0</v>
      </c>
      <c r="BF235" s="257">
        <f>IF(N235="snížená",J235,0)</f>
        <v>0</v>
      </c>
      <c r="BG235" s="257">
        <f>IF(N235="zákl. přenesená",J235,0)</f>
        <v>0</v>
      </c>
      <c r="BH235" s="257">
        <f>IF(N235="sníž. přenesená",J235,0)</f>
        <v>0</v>
      </c>
      <c r="BI235" s="257">
        <f>IF(N235="nulová",J235,0)</f>
        <v>0</v>
      </c>
      <c r="BJ235" s="16" t="s">
        <v>80</v>
      </c>
      <c r="BK235" s="257">
        <f>ROUND(I235*H235,2)</f>
        <v>0</v>
      </c>
      <c r="BL235" s="16" t="s">
        <v>156</v>
      </c>
      <c r="BM235" s="256" t="s">
        <v>417</v>
      </c>
    </row>
    <row r="236" spans="1:63" s="12" customFormat="1" ht="22.8" customHeight="1">
      <c r="A236" s="12"/>
      <c r="B236" s="228"/>
      <c r="C236" s="229"/>
      <c r="D236" s="230" t="s">
        <v>72</v>
      </c>
      <c r="E236" s="242" t="s">
        <v>418</v>
      </c>
      <c r="F236" s="242" t="s">
        <v>419</v>
      </c>
      <c r="G236" s="229"/>
      <c r="H236" s="229"/>
      <c r="I236" s="232"/>
      <c r="J236" s="243">
        <f>BK236</f>
        <v>0</v>
      </c>
      <c r="K236" s="229"/>
      <c r="L236" s="234"/>
      <c r="M236" s="235"/>
      <c r="N236" s="236"/>
      <c r="O236" s="236"/>
      <c r="P236" s="237">
        <f>SUM(P237:P248)</f>
        <v>0</v>
      </c>
      <c r="Q236" s="236"/>
      <c r="R236" s="237">
        <f>SUM(R237:R248)</f>
        <v>33.02228</v>
      </c>
      <c r="S236" s="236"/>
      <c r="T236" s="238">
        <f>SUM(T237:T248)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39" t="s">
        <v>80</v>
      </c>
      <c r="AT236" s="240" t="s">
        <v>72</v>
      </c>
      <c r="AU236" s="240" t="s">
        <v>80</v>
      </c>
      <c r="AY236" s="239" t="s">
        <v>150</v>
      </c>
      <c r="BK236" s="241">
        <f>SUM(BK237:BK248)</f>
        <v>0</v>
      </c>
    </row>
    <row r="237" spans="1:65" s="2" customFormat="1" ht="16.5" customHeight="1">
      <c r="A237" s="37"/>
      <c r="B237" s="38"/>
      <c r="C237" s="244" t="s">
        <v>420</v>
      </c>
      <c r="D237" s="244" t="s">
        <v>152</v>
      </c>
      <c r="E237" s="245" t="s">
        <v>321</v>
      </c>
      <c r="F237" s="246" t="s">
        <v>322</v>
      </c>
      <c r="G237" s="247" t="s">
        <v>155</v>
      </c>
      <c r="H237" s="248">
        <v>145.2</v>
      </c>
      <c r="I237" s="249"/>
      <c r="J237" s="250">
        <f>ROUND(I237*H237,2)</f>
        <v>0</v>
      </c>
      <c r="K237" s="251"/>
      <c r="L237" s="43"/>
      <c r="M237" s="252" t="s">
        <v>1</v>
      </c>
      <c r="N237" s="253" t="s">
        <v>38</v>
      </c>
      <c r="O237" s="90"/>
      <c r="P237" s="254">
        <f>O237*H237</f>
        <v>0</v>
      </c>
      <c r="Q237" s="254">
        <v>0</v>
      </c>
      <c r="R237" s="254">
        <f>Q237*H237</f>
        <v>0</v>
      </c>
      <c r="S237" s="254">
        <v>0</v>
      </c>
      <c r="T237" s="255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56" t="s">
        <v>156</v>
      </c>
      <c r="AT237" s="256" t="s">
        <v>152</v>
      </c>
      <c r="AU237" s="256" t="s">
        <v>82</v>
      </c>
      <c r="AY237" s="16" t="s">
        <v>150</v>
      </c>
      <c r="BE237" s="257">
        <f>IF(N237="základní",J237,0)</f>
        <v>0</v>
      </c>
      <c r="BF237" s="257">
        <f>IF(N237="snížená",J237,0)</f>
        <v>0</v>
      </c>
      <c r="BG237" s="257">
        <f>IF(N237="zákl. přenesená",J237,0)</f>
        <v>0</v>
      </c>
      <c r="BH237" s="257">
        <f>IF(N237="sníž. přenesená",J237,0)</f>
        <v>0</v>
      </c>
      <c r="BI237" s="257">
        <f>IF(N237="nulová",J237,0)</f>
        <v>0</v>
      </c>
      <c r="BJ237" s="16" t="s">
        <v>80</v>
      </c>
      <c r="BK237" s="257">
        <f>ROUND(I237*H237,2)</f>
        <v>0</v>
      </c>
      <c r="BL237" s="16" t="s">
        <v>156</v>
      </c>
      <c r="BM237" s="256" t="s">
        <v>421</v>
      </c>
    </row>
    <row r="238" spans="1:51" s="13" customFormat="1" ht="12">
      <c r="A238" s="13"/>
      <c r="B238" s="258"/>
      <c r="C238" s="259"/>
      <c r="D238" s="260" t="s">
        <v>173</v>
      </c>
      <c r="E238" s="261" t="s">
        <v>1</v>
      </c>
      <c r="F238" s="262" t="s">
        <v>422</v>
      </c>
      <c r="G238" s="259"/>
      <c r="H238" s="263">
        <v>145.2</v>
      </c>
      <c r="I238" s="264"/>
      <c r="J238" s="259"/>
      <c r="K238" s="259"/>
      <c r="L238" s="265"/>
      <c r="M238" s="266"/>
      <c r="N238" s="267"/>
      <c r="O238" s="267"/>
      <c r="P238" s="267"/>
      <c r="Q238" s="267"/>
      <c r="R238" s="267"/>
      <c r="S238" s="267"/>
      <c r="T238" s="26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9" t="s">
        <v>173</v>
      </c>
      <c r="AU238" s="269" t="s">
        <v>82</v>
      </c>
      <c r="AV238" s="13" t="s">
        <v>82</v>
      </c>
      <c r="AW238" s="13" t="s">
        <v>30</v>
      </c>
      <c r="AX238" s="13" t="s">
        <v>80</v>
      </c>
      <c r="AY238" s="269" t="s">
        <v>150</v>
      </c>
    </row>
    <row r="239" spans="1:65" s="2" customFormat="1" ht="21.75" customHeight="1">
      <c r="A239" s="37"/>
      <c r="B239" s="38"/>
      <c r="C239" s="244" t="s">
        <v>423</v>
      </c>
      <c r="D239" s="244" t="s">
        <v>152</v>
      </c>
      <c r="E239" s="245" t="s">
        <v>424</v>
      </c>
      <c r="F239" s="246" t="s">
        <v>425</v>
      </c>
      <c r="G239" s="247" t="s">
        <v>155</v>
      </c>
      <c r="H239" s="248">
        <v>132</v>
      </c>
      <c r="I239" s="249"/>
      <c r="J239" s="250">
        <f>ROUND(I239*H239,2)</f>
        <v>0</v>
      </c>
      <c r="K239" s="251"/>
      <c r="L239" s="43"/>
      <c r="M239" s="252" t="s">
        <v>1</v>
      </c>
      <c r="N239" s="253" t="s">
        <v>38</v>
      </c>
      <c r="O239" s="90"/>
      <c r="P239" s="254">
        <f>O239*H239</f>
        <v>0</v>
      </c>
      <c r="Q239" s="254">
        <v>0</v>
      </c>
      <c r="R239" s="254">
        <f>Q239*H239</f>
        <v>0</v>
      </c>
      <c r="S239" s="254">
        <v>0</v>
      </c>
      <c r="T239" s="255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56" t="s">
        <v>156</v>
      </c>
      <c r="AT239" s="256" t="s">
        <v>152</v>
      </c>
      <c r="AU239" s="256" t="s">
        <v>82</v>
      </c>
      <c r="AY239" s="16" t="s">
        <v>150</v>
      </c>
      <c r="BE239" s="257">
        <f>IF(N239="základní",J239,0)</f>
        <v>0</v>
      </c>
      <c r="BF239" s="257">
        <f>IF(N239="snížená",J239,0)</f>
        <v>0</v>
      </c>
      <c r="BG239" s="257">
        <f>IF(N239="zákl. přenesená",J239,0)</f>
        <v>0</v>
      </c>
      <c r="BH239" s="257">
        <f>IF(N239="sníž. přenesená",J239,0)</f>
        <v>0</v>
      </c>
      <c r="BI239" s="257">
        <f>IF(N239="nulová",J239,0)</f>
        <v>0</v>
      </c>
      <c r="BJ239" s="16" t="s">
        <v>80</v>
      </c>
      <c r="BK239" s="257">
        <f>ROUND(I239*H239,2)</f>
        <v>0</v>
      </c>
      <c r="BL239" s="16" t="s">
        <v>156</v>
      </c>
      <c r="BM239" s="256" t="s">
        <v>426</v>
      </c>
    </row>
    <row r="240" spans="1:51" s="13" customFormat="1" ht="12">
      <c r="A240" s="13"/>
      <c r="B240" s="258"/>
      <c r="C240" s="259"/>
      <c r="D240" s="260" t="s">
        <v>173</v>
      </c>
      <c r="E240" s="261" t="s">
        <v>1</v>
      </c>
      <c r="F240" s="262" t="s">
        <v>427</v>
      </c>
      <c r="G240" s="259"/>
      <c r="H240" s="263">
        <v>132</v>
      </c>
      <c r="I240" s="264"/>
      <c r="J240" s="259"/>
      <c r="K240" s="259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173</v>
      </c>
      <c r="AU240" s="269" t="s">
        <v>82</v>
      </c>
      <c r="AV240" s="13" t="s">
        <v>82</v>
      </c>
      <c r="AW240" s="13" t="s">
        <v>30</v>
      </c>
      <c r="AX240" s="13" t="s">
        <v>80</v>
      </c>
      <c r="AY240" s="269" t="s">
        <v>150</v>
      </c>
    </row>
    <row r="241" spans="1:65" s="2" customFormat="1" ht="21.75" customHeight="1">
      <c r="A241" s="37"/>
      <c r="B241" s="38"/>
      <c r="C241" s="244" t="s">
        <v>428</v>
      </c>
      <c r="D241" s="244" t="s">
        <v>152</v>
      </c>
      <c r="E241" s="245" t="s">
        <v>429</v>
      </c>
      <c r="F241" s="246" t="s">
        <v>430</v>
      </c>
      <c r="G241" s="247" t="s">
        <v>155</v>
      </c>
      <c r="H241" s="248">
        <v>110</v>
      </c>
      <c r="I241" s="249"/>
      <c r="J241" s="250">
        <f>ROUND(I241*H241,2)</f>
        <v>0</v>
      </c>
      <c r="K241" s="251"/>
      <c r="L241" s="43"/>
      <c r="M241" s="252" t="s">
        <v>1</v>
      </c>
      <c r="N241" s="253" t="s">
        <v>38</v>
      </c>
      <c r="O241" s="90"/>
      <c r="P241" s="254">
        <f>O241*H241</f>
        <v>0</v>
      </c>
      <c r="Q241" s="254">
        <v>0.1837</v>
      </c>
      <c r="R241" s="254">
        <f>Q241*H241</f>
        <v>20.207</v>
      </c>
      <c r="S241" s="254">
        <v>0</v>
      </c>
      <c r="T241" s="255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56" t="s">
        <v>156</v>
      </c>
      <c r="AT241" s="256" t="s">
        <v>152</v>
      </c>
      <c r="AU241" s="256" t="s">
        <v>82</v>
      </c>
      <c r="AY241" s="16" t="s">
        <v>150</v>
      </c>
      <c r="BE241" s="257">
        <f>IF(N241="základní",J241,0)</f>
        <v>0</v>
      </c>
      <c r="BF241" s="257">
        <f>IF(N241="snížená",J241,0)</f>
        <v>0</v>
      </c>
      <c r="BG241" s="257">
        <f>IF(N241="zákl. přenesená",J241,0)</f>
        <v>0</v>
      </c>
      <c r="BH241" s="257">
        <f>IF(N241="sníž. přenesená",J241,0)</f>
        <v>0</v>
      </c>
      <c r="BI241" s="257">
        <f>IF(N241="nulová",J241,0)</f>
        <v>0</v>
      </c>
      <c r="BJ241" s="16" t="s">
        <v>80</v>
      </c>
      <c r="BK241" s="257">
        <f>ROUND(I241*H241,2)</f>
        <v>0</v>
      </c>
      <c r="BL241" s="16" t="s">
        <v>156</v>
      </c>
      <c r="BM241" s="256" t="s">
        <v>431</v>
      </c>
    </row>
    <row r="242" spans="1:51" s="13" customFormat="1" ht="12">
      <c r="A242" s="13"/>
      <c r="B242" s="258"/>
      <c r="C242" s="259"/>
      <c r="D242" s="260" t="s">
        <v>173</v>
      </c>
      <c r="E242" s="261" t="s">
        <v>1</v>
      </c>
      <c r="F242" s="262" t="s">
        <v>432</v>
      </c>
      <c r="G242" s="259"/>
      <c r="H242" s="263">
        <v>32</v>
      </c>
      <c r="I242" s="264"/>
      <c r="J242" s="259"/>
      <c r="K242" s="259"/>
      <c r="L242" s="265"/>
      <c r="M242" s="266"/>
      <c r="N242" s="267"/>
      <c r="O242" s="267"/>
      <c r="P242" s="267"/>
      <c r="Q242" s="267"/>
      <c r="R242" s="267"/>
      <c r="S242" s="267"/>
      <c r="T242" s="26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9" t="s">
        <v>173</v>
      </c>
      <c r="AU242" s="269" t="s">
        <v>82</v>
      </c>
      <c r="AV242" s="13" t="s">
        <v>82</v>
      </c>
      <c r="AW242" s="13" t="s">
        <v>30</v>
      </c>
      <c r="AX242" s="13" t="s">
        <v>73</v>
      </c>
      <c r="AY242" s="269" t="s">
        <v>150</v>
      </c>
    </row>
    <row r="243" spans="1:51" s="13" customFormat="1" ht="12">
      <c r="A243" s="13"/>
      <c r="B243" s="258"/>
      <c r="C243" s="259"/>
      <c r="D243" s="260" t="s">
        <v>173</v>
      </c>
      <c r="E243" s="261" t="s">
        <v>1</v>
      </c>
      <c r="F243" s="262" t="s">
        <v>433</v>
      </c>
      <c r="G243" s="259"/>
      <c r="H243" s="263">
        <v>78</v>
      </c>
      <c r="I243" s="264"/>
      <c r="J243" s="259"/>
      <c r="K243" s="259"/>
      <c r="L243" s="265"/>
      <c r="M243" s="266"/>
      <c r="N243" s="267"/>
      <c r="O243" s="267"/>
      <c r="P243" s="267"/>
      <c r="Q243" s="267"/>
      <c r="R243" s="267"/>
      <c r="S243" s="267"/>
      <c r="T243" s="26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9" t="s">
        <v>173</v>
      </c>
      <c r="AU243" s="269" t="s">
        <v>82</v>
      </c>
      <c r="AV243" s="13" t="s">
        <v>82</v>
      </c>
      <c r="AW243" s="13" t="s">
        <v>30</v>
      </c>
      <c r="AX243" s="13" t="s">
        <v>73</v>
      </c>
      <c r="AY243" s="269" t="s">
        <v>150</v>
      </c>
    </row>
    <row r="244" spans="1:51" s="14" customFormat="1" ht="12">
      <c r="A244" s="14"/>
      <c r="B244" s="281"/>
      <c r="C244" s="282"/>
      <c r="D244" s="260" t="s">
        <v>173</v>
      </c>
      <c r="E244" s="283" t="s">
        <v>1</v>
      </c>
      <c r="F244" s="284" t="s">
        <v>434</v>
      </c>
      <c r="G244" s="282"/>
      <c r="H244" s="285">
        <v>110</v>
      </c>
      <c r="I244" s="286"/>
      <c r="J244" s="282"/>
      <c r="K244" s="282"/>
      <c r="L244" s="287"/>
      <c r="M244" s="288"/>
      <c r="N244" s="289"/>
      <c r="O244" s="289"/>
      <c r="P244" s="289"/>
      <c r="Q244" s="289"/>
      <c r="R244" s="289"/>
      <c r="S244" s="289"/>
      <c r="T244" s="29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91" t="s">
        <v>173</v>
      </c>
      <c r="AU244" s="291" t="s">
        <v>82</v>
      </c>
      <c r="AV244" s="14" t="s">
        <v>156</v>
      </c>
      <c r="AW244" s="14" t="s">
        <v>30</v>
      </c>
      <c r="AX244" s="14" t="s">
        <v>80</v>
      </c>
      <c r="AY244" s="291" t="s">
        <v>150</v>
      </c>
    </row>
    <row r="245" spans="1:65" s="2" customFormat="1" ht="16.5" customHeight="1">
      <c r="A245" s="37"/>
      <c r="B245" s="38"/>
      <c r="C245" s="270" t="s">
        <v>435</v>
      </c>
      <c r="D245" s="270" t="s">
        <v>286</v>
      </c>
      <c r="E245" s="271" t="s">
        <v>436</v>
      </c>
      <c r="F245" s="272" t="s">
        <v>437</v>
      </c>
      <c r="G245" s="273" t="s">
        <v>155</v>
      </c>
      <c r="H245" s="274">
        <v>32.64</v>
      </c>
      <c r="I245" s="275"/>
      <c r="J245" s="276">
        <f>ROUND(I245*H245,2)</f>
        <v>0</v>
      </c>
      <c r="K245" s="277"/>
      <c r="L245" s="278"/>
      <c r="M245" s="279" t="s">
        <v>1</v>
      </c>
      <c r="N245" s="280" t="s">
        <v>38</v>
      </c>
      <c r="O245" s="90"/>
      <c r="P245" s="254">
        <f>O245*H245</f>
        <v>0</v>
      </c>
      <c r="Q245" s="254">
        <v>0.222</v>
      </c>
      <c r="R245" s="254">
        <f>Q245*H245</f>
        <v>7.24608</v>
      </c>
      <c r="S245" s="254">
        <v>0</v>
      </c>
      <c r="T245" s="255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56" t="s">
        <v>184</v>
      </c>
      <c r="AT245" s="256" t="s">
        <v>286</v>
      </c>
      <c r="AU245" s="256" t="s">
        <v>82</v>
      </c>
      <c r="AY245" s="16" t="s">
        <v>150</v>
      </c>
      <c r="BE245" s="257">
        <f>IF(N245="základní",J245,0)</f>
        <v>0</v>
      </c>
      <c r="BF245" s="257">
        <f>IF(N245="snížená",J245,0)</f>
        <v>0</v>
      </c>
      <c r="BG245" s="257">
        <f>IF(N245="zákl. přenesená",J245,0)</f>
        <v>0</v>
      </c>
      <c r="BH245" s="257">
        <f>IF(N245="sníž. přenesená",J245,0)</f>
        <v>0</v>
      </c>
      <c r="BI245" s="257">
        <f>IF(N245="nulová",J245,0)</f>
        <v>0</v>
      </c>
      <c r="BJ245" s="16" t="s">
        <v>80</v>
      </c>
      <c r="BK245" s="257">
        <f>ROUND(I245*H245,2)</f>
        <v>0</v>
      </c>
      <c r="BL245" s="16" t="s">
        <v>156</v>
      </c>
      <c r="BM245" s="256" t="s">
        <v>438</v>
      </c>
    </row>
    <row r="246" spans="1:51" s="13" customFormat="1" ht="12">
      <c r="A246" s="13"/>
      <c r="B246" s="258"/>
      <c r="C246" s="259"/>
      <c r="D246" s="260" t="s">
        <v>173</v>
      </c>
      <c r="E246" s="259"/>
      <c r="F246" s="262" t="s">
        <v>439</v>
      </c>
      <c r="G246" s="259"/>
      <c r="H246" s="263">
        <v>32.64</v>
      </c>
      <c r="I246" s="264"/>
      <c r="J246" s="259"/>
      <c r="K246" s="259"/>
      <c r="L246" s="265"/>
      <c r="M246" s="266"/>
      <c r="N246" s="267"/>
      <c r="O246" s="267"/>
      <c r="P246" s="267"/>
      <c r="Q246" s="267"/>
      <c r="R246" s="267"/>
      <c r="S246" s="267"/>
      <c r="T246" s="26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9" t="s">
        <v>173</v>
      </c>
      <c r="AU246" s="269" t="s">
        <v>82</v>
      </c>
      <c r="AV246" s="13" t="s">
        <v>82</v>
      </c>
      <c r="AW246" s="13" t="s">
        <v>4</v>
      </c>
      <c r="AX246" s="13" t="s">
        <v>80</v>
      </c>
      <c r="AY246" s="269" t="s">
        <v>150</v>
      </c>
    </row>
    <row r="247" spans="1:65" s="2" customFormat="1" ht="16.5" customHeight="1">
      <c r="A247" s="37"/>
      <c r="B247" s="38"/>
      <c r="C247" s="270" t="s">
        <v>440</v>
      </c>
      <c r="D247" s="270" t="s">
        <v>286</v>
      </c>
      <c r="E247" s="271" t="s">
        <v>441</v>
      </c>
      <c r="F247" s="272" t="s">
        <v>442</v>
      </c>
      <c r="G247" s="273" t="s">
        <v>155</v>
      </c>
      <c r="H247" s="274">
        <v>79.56</v>
      </c>
      <c r="I247" s="275"/>
      <c r="J247" s="276">
        <f>ROUND(I247*H247,2)</f>
        <v>0</v>
      </c>
      <c r="K247" s="277"/>
      <c r="L247" s="278"/>
      <c r="M247" s="279" t="s">
        <v>1</v>
      </c>
      <c r="N247" s="280" t="s">
        <v>38</v>
      </c>
      <c r="O247" s="90"/>
      <c r="P247" s="254">
        <f>O247*H247</f>
        <v>0</v>
      </c>
      <c r="Q247" s="254">
        <v>0.07</v>
      </c>
      <c r="R247" s="254">
        <f>Q247*H247</f>
        <v>5.5692</v>
      </c>
      <c r="S247" s="254">
        <v>0</v>
      </c>
      <c r="T247" s="255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56" t="s">
        <v>184</v>
      </c>
      <c r="AT247" s="256" t="s">
        <v>286</v>
      </c>
      <c r="AU247" s="256" t="s">
        <v>82</v>
      </c>
      <c r="AY247" s="16" t="s">
        <v>150</v>
      </c>
      <c r="BE247" s="257">
        <f>IF(N247="základní",J247,0)</f>
        <v>0</v>
      </c>
      <c r="BF247" s="257">
        <f>IF(N247="snížená",J247,0)</f>
        <v>0</v>
      </c>
      <c r="BG247" s="257">
        <f>IF(N247="zákl. přenesená",J247,0)</f>
        <v>0</v>
      </c>
      <c r="BH247" s="257">
        <f>IF(N247="sníž. přenesená",J247,0)</f>
        <v>0</v>
      </c>
      <c r="BI247" s="257">
        <f>IF(N247="nulová",J247,0)</f>
        <v>0</v>
      </c>
      <c r="BJ247" s="16" t="s">
        <v>80</v>
      </c>
      <c r="BK247" s="257">
        <f>ROUND(I247*H247,2)</f>
        <v>0</v>
      </c>
      <c r="BL247" s="16" t="s">
        <v>156</v>
      </c>
      <c r="BM247" s="256" t="s">
        <v>443</v>
      </c>
    </row>
    <row r="248" spans="1:51" s="13" customFormat="1" ht="12">
      <c r="A248" s="13"/>
      <c r="B248" s="258"/>
      <c r="C248" s="259"/>
      <c r="D248" s="260" t="s">
        <v>173</v>
      </c>
      <c r="E248" s="259"/>
      <c r="F248" s="262" t="s">
        <v>444</v>
      </c>
      <c r="G248" s="259"/>
      <c r="H248" s="263">
        <v>79.56</v>
      </c>
      <c r="I248" s="264"/>
      <c r="J248" s="259"/>
      <c r="K248" s="259"/>
      <c r="L248" s="265"/>
      <c r="M248" s="266"/>
      <c r="N248" s="267"/>
      <c r="O248" s="267"/>
      <c r="P248" s="267"/>
      <c r="Q248" s="267"/>
      <c r="R248" s="267"/>
      <c r="S248" s="267"/>
      <c r="T248" s="26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9" t="s">
        <v>173</v>
      </c>
      <c r="AU248" s="269" t="s">
        <v>82</v>
      </c>
      <c r="AV248" s="13" t="s">
        <v>82</v>
      </c>
      <c r="AW248" s="13" t="s">
        <v>4</v>
      </c>
      <c r="AX248" s="13" t="s">
        <v>80</v>
      </c>
      <c r="AY248" s="269" t="s">
        <v>150</v>
      </c>
    </row>
    <row r="249" spans="1:63" s="12" customFormat="1" ht="22.8" customHeight="1">
      <c r="A249" s="12"/>
      <c r="B249" s="228"/>
      <c r="C249" s="229"/>
      <c r="D249" s="230" t="s">
        <v>72</v>
      </c>
      <c r="E249" s="242" t="s">
        <v>445</v>
      </c>
      <c r="F249" s="242" t="s">
        <v>446</v>
      </c>
      <c r="G249" s="229"/>
      <c r="H249" s="229"/>
      <c r="I249" s="232"/>
      <c r="J249" s="243">
        <f>BK249</f>
        <v>0</v>
      </c>
      <c r="K249" s="229"/>
      <c r="L249" s="234"/>
      <c r="M249" s="235"/>
      <c r="N249" s="236"/>
      <c r="O249" s="236"/>
      <c r="P249" s="237">
        <f>SUM(P250:P256)</f>
        <v>0</v>
      </c>
      <c r="Q249" s="236"/>
      <c r="R249" s="237">
        <f>SUM(R250:R256)</f>
        <v>0</v>
      </c>
      <c r="S249" s="236"/>
      <c r="T249" s="238">
        <f>SUM(T250:T256)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39" t="s">
        <v>80</v>
      </c>
      <c r="AT249" s="240" t="s">
        <v>72</v>
      </c>
      <c r="AU249" s="240" t="s">
        <v>80</v>
      </c>
      <c r="AY249" s="239" t="s">
        <v>150</v>
      </c>
      <c r="BK249" s="241">
        <f>SUM(BK250:BK256)</f>
        <v>0</v>
      </c>
    </row>
    <row r="250" spans="1:65" s="2" customFormat="1" ht="16.5" customHeight="1">
      <c r="A250" s="37"/>
      <c r="B250" s="38"/>
      <c r="C250" s="244" t="s">
        <v>447</v>
      </c>
      <c r="D250" s="244" t="s">
        <v>152</v>
      </c>
      <c r="E250" s="245" t="s">
        <v>403</v>
      </c>
      <c r="F250" s="246" t="s">
        <v>404</v>
      </c>
      <c r="G250" s="247" t="s">
        <v>155</v>
      </c>
      <c r="H250" s="248">
        <v>579.375</v>
      </c>
      <c r="I250" s="249"/>
      <c r="J250" s="250">
        <f>ROUND(I250*H250,2)</f>
        <v>0</v>
      </c>
      <c r="K250" s="251"/>
      <c r="L250" s="43"/>
      <c r="M250" s="252" t="s">
        <v>1</v>
      </c>
      <c r="N250" s="253" t="s">
        <v>38</v>
      </c>
      <c r="O250" s="90"/>
      <c r="P250" s="254">
        <f>O250*H250</f>
        <v>0</v>
      </c>
      <c r="Q250" s="254">
        <v>0</v>
      </c>
      <c r="R250" s="254">
        <f>Q250*H250</f>
        <v>0</v>
      </c>
      <c r="S250" s="254">
        <v>0</v>
      </c>
      <c r="T250" s="255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56" t="s">
        <v>156</v>
      </c>
      <c r="AT250" s="256" t="s">
        <v>152</v>
      </c>
      <c r="AU250" s="256" t="s">
        <v>82</v>
      </c>
      <c r="AY250" s="16" t="s">
        <v>150</v>
      </c>
      <c r="BE250" s="257">
        <f>IF(N250="základní",J250,0)</f>
        <v>0</v>
      </c>
      <c r="BF250" s="257">
        <f>IF(N250="snížená",J250,0)</f>
        <v>0</v>
      </c>
      <c r="BG250" s="257">
        <f>IF(N250="zákl. přenesená",J250,0)</f>
        <v>0</v>
      </c>
      <c r="BH250" s="257">
        <f>IF(N250="sníž. přenesená",J250,0)</f>
        <v>0</v>
      </c>
      <c r="BI250" s="257">
        <f>IF(N250="nulová",J250,0)</f>
        <v>0</v>
      </c>
      <c r="BJ250" s="16" t="s">
        <v>80</v>
      </c>
      <c r="BK250" s="257">
        <f>ROUND(I250*H250,2)</f>
        <v>0</v>
      </c>
      <c r="BL250" s="16" t="s">
        <v>156</v>
      </c>
      <c r="BM250" s="256" t="s">
        <v>448</v>
      </c>
    </row>
    <row r="251" spans="1:51" s="13" customFormat="1" ht="12">
      <c r="A251" s="13"/>
      <c r="B251" s="258"/>
      <c r="C251" s="259"/>
      <c r="D251" s="260" t="s">
        <v>173</v>
      </c>
      <c r="E251" s="261" t="s">
        <v>1</v>
      </c>
      <c r="F251" s="262" t="s">
        <v>449</v>
      </c>
      <c r="G251" s="259"/>
      <c r="H251" s="263">
        <v>579.375</v>
      </c>
      <c r="I251" s="264"/>
      <c r="J251" s="259"/>
      <c r="K251" s="259"/>
      <c r="L251" s="265"/>
      <c r="M251" s="266"/>
      <c r="N251" s="267"/>
      <c r="O251" s="267"/>
      <c r="P251" s="267"/>
      <c r="Q251" s="267"/>
      <c r="R251" s="267"/>
      <c r="S251" s="267"/>
      <c r="T251" s="26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9" t="s">
        <v>173</v>
      </c>
      <c r="AU251" s="269" t="s">
        <v>82</v>
      </c>
      <c r="AV251" s="13" t="s">
        <v>82</v>
      </c>
      <c r="AW251" s="13" t="s">
        <v>30</v>
      </c>
      <c r="AX251" s="13" t="s">
        <v>80</v>
      </c>
      <c r="AY251" s="269" t="s">
        <v>150</v>
      </c>
    </row>
    <row r="252" spans="1:65" s="2" customFormat="1" ht="21.75" customHeight="1">
      <c r="A252" s="37"/>
      <c r="B252" s="38"/>
      <c r="C252" s="244" t="s">
        <v>450</v>
      </c>
      <c r="D252" s="244" t="s">
        <v>152</v>
      </c>
      <c r="E252" s="245" t="s">
        <v>451</v>
      </c>
      <c r="F252" s="246" t="s">
        <v>452</v>
      </c>
      <c r="G252" s="247" t="s">
        <v>155</v>
      </c>
      <c r="H252" s="248">
        <v>515</v>
      </c>
      <c r="I252" s="249"/>
      <c r="J252" s="250">
        <f>ROUND(I252*H252,2)</f>
        <v>0</v>
      </c>
      <c r="K252" s="251"/>
      <c r="L252" s="43"/>
      <c r="M252" s="252" t="s">
        <v>1</v>
      </c>
      <c r="N252" s="253" t="s">
        <v>38</v>
      </c>
      <c r="O252" s="90"/>
      <c r="P252" s="254">
        <f>O252*H252</f>
        <v>0</v>
      </c>
      <c r="Q252" s="254">
        <v>0</v>
      </c>
      <c r="R252" s="254">
        <f>Q252*H252</f>
        <v>0</v>
      </c>
      <c r="S252" s="254">
        <v>0</v>
      </c>
      <c r="T252" s="255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56" t="s">
        <v>156</v>
      </c>
      <c r="AT252" s="256" t="s">
        <v>152</v>
      </c>
      <c r="AU252" s="256" t="s">
        <v>82</v>
      </c>
      <c r="AY252" s="16" t="s">
        <v>150</v>
      </c>
      <c r="BE252" s="257">
        <f>IF(N252="základní",J252,0)</f>
        <v>0</v>
      </c>
      <c r="BF252" s="257">
        <f>IF(N252="snížená",J252,0)</f>
        <v>0</v>
      </c>
      <c r="BG252" s="257">
        <f>IF(N252="zákl. přenesená",J252,0)</f>
        <v>0</v>
      </c>
      <c r="BH252" s="257">
        <f>IF(N252="sníž. přenesená",J252,0)</f>
        <v>0</v>
      </c>
      <c r="BI252" s="257">
        <f>IF(N252="nulová",J252,0)</f>
        <v>0</v>
      </c>
      <c r="BJ252" s="16" t="s">
        <v>80</v>
      </c>
      <c r="BK252" s="257">
        <f>ROUND(I252*H252,2)</f>
        <v>0</v>
      </c>
      <c r="BL252" s="16" t="s">
        <v>156</v>
      </c>
      <c r="BM252" s="256" t="s">
        <v>453</v>
      </c>
    </row>
    <row r="253" spans="1:65" s="2" customFormat="1" ht="21.75" customHeight="1">
      <c r="A253" s="37"/>
      <c r="B253" s="38"/>
      <c r="C253" s="244" t="s">
        <v>454</v>
      </c>
      <c r="D253" s="244" t="s">
        <v>152</v>
      </c>
      <c r="E253" s="245" t="s">
        <v>455</v>
      </c>
      <c r="F253" s="246" t="s">
        <v>456</v>
      </c>
      <c r="G253" s="247" t="s">
        <v>155</v>
      </c>
      <c r="H253" s="248">
        <v>515</v>
      </c>
      <c r="I253" s="249"/>
      <c r="J253" s="250">
        <f>ROUND(I253*H253,2)</f>
        <v>0</v>
      </c>
      <c r="K253" s="251"/>
      <c r="L253" s="43"/>
      <c r="M253" s="252" t="s">
        <v>1</v>
      </c>
      <c r="N253" s="253" t="s">
        <v>38</v>
      </c>
      <c r="O253" s="90"/>
      <c r="P253" s="254">
        <f>O253*H253</f>
        <v>0</v>
      </c>
      <c r="Q253" s="254">
        <v>0</v>
      </c>
      <c r="R253" s="254">
        <f>Q253*H253</f>
        <v>0</v>
      </c>
      <c r="S253" s="254">
        <v>0</v>
      </c>
      <c r="T253" s="255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56" t="s">
        <v>156</v>
      </c>
      <c r="AT253" s="256" t="s">
        <v>152</v>
      </c>
      <c r="AU253" s="256" t="s">
        <v>82</v>
      </c>
      <c r="AY253" s="16" t="s">
        <v>150</v>
      </c>
      <c r="BE253" s="257">
        <f>IF(N253="základní",J253,0)</f>
        <v>0</v>
      </c>
      <c r="BF253" s="257">
        <f>IF(N253="snížená",J253,0)</f>
        <v>0</v>
      </c>
      <c r="BG253" s="257">
        <f>IF(N253="zákl. přenesená",J253,0)</f>
        <v>0</v>
      </c>
      <c r="BH253" s="257">
        <f>IF(N253="sníž. přenesená",J253,0)</f>
        <v>0</v>
      </c>
      <c r="BI253" s="257">
        <f>IF(N253="nulová",J253,0)</f>
        <v>0</v>
      </c>
      <c r="BJ253" s="16" t="s">
        <v>80</v>
      </c>
      <c r="BK253" s="257">
        <f>ROUND(I253*H253,2)</f>
        <v>0</v>
      </c>
      <c r="BL253" s="16" t="s">
        <v>156</v>
      </c>
      <c r="BM253" s="256" t="s">
        <v>457</v>
      </c>
    </row>
    <row r="254" spans="1:65" s="2" customFormat="1" ht="21.75" customHeight="1">
      <c r="A254" s="37"/>
      <c r="B254" s="38"/>
      <c r="C254" s="244" t="s">
        <v>458</v>
      </c>
      <c r="D254" s="244" t="s">
        <v>152</v>
      </c>
      <c r="E254" s="245" t="s">
        <v>459</v>
      </c>
      <c r="F254" s="246" t="s">
        <v>460</v>
      </c>
      <c r="G254" s="247" t="s">
        <v>155</v>
      </c>
      <c r="H254" s="248">
        <v>515</v>
      </c>
      <c r="I254" s="249"/>
      <c r="J254" s="250">
        <f>ROUND(I254*H254,2)</f>
        <v>0</v>
      </c>
      <c r="K254" s="251"/>
      <c r="L254" s="43"/>
      <c r="M254" s="252" t="s">
        <v>1</v>
      </c>
      <c r="N254" s="253" t="s">
        <v>38</v>
      </c>
      <c r="O254" s="90"/>
      <c r="P254" s="254">
        <f>O254*H254</f>
        <v>0</v>
      </c>
      <c r="Q254" s="254">
        <v>0</v>
      </c>
      <c r="R254" s="254">
        <f>Q254*H254</f>
        <v>0</v>
      </c>
      <c r="S254" s="254">
        <v>0</v>
      </c>
      <c r="T254" s="255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56" t="s">
        <v>156</v>
      </c>
      <c r="AT254" s="256" t="s">
        <v>152</v>
      </c>
      <c r="AU254" s="256" t="s">
        <v>82</v>
      </c>
      <c r="AY254" s="16" t="s">
        <v>150</v>
      </c>
      <c r="BE254" s="257">
        <f>IF(N254="základní",J254,0)</f>
        <v>0</v>
      </c>
      <c r="BF254" s="257">
        <f>IF(N254="snížená",J254,0)</f>
        <v>0</v>
      </c>
      <c r="BG254" s="257">
        <f>IF(N254="zákl. přenesená",J254,0)</f>
        <v>0</v>
      </c>
      <c r="BH254" s="257">
        <f>IF(N254="sníž. přenesená",J254,0)</f>
        <v>0</v>
      </c>
      <c r="BI254" s="257">
        <f>IF(N254="nulová",J254,0)</f>
        <v>0</v>
      </c>
      <c r="BJ254" s="16" t="s">
        <v>80</v>
      </c>
      <c r="BK254" s="257">
        <f>ROUND(I254*H254,2)</f>
        <v>0</v>
      </c>
      <c r="BL254" s="16" t="s">
        <v>156</v>
      </c>
      <c r="BM254" s="256" t="s">
        <v>461</v>
      </c>
    </row>
    <row r="255" spans="1:65" s="2" customFormat="1" ht="16.5" customHeight="1">
      <c r="A255" s="37"/>
      <c r="B255" s="38"/>
      <c r="C255" s="244" t="s">
        <v>462</v>
      </c>
      <c r="D255" s="244" t="s">
        <v>152</v>
      </c>
      <c r="E255" s="245" t="s">
        <v>463</v>
      </c>
      <c r="F255" s="246" t="s">
        <v>464</v>
      </c>
      <c r="G255" s="247" t="s">
        <v>155</v>
      </c>
      <c r="H255" s="248">
        <v>515</v>
      </c>
      <c r="I255" s="249"/>
      <c r="J255" s="250">
        <f>ROUND(I255*H255,2)</f>
        <v>0</v>
      </c>
      <c r="K255" s="251"/>
      <c r="L255" s="43"/>
      <c r="M255" s="252" t="s">
        <v>1</v>
      </c>
      <c r="N255" s="253" t="s">
        <v>38</v>
      </c>
      <c r="O255" s="90"/>
      <c r="P255" s="254">
        <f>O255*H255</f>
        <v>0</v>
      </c>
      <c r="Q255" s="254">
        <v>0</v>
      </c>
      <c r="R255" s="254">
        <f>Q255*H255</f>
        <v>0</v>
      </c>
      <c r="S255" s="254">
        <v>0</v>
      </c>
      <c r="T255" s="255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56" t="s">
        <v>156</v>
      </c>
      <c r="AT255" s="256" t="s">
        <v>152</v>
      </c>
      <c r="AU255" s="256" t="s">
        <v>82</v>
      </c>
      <c r="AY255" s="16" t="s">
        <v>150</v>
      </c>
      <c r="BE255" s="257">
        <f>IF(N255="základní",J255,0)</f>
        <v>0</v>
      </c>
      <c r="BF255" s="257">
        <f>IF(N255="snížená",J255,0)</f>
        <v>0</v>
      </c>
      <c r="BG255" s="257">
        <f>IF(N255="zákl. přenesená",J255,0)</f>
        <v>0</v>
      </c>
      <c r="BH255" s="257">
        <f>IF(N255="sníž. přenesená",J255,0)</f>
        <v>0</v>
      </c>
      <c r="BI255" s="257">
        <f>IF(N255="nulová",J255,0)</f>
        <v>0</v>
      </c>
      <c r="BJ255" s="16" t="s">
        <v>80</v>
      </c>
      <c r="BK255" s="257">
        <f>ROUND(I255*H255,2)</f>
        <v>0</v>
      </c>
      <c r="BL255" s="16" t="s">
        <v>156</v>
      </c>
      <c r="BM255" s="256" t="s">
        <v>465</v>
      </c>
    </row>
    <row r="256" spans="1:65" s="2" customFormat="1" ht="21.75" customHeight="1">
      <c r="A256" s="37"/>
      <c r="B256" s="38"/>
      <c r="C256" s="244" t="s">
        <v>466</v>
      </c>
      <c r="D256" s="244" t="s">
        <v>152</v>
      </c>
      <c r="E256" s="245" t="s">
        <v>467</v>
      </c>
      <c r="F256" s="246" t="s">
        <v>468</v>
      </c>
      <c r="G256" s="247" t="s">
        <v>155</v>
      </c>
      <c r="H256" s="248">
        <v>515</v>
      </c>
      <c r="I256" s="249"/>
      <c r="J256" s="250">
        <f>ROUND(I256*H256,2)</f>
        <v>0</v>
      </c>
      <c r="K256" s="251"/>
      <c r="L256" s="43"/>
      <c r="M256" s="252" t="s">
        <v>1</v>
      </c>
      <c r="N256" s="253" t="s">
        <v>38</v>
      </c>
      <c r="O256" s="90"/>
      <c r="P256" s="254">
        <f>O256*H256</f>
        <v>0</v>
      </c>
      <c r="Q256" s="254">
        <v>0</v>
      </c>
      <c r="R256" s="254">
        <f>Q256*H256</f>
        <v>0</v>
      </c>
      <c r="S256" s="254">
        <v>0</v>
      </c>
      <c r="T256" s="255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56" t="s">
        <v>156</v>
      </c>
      <c r="AT256" s="256" t="s">
        <v>152</v>
      </c>
      <c r="AU256" s="256" t="s">
        <v>82</v>
      </c>
      <c r="AY256" s="16" t="s">
        <v>150</v>
      </c>
      <c r="BE256" s="257">
        <f>IF(N256="základní",J256,0)</f>
        <v>0</v>
      </c>
      <c r="BF256" s="257">
        <f>IF(N256="snížená",J256,0)</f>
        <v>0</v>
      </c>
      <c r="BG256" s="257">
        <f>IF(N256="zákl. přenesená",J256,0)</f>
        <v>0</v>
      </c>
      <c r="BH256" s="257">
        <f>IF(N256="sníž. přenesená",J256,0)</f>
        <v>0</v>
      </c>
      <c r="BI256" s="257">
        <f>IF(N256="nulová",J256,0)</f>
        <v>0</v>
      </c>
      <c r="BJ256" s="16" t="s">
        <v>80</v>
      </c>
      <c r="BK256" s="257">
        <f>ROUND(I256*H256,2)</f>
        <v>0</v>
      </c>
      <c r="BL256" s="16" t="s">
        <v>156</v>
      </c>
      <c r="BM256" s="256" t="s">
        <v>469</v>
      </c>
    </row>
    <row r="257" spans="1:63" s="12" customFormat="1" ht="22.8" customHeight="1">
      <c r="A257" s="12"/>
      <c r="B257" s="228"/>
      <c r="C257" s="229"/>
      <c r="D257" s="230" t="s">
        <v>72</v>
      </c>
      <c r="E257" s="242" t="s">
        <v>470</v>
      </c>
      <c r="F257" s="242" t="s">
        <v>471</v>
      </c>
      <c r="G257" s="229"/>
      <c r="H257" s="229"/>
      <c r="I257" s="232"/>
      <c r="J257" s="243">
        <f>BK257</f>
        <v>0</v>
      </c>
      <c r="K257" s="229"/>
      <c r="L257" s="234"/>
      <c r="M257" s="235"/>
      <c r="N257" s="236"/>
      <c r="O257" s="236"/>
      <c r="P257" s="237">
        <f>SUM(P258:P278)</f>
        <v>0</v>
      </c>
      <c r="Q257" s="236"/>
      <c r="R257" s="237">
        <f>SUM(R258:R278)</f>
        <v>134.82592</v>
      </c>
      <c r="S257" s="236"/>
      <c r="T257" s="238">
        <f>SUM(T258:T278)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39" t="s">
        <v>80</v>
      </c>
      <c r="AT257" s="240" t="s">
        <v>72</v>
      </c>
      <c r="AU257" s="240" t="s">
        <v>80</v>
      </c>
      <c r="AY257" s="239" t="s">
        <v>150</v>
      </c>
      <c r="BK257" s="241">
        <f>SUM(BK258:BK278)</f>
        <v>0</v>
      </c>
    </row>
    <row r="258" spans="1:65" s="2" customFormat="1" ht="16.5" customHeight="1">
      <c r="A258" s="37"/>
      <c r="B258" s="38"/>
      <c r="C258" s="244" t="s">
        <v>472</v>
      </c>
      <c r="D258" s="244" t="s">
        <v>152</v>
      </c>
      <c r="E258" s="245" t="s">
        <v>321</v>
      </c>
      <c r="F258" s="246" t="s">
        <v>322</v>
      </c>
      <c r="G258" s="247" t="s">
        <v>155</v>
      </c>
      <c r="H258" s="248">
        <v>370.7</v>
      </c>
      <c r="I258" s="249"/>
      <c r="J258" s="250">
        <f>ROUND(I258*H258,2)</f>
        <v>0</v>
      </c>
      <c r="K258" s="251"/>
      <c r="L258" s="43"/>
      <c r="M258" s="252" t="s">
        <v>1</v>
      </c>
      <c r="N258" s="253" t="s">
        <v>38</v>
      </c>
      <c r="O258" s="90"/>
      <c r="P258" s="254">
        <f>O258*H258</f>
        <v>0</v>
      </c>
      <c r="Q258" s="254">
        <v>0</v>
      </c>
      <c r="R258" s="254">
        <f>Q258*H258</f>
        <v>0</v>
      </c>
      <c r="S258" s="254">
        <v>0</v>
      </c>
      <c r="T258" s="255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56" t="s">
        <v>156</v>
      </c>
      <c r="AT258" s="256" t="s">
        <v>152</v>
      </c>
      <c r="AU258" s="256" t="s">
        <v>82</v>
      </c>
      <c r="AY258" s="16" t="s">
        <v>150</v>
      </c>
      <c r="BE258" s="257">
        <f>IF(N258="základní",J258,0)</f>
        <v>0</v>
      </c>
      <c r="BF258" s="257">
        <f>IF(N258="snížená",J258,0)</f>
        <v>0</v>
      </c>
      <c r="BG258" s="257">
        <f>IF(N258="zákl. přenesená",J258,0)</f>
        <v>0</v>
      </c>
      <c r="BH258" s="257">
        <f>IF(N258="sníž. přenesená",J258,0)</f>
        <v>0</v>
      </c>
      <c r="BI258" s="257">
        <f>IF(N258="nulová",J258,0)</f>
        <v>0</v>
      </c>
      <c r="BJ258" s="16" t="s">
        <v>80</v>
      </c>
      <c r="BK258" s="257">
        <f>ROUND(I258*H258,2)</f>
        <v>0</v>
      </c>
      <c r="BL258" s="16" t="s">
        <v>156</v>
      </c>
      <c r="BM258" s="256" t="s">
        <v>473</v>
      </c>
    </row>
    <row r="259" spans="1:51" s="13" customFormat="1" ht="12">
      <c r="A259" s="13"/>
      <c r="B259" s="258"/>
      <c r="C259" s="259"/>
      <c r="D259" s="260" t="s">
        <v>173</v>
      </c>
      <c r="E259" s="261" t="s">
        <v>1</v>
      </c>
      <c r="F259" s="262" t="s">
        <v>474</v>
      </c>
      <c r="G259" s="259"/>
      <c r="H259" s="263">
        <v>370.7</v>
      </c>
      <c r="I259" s="264"/>
      <c r="J259" s="259"/>
      <c r="K259" s="259"/>
      <c r="L259" s="265"/>
      <c r="M259" s="266"/>
      <c r="N259" s="267"/>
      <c r="O259" s="267"/>
      <c r="P259" s="267"/>
      <c r="Q259" s="267"/>
      <c r="R259" s="267"/>
      <c r="S259" s="267"/>
      <c r="T259" s="26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9" t="s">
        <v>173</v>
      </c>
      <c r="AU259" s="269" t="s">
        <v>82</v>
      </c>
      <c r="AV259" s="13" t="s">
        <v>82</v>
      </c>
      <c r="AW259" s="13" t="s">
        <v>30</v>
      </c>
      <c r="AX259" s="13" t="s">
        <v>80</v>
      </c>
      <c r="AY259" s="269" t="s">
        <v>150</v>
      </c>
    </row>
    <row r="260" spans="1:65" s="2" customFormat="1" ht="21.75" customHeight="1">
      <c r="A260" s="37"/>
      <c r="B260" s="38"/>
      <c r="C260" s="244" t="s">
        <v>475</v>
      </c>
      <c r="D260" s="244" t="s">
        <v>152</v>
      </c>
      <c r="E260" s="245" t="s">
        <v>424</v>
      </c>
      <c r="F260" s="246" t="s">
        <v>425</v>
      </c>
      <c r="G260" s="247" t="s">
        <v>155</v>
      </c>
      <c r="H260" s="248">
        <v>337</v>
      </c>
      <c r="I260" s="249"/>
      <c r="J260" s="250">
        <f>ROUND(I260*H260,2)</f>
        <v>0</v>
      </c>
      <c r="K260" s="251"/>
      <c r="L260" s="43"/>
      <c r="M260" s="252" t="s">
        <v>1</v>
      </c>
      <c r="N260" s="253" t="s">
        <v>38</v>
      </c>
      <c r="O260" s="90"/>
      <c r="P260" s="254">
        <f>O260*H260</f>
        <v>0</v>
      </c>
      <c r="Q260" s="254">
        <v>0</v>
      </c>
      <c r="R260" s="254">
        <f>Q260*H260</f>
        <v>0</v>
      </c>
      <c r="S260" s="254">
        <v>0</v>
      </c>
      <c r="T260" s="255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56" t="s">
        <v>156</v>
      </c>
      <c r="AT260" s="256" t="s">
        <v>152</v>
      </c>
      <c r="AU260" s="256" t="s">
        <v>82</v>
      </c>
      <c r="AY260" s="16" t="s">
        <v>150</v>
      </c>
      <c r="BE260" s="257">
        <f>IF(N260="základní",J260,0)</f>
        <v>0</v>
      </c>
      <c r="BF260" s="257">
        <f>IF(N260="snížená",J260,0)</f>
        <v>0</v>
      </c>
      <c r="BG260" s="257">
        <f>IF(N260="zákl. přenesená",J260,0)</f>
        <v>0</v>
      </c>
      <c r="BH260" s="257">
        <f>IF(N260="sníž. přenesená",J260,0)</f>
        <v>0</v>
      </c>
      <c r="BI260" s="257">
        <f>IF(N260="nulová",J260,0)</f>
        <v>0</v>
      </c>
      <c r="BJ260" s="16" t="s">
        <v>80</v>
      </c>
      <c r="BK260" s="257">
        <f>ROUND(I260*H260,2)</f>
        <v>0</v>
      </c>
      <c r="BL260" s="16" t="s">
        <v>156</v>
      </c>
      <c r="BM260" s="256" t="s">
        <v>476</v>
      </c>
    </row>
    <row r="261" spans="1:51" s="13" customFormat="1" ht="12">
      <c r="A261" s="13"/>
      <c r="B261" s="258"/>
      <c r="C261" s="259"/>
      <c r="D261" s="260" t="s">
        <v>173</v>
      </c>
      <c r="E261" s="261" t="s">
        <v>1</v>
      </c>
      <c r="F261" s="262" t="s">
        <v>477</v>
      </c>
      <c r="G261" s="259"/>
      <c r="H261" s="263">
        <v>337</v>
      </c>
      <c r="I261" s="264"/>
      <c r="J261" s="259"/>
      <c r="K261" s="259"/>
      <c r="L261" s="265"/>
      <c r="M261" s="266"/>
      <c r="N261" s="267"/>
      <c r="O261" s="267"/>
      <c r="P261" s="267"/>
      <c r="Q261" s="267"/>
      <c r="R261" s="267"/>
      <c r="S261" s="267"/>
      <c r="T261" s="26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9" t="s">
        <v>173</v>
      </c>
      <c r="AU261" s="269" t="s">
        <v>82</v>
      </c>
      <c r="AV261" s="13" t="s">
        <v>82</v>
      </c>
      <c r="AW261" s="13" t="s">
        <v>30</v>
      </c>
      <c r="AX261" s="13" t="s">
        <v>80</v>
      </c>
      <c r="AY261" s="269" t="s">
        <v>150</v>
      </c>
    </row>
    <row r="262" spans="1:65" s="2" customFormat="1" ht="21.75" customHeight="1">
      <c r="A262" s="37"/>
      <c r="B262" s="38"/>
      <c r="C262" s="244" t="s">
        <v>478</v>
      </c>
      <c r="D262" s="244" t="s">
        <v>152</v>
      </c>
      <c r="E262" s="245" t="s">
        <v>479</v>
      </c>
      <c r="F262" s="246" t="s">
        <v>480</v>
      </c>
      <c r="G262" s="247" t="s">
        <v>155</v>
      </c>
      <c r="H262" s="248">
        <v>317</v>
      </c>
      <c r="I262" s="249"/>
      <c r="J262" s="250">
        <f>ROUND(I262*H262,2)</f>
        <v>0</v>
      </c>
      <c r="K262" s="251"/>
      <c r="L262" s="43"/>
      <c r="M262" s="252" t="s">
        <v>1</v>
      </c>
      <c r="N262" s="253" t="s">
        <v>38</v>
      </c>
      <c r="O262" s="90"/>
      <c r="P262" s="254">
        <f>O262*H262</f>
        <v>0</v>
      </c>
      <c r="Q262" s="254">
        <v>0.098</v>
      </c>
      <c r="R262" s="254">
        <f>Q262*H262</f>
        <v>31.066000000000003</v>
      </c>
      <c r="S262" s="254">
        <v>0</v>
      </c>
      <c r="T262" s="255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56" t="s">
        <v>156</v>
      </c>
      <c r="AT262" s="256" t="s">
        <v>152</v>
      </c>
      <c r="AU262" s="256" t="s">
        <v>82</v>
      </c>
      <c r="AY262" s="16" t="s">
        <v>150</v>
      </c>
      <c r="BE262" s="257">
        <f>IF(N262="základní",J262,0)</f>
        <v>0</v>
      </c>
      <c r="BF262" s="257">
        <f>IF(N262="snížená",J262,0)</f>
        <v>0</v>
      </c>
      <c r="BG262" s="257">
        <f>IF(N262="zákl. přenesená",J262,0)</f>
        <v>0</v>
      </c>
      <c r="BH262" s="257">
        <f>IF(N262="sníž. přenesená",J262,0)</f>
        <v>0</v>
      </c>
      <c r="BI262" s="257">
        <f>IF(N262="nulová",J262,0)</f>
        <v>0</v>
      </c>
      <c r="BJ262" s="16" t="s">
        <v>80</v>
      </c>
      <c r="BK262" s="257">
        <f>ROUND(I262*H262,2)</f>
        <v>0</v>
      </c>
      <c r="BL262" s="16" t="s">
        <v>156</v>
      </c>
      <c r="BM262" s="256" t="s">
        <v>481</v>
      </c>
    </row>
    <row r="263" spans="1:51" s="13" customFormat="1" ht="12">
      <c r="A263" s="13"/>
      <c r="B263" s="258"/>
      <c r="C263" s="259"/>
      <c r="D263" s="260" t="s">
        <v>173</v>
      </c>
      <c r="E263" s="261" t="s">
        <v>1</v>
      </c>
      <c r="F263" s="262" t="s">
        <v>482</v>
      </c>
      <c r="G263" s="259"/>
      <c r="H263" s="263">
        <v>317</v>
      </c>
      <c r="I263" s="264"/>
      <c r="J263" s="259"/>
      <c r="K263" s="259"/>
      <c r="L263" s="265"/>
      <c r="M263" s="266"/>
      <c r="N263" s="267"/>
      <c r="O263" s="267"/>
      <c r="P263" s="267"/>
      <c r="Q263" s="267"/>
      <c r="R263" s="267"/>
      <c r="S263" s="267"/>
      <c r="T263" s="26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9" t="s">
        <v>173</v>
      </c>
      <c r="AU263" s="269" t="s">
        <v>82</v>
      </c>
      <c r="AV263" s="13" t="s">
        <v>82</v>
      </c>
      <c r="AW263" s="13" t="s">
        <v>30</v>
      </c>
      <c r="AX263" s="13" t="s">
        <v>80</v>
      </c>
      <c r="AY263" s="269" t="s">
        <v>150</v>
      </c>
    </row>
    <row r="264" spans="1:65" s="2" customFormat="1" ht="21.75" customHeight="1">
      <c r="A264" s="37"/>
      <c r="B264" s="38"/>
      <c r="C264" s="270" t="s">
        <v>483</v>
      </c>
      <c r="D264" s="270" t="s">
        <v>286</v>
      </c>
      <c r="E264" s="271" t="s">
        <v>484</v>
      </c>
      <c r="F264" s="272" t="s">
        <v>485</v>
      </c>
      <c r="G264" s="273" t="s">
        <v>155</v>
      </c>
      <c r="H264" s="274">
        <v>317.24</v>
      </c>
      <c r="I264" s="275"/>
      <c r="J264" s="276">
        <f>ROUND(I264*H264,2)</f>
        <v>0</v>
      </c>
      <c r="K264" s="277"/>
      <c r="L264" s="278"/>
      <c r="M264" s="279" t="s">
        <v>1</v>
      </c>
      <c r="N264" s="280" t="s">
        <v>38</v>
      </c>
      <c r="O264" s="90"/>
      <c r="P264" s="254">
        <f>O264*H264</f>
        <v>0</v>
      </c>
      <c r="Q264" s="254">
        <v>0.176</v>
      </c>
      <c r="R264" s="254">
        <f>Q264*H264</f>
        <v>55.83424</v>
      </c>
      <c r="S264" s="254">
        <v>0</v>
      </c>
      <c r="T264" s="255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56" t="s">
        <v>184</v>
      </c>
      <c r="AT264" s="256" t="s">
        <v>286</v>
      </c>
      <c r="AU264" s="256" t="s">
        <v>82</v>
      </c>
      <c r="AY264" s="16" t="s">
        <v>150</v>
      </c>
      <c r="BE264" s="257">
        <f>IF(N264="základní",J264,0)</f>
        <v>0</v>
      </c>
      <c r="BF264" s="257">
        <f>IF(N264="snížená",J264,0)</f>
        <v>0</v>
      </c>
      <c r="BG264" s="257">
        <f>IF(N264="zákl. přenesená",J264,0)</f>
        <v>0</v>
      </c>
      <c r="BH264" s="257">
        <f>IF(N264="sníž. přenesená",J264,0)</f>
        <v>0</v>
      </c>
      <c r="BI264" s="257">
        <f>IF(N264="nulová",J264,0)</f>
        <v>0</v>
      </c>
      <c r="BJ264" s="16" t="s">
        <v>80</v>
      </c>
      <c r="BK264" s="257">
        <f>ROUND(I264*H264,2)</f>
        <v>0</v>
      </c>
      <c r="BL264" s="16" t="s">
        <v>156</v>
      </c>
      <c r="BM264" s="256" t="s">
        <v>486</v>
      </c>
    </row>
    <row r="265" spans="1:51" s="13" customFormat="1" ht="12">
      <c r="A265" s="13"/>
      <c r="B265" s="258"/>
      <c r="C265" s="259"/>
      <c r="D265" s="260" t="s">
        <v>173</v>
      </c>
      <c r="E265" s="261" t="s">
        <v>1</v>
      </c>
      <c r="F265" s="262" t="s">
        <v>487</v>
      </c>
      <c r="G265" s="259"/>
      <c r="H265" s="263">
        <v>317.24</v>
      </c>
      <c r="I265" s="264"/>
      <c r="J265" s="259"/>
      <c r="K265" s="259"/>
      <c r="L265" s="265"/>
      <c r="M265" s="266"/>
      <c r="N265" s="267"/>
      <c r="O265" s="267"/>
      <c r="P265" s="267"/>
      <c r="Q265" s="267"/>
      <c r="R265" s="267"/>
      <c r="S265" s="267"/>
      <c r="T265" s="26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9" t="s">
        <v>173</v>
      </c>
      <c r="AU265" s="269" t="s">
        <v>82</v>
      </c>
      <c r="AV265" s="13" t="s">
        <v>82</v>
      </c>
      <c r="AW265" s="13" t="s">
        <v>30</v>
      </c>
      <c r="AX265" s="13" t="s">
        <v>80</v>
      </c>
      <c r="AY265" s="269" t="s">
        <v>150</v>
      </c>
    </row>
    <row r="266" spans="1:65" s="2" customFormat="1" ht="21.75" customHeight="1">
      <c r="A266" s="37"/>
      <c r="B266" s="38"/>
      <c r="C266" s="270" t="s">
        <v>488</v>
      </c>
      <c r="D266" s="270" t="s">
        <v>286</v>
      </c>
      <c r="E266" s="271" t="s">
        <v>489</v>
      </c>
      <c r="F266" s="272" t="s">
        <v>490</v>
      </c>
      <c r="G266" s="273" t="s">
        <v>155</v>
      </c>
      <c r="H266" s="274">
        <v>9</v>
      </c>
      <c r="I266" s="275"/>
      <c r="J266" s="276">
        <f>ROUND(I266*H266,2)</f>
        <v>0</v>
      </c>
      <c r="K266" s="277"/>
      <c r="L266" s="278"/>
      <c r="M266" s="279" t="s">
        <v>1</v>
      </c>
      <c r="N266" s="280" t="s">
        <v>38</v>
      </c>
      <c r="O266" s="90"/>
      <c r="P266" s="254">
        <f>O266*H266</f>
        <v>0</v>
      </c>
      <c r="Q266" s="254">
        <v>0.176</v>
      </c>
      <c r="R266" s="254">
        <f>Q266*H266</f>
        <v>1.5839999999999999</v>
      </c>
      <c r="S266" s="254">
        <v>0</v>
      </c>
      <c r="T266" s="255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56" t="s">
        <v>184</v>
      </c>
      <c r="AT266" s="256" t="s">
        <v>286</v>
      </c>
      <c r="AU266" s="256" t="s">
        <v>82</v>
      </c>
      <c r="AY266" s="16" t="s">
        <v>150</v>
      </c>
      <c r="BE266" s="257">
        <f>IF(N266="základní",J266,0)</f>
        <v>0</v>
      </c>
      <c r="BF266" s="257">
        <f>IF(N266="snížená",J266,0)</f>
        <v>0</v>
      </c>
      <c r="BG266" s="257">
        <f>IF(N266="zákl. přenesená",J266,0)</f>
        <v>0</v>
      </c>
      <c r="BH266" s="257">
        <f>IF(N266="sníž. přenesená",J266,0)</f>
        <v>0</v>
      </c>
      <c r="BI266" s="257">
        <f>IF(N266="nulová",J266,0)</f>
        <v>0</v>
      </c>
      <c r="BJ266" s="16" t="s">
        <v>80</v>
      </c>
      <c r="BK266" s="257">
        <f>ROUND(I266*H266,2)</f>
        <v>0</v>
      </c>
      <c r="BL266" s="16" t="s">
        <v>156</v>
      </c>
      <c r="BM266" s="256" t="s">
        <v>491</v>
      </c>
    </row>
    <row r="267" spans="1:51" s="13" customFormat="1" ht="12">
      <c r="A267" s="13"/>
      <c r="B267" s="258"/>
      <c r="C267" s="259"/>
      <c r="D267" s="260" t="s">
        <v>173</v>
      </c>
      <c r="E267" s="261" t="s">
        <v>1</v>
      </c>
      <c r="F267" s="262" t="s">
        <v>492</v>
      </c>
      <c r="G267" s="259"/>
      <c r="H267" s="263">
        <v>9</v>
      </c>
      <c r="I267" s="264"/>
      <c r="J267" s="259"/>
      <c r="K267" s="259"/>
      <c r="L267" s="265"/>
      <c r="M267" s="266"/>
      <c r="N267" s="267"/>
      <c r="O267" s="267"/>
      <c r="P267" s="267"/>
      <c r="Q267" s="267"/>
      <c r="R267" s="267"/>
      <c r="S267" s="267"/>
      <c r="T267" s="26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9" t="s">
        <v>173</v>
      </c>
      <c r="AU267" s="269" t="s">
        <v>82</v>
      </c>
      <c r="AV267" s="13" t="s">
        <v>82</v>
      </c>
      <c r="AW267" s="13" t="s">
        <v>30</v>
      </c>
      <c r="AX267" s="13" t="s">
        <v>80</v>
      </c>
      <c r="AY267" s="269" t="s">
        <v>150</v>
      </c>
    </row>
    <row r="268" spans="1:65" s="2" customFormat="1" ht="16.5" customHeight="1">
      <c r="A268" s="37"/>
      <c r="B268" s="38"/>
      <c r="C268" s="270" t="s">
        <v>493</v>
      </c>
      <c r="D268" s="270" t="s">
        <v>286</v>
      </c>
      <c r="E268" s="271" t="s">
        <v>494</v>
      </c>
      <c r="F268" s="272" t="s">
        <v>495</v>
      </c>
      <c r="G268" s="273" t="s">
        <v>277</v>
      </c>
      <c r="H268" s="274">
        <v>14.455</v>
      </c>
      <c r="I268" s="275"/>
      <c r="J268" s="276">
        <f>ROUND(I268*H268,2)</f>
        <v>0</v>
      </c>
      <c r="K268" s="277"/>
      <c r="L268" s="278"/>
      <c r="M268" s="279" t="s">
        <v>1</v>
      </c>
      <c r="N268" s="280" t="s">
        <v>38</v>
      </c>
      <c r="O268" s="90"/>
      <c r="P268" s="254">
        <f>O268*H268</f>
        <v>0</v>
      </c>
      <c r="Q268" s="254">
        <v>1</v>
      </c>
      <c r="R268" s="254">
        <f>Q268*H268</f>
        <v>14.455</v>
      </c>
      <c r="S268" s="254">
        <v>0</v>
      </c>
      <c r="T268" s="255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56" t="s">
        <v>184</v>
      </c>
      <c r="AT268" s="256" t="s">
        <v>286</v>
      </c>
      <c r="AU268" s="256" t="s">
        <v>82</v>
      </c>
      <c r="AY268" s="16" t="s">
        <v>150</v>
      </c>
      <c r="BE268" s="257">
        <f>IF(N268="základní",J268,0)</f>
        <v>0</v>
      </c>
      <c r="BF268" s="257">
        <f>IF(N268="snížená",J268,0)</f>
        <v>0</v>
      </c>
      <c r="BG268" s="257">
        <f>IF(N268="zákl. přenesená",J268,0)</f>
        <v>0</v>
      </c>
      <c r="BH268" s="257">
        <f>IF(N268="sníž. přenesená",J268,0)</f>
        <v>0</v>
      </c>
      <c r="BI268" s="257">
        <f>IF(N268="nulová",J268,0)</f>
        <v>0</v>
      </c>
      <c r="BJ268" s="16" t="s">
        <v>80</v>
      </c>
      <c r="BK268" s="257">
        <f>ROUND(I268*H268,2)</f>
        <v>0</v>
      </c>
      <c r="BL268" s="16" t="s">
        <v>156</v>
      </c>
      <c r="BM268" s="256" t="s">
        <v>496</v>
      </c>
    </row>
    <row r="269" spans="1:51" s="13" customFormat="1" ht="12">
      <c r="A269" s="13"/>
      <c r="B269" s="258"/>
      <c r="C269" s="259"/>
      <c r="D269" s="260" t="s">
        <v>173</v>
      </c>
      <c r="E269" s="261" t="s">
        <v>1</v>
      </c>
      <c r="F269" s="262" t="s">
        <v>497</v>
      </c>
      <c r="G269" s="259"/>
      <c r="H269" s="263">
        <v>14.455</v>
      </c>
      <c r="I269" s="264"/>
      <c r="J269" s="259"/>
      <c r="K269" s="259"/>
      <c r="L269" s="265"/>
      <c r="M269" s="266"/>
      <c r="N269" s="267"/>
      <c r="O269" s="267"/>
      <c r="P269" s="267"/>
      <c r="Q269" s="267"/>
      <c r="R269" s="267"/>
      <c r="S269" s="267"/>
      <c r="T269" s="26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9" t="s">
        <v>173</v>
      </c>
      <c r="AU269" s="269" t="s">
        <v>82</v>
      </c>
      <c r="AV269" s="13" t="s">
        <v>82</v>
      </c>
      <c r="AW269" s="13" t="s">
        <v>30</v>
      </c>
      <c r="AX269" s="13" t="s">
        <v>80</v>
      </c>
      <c r="AY269" s="269" t="s">
        <v>150</v>
      </c>
    </row>
    <row r="270" spans="1:65" s="2" customFormat="1" ht="21.75" customHeight="1">
      <c r="A270" s="37"/>
      <c r="B270" s="38"/>
      <c r="C270" s="244" t="s">
        <v>498</v>
      </c>
      <c r="D270" s="244" t="s">
        <v>152</v>
      </c>
      <c r="E270" s="245" t="s">
        <v>411</v>
      </c>
      <c r="F270" s="246" t="s">
        <v>412</v>
      </c>
      <c r="G270" s="247" t="s">
        <v>155</v>
      </c>
      <c r="H270" s="248">
        <v>29</v>
      </c>
      <c r="I270" s="249"/>
      <c r="J270" s="250">
        <f>ROUND(I270*H270,2)</f>
        <v>0</v>
      </c>
      <c r="K270" s="251"/>
      <c r="L270" s="43"/>
      <c r="M270" s="252" t="s">
        <v>1</v>
      </c>
      <c r="N270" s="253" t="s">
        <v>38</v>
      </c>
      <c r="O270" s="90"/>
      <c r="P270" s="254">
        <f>O270*H270</f>
        <v>0</v>
      </c>
      <c r="Q270" s="254">
        <v>0.10362</v>
      </c>
      <c r="R270" s="254">
        <f>Q270*H270</f>
        <v>3.00498</v>
      </c>
      <c r="S270" s="254">
        <v>0</v>
      </c>
      <c r="T270" s="255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56" t="s">
        <v>156</v>
      </c>
      <c r="AT270" s="256" t="s">
        <v>152</v>
      </c>
      <c r="AU270" s="256" t="s">
        <v>82</v>
      </c>
      <c r="AY270" s="16" t="s">
        <v>150</v>
      </c>
      <c r="BE270" s="257">
        <f>IF(N270="základní",J270,0)</f>
        <v>0</v>
      </c>
      <c r="BF270" s="257">
        <f>IF(N270="snížená",J270,0)</f>
        <v>0</v>
      </c>
      <c r="BG270" s="257">
        <f>IF(N270="zákl. přenesená",J270,0)</f>
        <v>0</v>
      </c>
      <c r="BH270" s="257">
        <f>IF(N270="sníž. přenesená",J270,0)</f>
        <v>0</v>
      </c>
      <c r="BI270" s="257">
        <f>IF(N270="nulová",J270,0)</f>
        <v>0</v>
      </c>
      <c r="BJ270" s="16" t="s">
        <v>80</v>
      </c>
      <c r="BK270" s="257">
        <f>ROUND(I270*H270,2)</f>
        <v>0</v>
      </c>
      <c r="BL270" s="16" t="s">
        <v>156</v>
      </c>
      <c r="BM270" s="256" t="s">
        <v>499</v>
      </c>
    </row>
    <row r="271" spans="1:51" s="13" customFormat="1" ht="12">
      <c r="A271" s="13"/>
      <c r="B271" s="258"/>
      <c r="C271" s="259"/>
      <c r="D271" s="260" t="s">
        <v>173</v>
      </c>
      <c r="E271" s="261" t="s">
        <v>1</v>
      </c>
      <c r="F271" s="262" t="s">
        <v>500</v>
      </c>
      <c r="G271" s="259"/>
      <c r="H271" s="263">
        <v>29</v>
      </c>
      <c r="I271" s="264"/>
      <c r="J271" s="259"/>
      <c r="K271" s="259"/>
      <c r="L271" s="265"/>
      <c r="M271" s="266"/>
      <c r="N271" s="267"/>
      <c r="O271" s="267"/>
      <c r="P271" s="267"/>
      <c r="Q271" s="267"/>
      <c r="R271" s="267"/>
      <c r="S271" s="267"/>
      <c r="T271" s="26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9" t="s">
        <v>173</v>
      </c>
      <c r="AU271" s="269" t="s">
        <v>82</v>
      </c>
      <c r="AV271" s="13" t="s">
        <v>82</v>
      </c>
      <c r="AW271" s="13" t="s">
        <v>30</v>
      </c>
      <c r="AX271" s="13" t="s">
        <v>80</v>
      </c>
      <c r="AY271" s="269" t="s">
        <v>150</v>
      </c>
    </row>
    <row r="272" spans="1:65" s="2" customFormat="1" ht="16.5" customHeight="1">
      <c r="A272" s="37"/>
      <c r="B272" s="38"/>
      <c r="C272" s="270" t="s">
        <v>501</v>
      </c>
      <c r="D272" s="270" t="s">
        <v>286</v>
      </c>
      <c r="E272" s="271" t="s">
        <v>502</v>
      </c>
      <c r="F272" s="272" t="s">
        <v>503</v>
      </c>
      <c r="G272" s="273" t="s">
        <v>155</v>
      </c>
      <c r="H272" s="274">
        <v>29</v>
      </c>
      <c r="I272" s="275"/>
      <c r="J272" s="276">
        <f>ROUND(I272*H272,2)</f>
        <v>0</v>
      </c>
      <c r="K272" s="277"/>
      <c r="L272" s="278"/>
      <c r="M272" s="279" t="s">
        <v>1</v>
      </c>
      <c r="N272" s="280" t="s">
        <v>38</v>
      </c>
      <c r="O272" s="90"/>
      <c r="P272" s="254">
        <f>O272*H272</f>
        <v>0</v>
      </c>
      <c r="Q272" s="254">
        <v>0.15</v>
      </c>
      <c r="R272" s="254">
        <f>Q272*H272</f>
        <v>4.35</v>
      </c>
      <c r="S272" s="254">
        <v>0</v>
      </c>
      <c r="T272" s="255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56" t="s">
        <v>184</v>
      </c>
      <c r="AT272" s="256" t="s">
        <v>286</v>
      </c>
      <c r="AU272" s="256" t="s">
        <v>82</v>
      </c>
      <c r="AY272" s="16" t="s">
        <v>150</v>
      </c>
      <c r="BE272" s="257">
        <f>IF(N272="základní",J272,0)</f>
        <v>0</v>
      </c>
      <c r="BF272" s="257">
        <f>IF(N272="snížená",J272,0)</f>
        <v>0</v>
      </c>
      <c r="BG272" s="257">
        <f>IF(N272="zákl. přenesená",J272,0)</f>
        <v>0</v>
      </c>
      <c r="BH272" s="257">
        <f>IF(N272="sníž. přenesená",J272,0)</f>
        <v>0</v>
      </c>
      <c r="BI272" s="257">
        <f>IF(N272="nulová",J272,0)</f>
        <v>0</v>
      </c>
      <c r="BJ272" s="16" t="s">
        <v>80</v>
      </c>
      <c r="BK272" s="257">
        <f>ROUND(I272*H272,2)</f>
        <v>0</v>
      </c>
      <c r="BL272" s="16" t="s">
        <v>156</v>
      </c>
      <c r="BM272" s="256" t="s">
        <v>504</v>
      </c>
    </row>
    <row r="273" spans="1:65" s="2" customFormat="1" ht="21.75" customHeight="1">
      <c r="A273" s="37"/>
      <c r="B273" s="38"/>
      <c r="C273" s="244" t="s">
        <v>505</v>
      </c>
      <c r="D273" s="244" t="s">
        <v>152</v>
      </c>
      <c r="E273" s="245" t="s">
        <v>506</v>
      </c>
      <c r="F273" s="246" t="s">
        <v>507</v>
      </c>
      <c r="G273" s="247" t="s">
        <v>155</v>
      </c>
      <c r="H273" s="248">
        <v>60</v>
      </c>
      <c r="I273" s="249"/>
      <c r="J273" s="250">
        <f>ROUND(I273*H273,2)</f>
        <v>0</v>
      </c>
      <c r="K273" s="251"/>
      <c r="L273" s="43"/>
      <c r="M273" s="252" t="s">
        <v>1</v>
      </c>
      <c r="N273" s="253" t="s">
        <v>38</v>
      </c>
      <c r="O273" s="90"/>
      <c r="P273" s="254">
        <f>O273*H273</f>
        <v>0</v>
      </c>
      <c r="Q273" s="254">
        <v>0.408</v>
      </c>
      <c r="R273" s="254">
        <f>Q273*H273</f>
        <v>24.479999999999997</v>
      </c>
      <c r="S273" s="254">
        <v>0</v>
      </c>
      <c r="T273" s="255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56" t="s">
        <v>156</v>
      </c>
      <c r="AT273" s="256" t="s">
        <v>152</v>
      </c>
      <c r="AU273" s="256" t="s">
        <v>82</v>
      </c>
      <c r="AY273" s="16" t="s">
        <v>150</v>
      </c>
      <c r="BE273" s="257">
        <f>IF(N273="základní",J273,0)</f>
        <v>0</v>
      </c>
      <c r="BF273" s="257">
        <f>IF(N273="snížená",J273,0)</f>
        <v>0</v>
      </c>
      <c r="BG273" s="257">
        <f>IF(N273="zákl. přenesená",J273,0)</f>
        <v>0</v>
      </c>
      <c r="BH273" s="257">
        <f>IF(N273="sníž. přenesená",J273,0)</f>
        <v>0</v>
      </c>
      <c r="BI273" s="257">
        <f>IF(N273="nulová",J273,0)</f>
        <v>0</v>
      </c>
      <c r="BJ273" s="16" t="s">
        <v>80</v>
      </c>
      <c r="BK273" s="257">
        <f>ROUND(I273*H273,2)</f>
        <v>0</v>
      </c>
      <c r="BL273" s="16" t="s">
        <v>156</v>
      </c>
      <c r="BM273" s="256" t="s">
        <v>508</v>
      </c>
    </row>
    <row r="274" spans="1:51" s="13" customFormat="1" ht="12">
      <c r="A274" s="13"/>
      <c r="B274" s="258"/>
      <c r="C274" s="259"/>
      <c r="D274" s="260" t="s">
        <v>173</v>
      </c>
      <c r="E274" s="261" t="s">
        <v>1</v>
      </c>
      <c r="F274" s="262" t="s">
        <v>509</v>
      </c>
      <c r="G274" s="259"/>
      <c r="H274" s="263">
        <v>60</v>
      </c>
      <c r="I274" s="264"/>
      <c r="J274" s="259"/>
      <c r="K274" s="259"/>
      <c r="L274" s="265"/>
      <c r="M274" s="266"/>
      <c r="N274" s="267"/>
      <c r="O274" s="267"/>
      <c r="P274" s="267"/>
      <c r="Q274" s="267"/>
      <c r="R274" s="267"/>
      <c r="S274" s="267"/>
      <c r="T274" s="26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9" t="s">
        <v>173</v>
      </c>
      <c r="AU274" s="269" t="s">
        <v>82</v>
      </c>
      <c r="AV274" s="13" t="s">
        <v>82</v>
      </c>
      <c r="AW274" s="13" t="s">
        <v>30</v>
      </c>
      <c r="AX274" s="13" t="s">
        <v>80</v>
      </c>
      <c r="AY274" s="269" t="s">
        <v>150</v>
      </c>
    </row>
    <row r="275" spans="1:65" s="2" customFormat="1" ht="16.5" customHeight="1">
      <c r="A275" s="37"/>
      <c r="B275" s="38"/>
      <c r="C275" s="244" t="s">
        <v>510</v>
      </c>
      <c r="D275" s="244" t="s">
        <v>152</v>
      </c>
      <c r="E275" s="245" t="s">
        <v>511</v>
      </c>
      <c r="F275" s="246" t="s">
        <v>512</v>
      </c>
      <c r="G275" s="247" t="s">
        <v>155</v>
      </c>
      <c r="H275" s="248">
        <v>20</v>
      </c>
      <c r="I275" s="249"/>
      <c r="J275" s="250">
        <f>ROUND(I275*H275,2)</f>
        <v>0</v>
      </c>
      <c r="K275" s="251"/>
      <c r="L275" s="43"/>
      <c r="M275" s="252" t="s">
        <v>1</v>
      </c>
      <c r="N275" s="253" t="s">
        <v>38</v>
      </c>
      <c r="O275" s="90"/>
      <c r="P275" s="254">
        <f>O275*H275</f>
        <v>0</v>
      </c>
      <c r="Q275" s="254">
        <v>0</v>
      </c>
      <c r="R275" s="254">
        <f>Q275*H275</f>
        <v>0</v>
      </c>
      <c r="S275" s="254">
        <v>0</v>
      </c>
      <c r="T275" s="255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56" t="s">
        <v>156</v>
      </c>
      <c r="AT275" s="256" t="s">
        <v>152</v>
      </c>
      <c r="AU275" s="256" t="s">
        <v>82</v>
      </c>
      <c r="AY275" s="16" t="s">
        <v>150</v>
      </c>
      <c r="BE275" s="257">
        <f>IF(N275="základní",J275,0)</f>
        <v>0</v>
      </c>
      <c r="BF275" s="257">
        <f>IF(N275="snížená",J275,0)</f>
        <v>0</v>
      </c>
      <c r="BG275" s="257">
        <f>IF(N275="zákl. přenesená",J275,0)</f>
        <v>0</v>
      </c>
      <c r="BH275" s="257">
        <f>IF(N275="sníž. přenesená",J275,0)</f>
        <v>0</v>
      </c>
      <c r="BI275" s="257">
        <f>IF(N275="nulová",J275,0)</f>
        <v>0</v>
      </c>
      <c r="BJ275" s="16" t="s">
        <v>80</v>
      </c>
      <c r="BK275" s="257">
        <f>ROUND(I275*H275,2)</f>
        <v>0</v>
      </c>
      <c r="BL275" s="16" t="s">
        <v>156</v>
      </c>
      <c r="BM275" s="256" t="s">
        <v>513</v>
      </c>
    </row>
    <row r="276" spans="1:51" s="13" customFormat="1" ht="12">
      <c r="A276" s="13"/>
      <c r="B276" s="258"/>
      <c r="C276" s="259"/>
      <c r="D276" s="260" t="s">
        <v>173</v>
      </c>
      <c r="E276" s="261" t="s">
        <v>1</v>
      </c>
      <c r="F276" s="262" t="s">
        <v>514</v>
      </c>
      <c r="G276" s="259"/>
      <c r="H276" s="263">
        <v>20</v>
      </c>
      <c r="I276" s="264"/>
      <c r="J276" s="259"/>
      <c r="K276" s="259"/>
      <c r="L276" s="265"/>
      <c r="M276" s="266"/>
      <c r="N276" s="267"/>
      <c r="O276" s="267"/>
      <c r="P276" s="267"/>
      <c r="Q276" s="267"/>
      <c r="R276" s="267"/>
      <c r="S276" s="267"/>
      <c r="T276" s="26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9" t="s">
        <v>173</v>
      </c>
      <c r="AU276" s="269" t="s">
        <v>82</v>
      </c>
      <c r="AV276" s="13" t="s">
        <v>82</v>
      </c>
      <c r="AW276" s="13" t="s">
        <v>30</v>
      </c>
      <c r="AX276" s="13" t="s">
        <v>80</v>
      </c>
      <c r="AY276" s="269" t="s">
        <v>150</v>
      </c>
    </row>
    <row r="277" spans="1:65" s="2" customFormat="1" ht="21.75" customHeight="1">
      <c r="A277" s="37"/>
      <c r="B277" s="38"/>
      <c r="C277" s="244" t="s">
        <v>515</v>
      </c>
      <c r="D277" s="244" t="s">
        <v>152</v>
      </c>
      <c r="E277" s="245" t="s">
        <v>516</v>
      </c>
      <c r="F277" s="246" t="s">
        <v>517</v>
      </c>
      <c r="G277" s="247" t="s">
        <v>155</v>
      </c>
      <c r="H277" s="248">
        <v>110</v>
      </c>
      <c r="I277" s="249"/>
      <c r="J277" s="250">
        <f>ROUND(I277*H277,2)</f>
        <v>0</v>
      </c>
      <c r="K277" s="251"/>
      <c r="L277" s="43"/>
      <c r="M277" s="252" t="s">
        <v>1</v>
      </c>
      <c r="N277" s="253" t="s">
        <v>38</v>
      </c>
      <c r="O277" s="90"/>
      <c r="P277" s="254">
        <f>O277*H277</f>
        <v>0</v>
      </c>
      <c r="Q277" s="254">
        <v>0.00047</v>
      </c>
      <c r="R277" s="254">
        <f>Q277*H277</f>
        <v>0.051699999999999996</v>
      </c>
      <c r="S277" s="254">
        <v>0</v>
      </c>
      <c r="T277" s="255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56" t="s">
        <v>156</v>
      </c>
      <c r="AT277" s="256" t="s">
        <v>152</v>
      </c>
      <c r="AU277" s="256" t="s">
        <v>82</v>
      </c>
      <c r="AY277" s="16" t="s">
        <v>150</v>
      </c>
      <c r="BE277" s="257">
        <f>IF(N277="základní",J277,0)</f>
        <v>0</v>
      </c>
      <c r="BF277" s="257">
        <f>IF(N277="snížená",J277,0)</f>
        <v>0</v>
      </c>
      <c r="BG277" s="257">
        <f>IF(N277="zákl. přenesená",J277,0)</f>
        <v>0</v>
      </c>
      <c r="BH277" s="257">
        <f>IF(N277="sníž. přenesená",J277,0)</f>
        <v>0</v>
      </c>
      <c r="BI277" s="257">
        <f>IF(N277="nulová",J277,0)</f>
        <v>0</v>
      </c>
      <c r="BJ277" s="16" t="s">
        <v>80</v>
      </c>
      <c r="BK277" s="257">
        <f>ROUND(I277*H277,2)</f>
        <v>0</v>
      </c>
      <c r="BL277" s="16" t="s">
        <v>156</v>
      </c>
      <c r="BM277" s="256" t="s">
        <v>518</v>
      </c>
    </row>
    <row r="278" spans="1:51" s="13" customFormat="1" ht="12">
      <c r="A278" s="13"/>
      <c r="B278" s="258"/>
      <c r="C278" s="259"/>
      <c r="D278" s="260" t="s">
        <v>173</v>
      </c>
      <c r="E278" s="261" t="s">
        <v>1</v>
      </c>
      <c r="F278" s="262" t="s">
        <v>519</v>
      </c>
      <c r="G278" s="259"/>
      <c r="H278" s="263">
        <v>110</v>
      </c>
      <c r="I278" s="264"/>
      <c r="J278" s="259"/>
      <c r="K278" s="259"/>
      <c r="L278" s="265"/>
      <c r="M278" s="266"/>
      <c r="N278" s="267"/>
      <c r="O278" s="267"/>
      <c r="P278" s="267"/>
      <c r="Q278" s="267"/>
      <c r="R278" s="267"/>
      <c r="S278" s="267"/>
      <c r="T278" s="26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9" t="s">
        <v>173</v>
      </c>
      <c r="AU278" s="269" t="s">
        <v>82</v>
      </c>
      <c r="AV278" s="13" t="s">
        <v>82</v>
      </c>
      <c r="AW278" s="13" t="s">
        <v>30</v>
      </c>
      <c r="AX278" s="13" t="s">
        <v>80</v>
      </c>
      <c r="AY278" s="269" t="s">
        <v>150</v>
      </c>
    </row>
    <row r="279" spans="1:63" s="12" customFormat="1" ht="22.8" customHeight="1">
      <c r="A279" s="12"/>
      <c r="B279" s="228"/>
      <c r="C279" s="229"/>
      <c r="D279" s="230" t="s">
        <v>72</v>
      </c>
      <c r="E279" s="242" t="s">
        <v>520</v>
      </c>
      <c r="F279" s="242" t="s">
        <v>521</v>
      </c>
      <c r="G279" s="229"/>
      <c r="H279" s="229"/>
      <c r="I279" s="232"/>
      <c r="J279" s="243">
        <f>BK279</f>
        <v>0</v>
      </c>
      <c r="K279" s="229"/>
      <c r="L279" s="234"/>
      <c r="M279" s="235"/>
      <c r="N279" s="236"/>
      <c r="O279" s="236"/>
      <c r="P279" s="237">
        <f>SUM(P280:P282)</f>
        <v>0</v>
      </c>
      <c r="Q279" s="236"/>
      <c r="R279" s="237">
        <f>SUM(R280:R282)</f>
        <v>6.2700000000000005</v>
      </c>
      <c r="S279" s="236"/>
      <c r="T279" s="238">
        <f>SUM(T280:T282)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39" t="s">
        <v>80</v>
      </c>
      <c r="AT279" s="240" t="s">
        <v>72</v>
      </c>
      <c r="AU279" s="240" t="s">
        <v>80</v>
      </c>
      <c r="AY279" s="239" t="s">
        <v>150</v>
      </c>
      <c r="BK279" s="241">
        <f>SUM(BK280:BK282)</f>
        <v>0</v>
      </c>
    </row>
    <row r="280" spans="1:65" s="2" customFormat="1" ht="16.5" customHeight="1">
      <c r="A280" s="37"/>
      <c r="B280" s="38"/>
      <c r="C280" s="244" t="s">
        <v>522</v>
      </c>
      <c r="D280" s="244" t="s">
        <v>152</v>
      </c>
      <c r="E280" s="245" t="s">
        <v>403</v>
      </c>
      <c r="F280" s="246" t="s">
        <v>404</v>
      </c>
      <c r="G280" s="247" t="s">
        <v>155</v>
      </c>
      <c r="H280" s="248">
        <v>25</v>
      </c>
      <c r="I280" s="249"/>
      <c r="J280" s="250">
        <f>ROUND(I280*H280,2)</f>
        <v>0</v>
      </c>
      <c r="K280" s="251"/>
      <c r="L280" s="43"/>
      <c r="M280" s="252" t="s">
        <v>1</v>
      </c>
      <c r="N280" s="253" t="s">
        <v>38</v>
      </c>
      <c r="O280" s="90"/>
      <c r="P280" s="254">
        <f>O280*H280</f>
        <v>0</v>
      </c>
      <c r="Q280" s="254">
        <v>0</v>
      </c>
      <c r="R280" s="254">
        <f>Q280*H280</f>
        <v>0</v>
      </c>
      <c r="S280" s="254">
        <v>0</v>
      </c>
      <c r="T280" s="255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56" t="s">
        <v>156</v>
      </c>
      <c r="AT280" s="256" t="s">
        <v>152</v>
      </c>
      <c r="AU280" s="256" t="s">
        <v>82</v>
      </c>
      <c r="AY280" s="16" t="s">
        <v>150</v>
      </c>
      <c r="BE280" s="257">
        <f>IF(N280="základní",J280,0)</f>
        <v>0</v>
      </c>
      <c r="BF280" s="257">
        <f>IF(N280="snížená",J280,0)</f>
        <v>0</v>
      </c>
      <c r="BG280" s="257">
        <f>IF(N280="zákl. přenesená",J280,0)</f>
        <v>0</v>
      </c>
      <c r="BH280" s="257">
        <f>IF(N280="sníž. přenesená",J280,0)</f>
        <v>0</v>
      </c>
      <c r="BI280" s="257">
        <f>IF(N280="nulová",J280,0)</f>
        <v>0</v>
      </c>
      <c r="BJ280" s="16" t="s">
        <v>80</v>
      </c>
      <c r="BK280" s="257">
        <f>ROUND(I280*H280,2)</f>
        <v>0</v>
      </c>
      <c r="BL280" s="16" t="s">
        <v>156</v>
      </c>
      <c r="BM280" s="256" t="s">
        <v>523</v>
      </c>
    </row>
    <row r="281" spans="1:65" s="2" customFormat="1" ht="21.75" customHeight="1">
      <c r="A281" s="37"/>
      <c r="B281" s="38"/>
      <c r="C281" s="244" t="s">
        <v>524</v>
      </c>
      <c r="D281" s="244" t="s">
        <v>152</v>
      </c>
      <c r="E281" s="245" t="s">
        <v>525</v>
      </c>
      <c r="F281" s="246" t="s">
        <v>526</v>
      </c>
      <c r="G281" s="247" t="s">
        <v>155</v>
      </c>
      <c r="H281" s="248">
        <v>22</v>
      </c>
      <c r="I281" s="249"/>
      <c r="J281" s="250">
        <f>ROUND(I281*H281,2)</f>
        <v>0</v>
      </c>
      <c r="K281" s="251"/>
      <c r="L281" s="43"/>
      <c r="M281" s="252" t="s">
        <v>1</v>
      </c>
      <c r="N281" s="253" t="s">
        <v>38</v>
      </c>
      <c r="O281" s="90"/>
      <c r="P281" s="254">
        <f>O281*H281</f>
        <v>0</v>
      </c>
      <c r="Q281" s="254">
        <v>0.167</v>
      </c>
      <c r="R281" s="254">
        <f>Q281*H281</f>
        <v>3.6740000000000004</v>
      </c>
      <c r="S281" s="254">
        <v>0</v>
      </c>
      <c r="T281" s="255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56" t="s">
        <v>156</v>
      </c>
      <c r="AT281" s="256" t="s">
        <v>152</v>
      </c>
      <c r="AU281" s="256" t="s">
        <v>82</v>
      </c>
      <c r="AY281" s="16" t="s">
        <v>150</v>
      </c>
      <c r="BE281" s="257">
        <f>IF(N281="základní",J281,0)</f>
        <v>0</v>
      </c>
      <c r="BF281" s="257">
        <f>IF(N281="snížená",J281,0)</f>
        <v>0</v>
      </c>
      <c r="BG281" s="257">
        <f>IF(N281="zákl. přenesená",J281,0)</f>
        <v>0</v>
      </c>
      <c r="BH281" s="257">
        <f>IF(N281="sníž. přenesená",J281,0)</f>
        <v>0</v>
      </c>
      <c r="BI281" s="257">
        <f>IF(N281="nulová",J281,0)</f>
        <v>0</v>
      </c>
      <c r="BJ281" s="16" t="s">
        <v>80</v>
      </c>
      <c r="BK281" s="257">
        <f>ROUND(I281*H281,2)</f>
        <v>0</v>
      </c>
      <c r="BL281" s="16" t="s">
        <v>156</v>
      </c>
      <c r="BM281" s="256" t="s">
        <v>527</v>
      </c>
    </row>
    <row r="282" spans="1:65" s="2" customFormat="1" ht="16.5" customHeight="1">
      <c r="A282" s="37"/>
      <c r="B282" s="38"/>
      <c r="C282" s="270" t="s">
        <v>528</v>
      </c>
      <c r="D282" s="270" t="s">
        <v>286</v>
      </c>
      <c r="E282" s="271" t="s">
        <v>529</v>
      </c>
      <c r="F282" s="272" t="s">
        <v>530</v>
      </c>
      <c r="G282" s="273" t="s">
        <v>155</v>
      </c>
      <c r="H282" s="274">
        <v>22</v>
      </c>
      <c r="I282" s="275"/>
      <c r="J282" s="276">
        <f>ROUND(I282*H282,2)</f>
        <v>0</v>
      </c>
      <c r="K282" s="277"/>
      <c r="L282" s="278"/>
      <c r="M282" s="279" t="s">
        <v>1</v>
      </c>
      <c r="N282" s="280" t="s">
        <v>38</v>
      </c>
      <c r="O282" s="90"/>
      <c r="P282" s="254">
        <f>O282*H282</f>
        <v>0</v>
      </c>
      <c r="Q282" s="254">
        <v>0.118</v>
      </c>
      <c r="R282" s="254">
        <f>Q282*H282</f>
        <v>2.596</v>
      </c>
      <c r="S282" s="254">
        <v>0</v>
      </c>
      <c r="T282" s="255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56" t="s">
        <v>184</v>
      </c>
      <c r="AT282" s="256" t="s">
        <v>286</v>
      </c>
      <c r="AU282" s="256" t="s">
        <v>82</v>
      </c>
      <c r="AY282" s="16" t="s">
        <v>150</v>
      </c>
      <c r="BE282" s="257">
        <f>IF(N282="základní",J282,0)</f>
        <v>0</v>
      </c>
      <c r="BF282" s="257">
        <f>IF(N282="snížená",J282,0)</f>
        <v>0</v>
      </c>
      <c r="BG282" s="257">
        <f>IF(N282="zákl. přenesená",J282,0)</f>
        <v>0</v>
      </c>
      <c r="BH282" s="257">
        <f>IF(N282="sníž. přenesená",J282,0)</f>
        <v>0</v>
      </c>
      <c r="BI282" s="257">
        <f>IF(N282="nulová",J282,0)</f>
        <v>0</v>
      </c>
      <c r="BJ282" s="16" t="s">
        <v>80</v>
      </c>
      <c r="BK282" s="257">
        <f>ROUND(I282*H282,2)</f>
        <v>0</v>
      </c>
      <c r="BL282" s="16" t="s">
        <v>156</v>
      </c>
      <c r="BM282" s="256" t="s">
        <v>531</v>
      </c>
    </row>
    <row r="283" spans="1:63" s="12" customFormat="1" ht="22.8" customHeight="1">
      <c r="A283" s="12"/>
      <c r="B283" s="228"/>
      <c r="C283" s="229"/>
      <c r="D283" s="230" t="s">
        <v>72</v>
      </c>
      <c r="E283" s="242" t="s">
        <v>184</v>
      </c>
      <c r="F283" s="242" t="s">
        <v>532</v>
      </c>
      <c r="G283" s="229"/>
      <c r="H283" s="229"/>
      <c r="I283" s="232"/>
      <c r="J283" s="243">
        <f>BK283</f>
        <v>0</v>
      </c>
      <c r="K283" s="229"/>
      <c r="L283" s="234"/>
      <c r="M283" s="235"/>
      <c r="N283" s="236"/>
      <c r="O283" s="236"/>
      <c r="P283" s="237">
        <f>SUM(P284:P293)</f>
        <v>0</v>
      </c>
      <c r="Q283" s="236"/>
      <c r="R283" s="237">
        <f>SUM(R284:R293)</f>
        <v>5.3349</v>
      </c>
      <c r="S283" s="236"/>
      <c r="T283" s="238">
        <f>SUM(T284:T293)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39" t="s">
        <v>80</v>
      </c>
      <c r="AT283" s="240" t="s">
        <v>72</v>
      </c>
      <c r="AU283" s="240" t="s">
        <v>80</v>
      </c>
      <c r="AY283" s="239" t="s">
        <v>150</v>
      </c>
      <c r="BK283" s="241">
        <f>SUM(BK284:BK293)</f>
        <v>0</v>
      </c>
    </row>
    <row r="284" spans="1:65" s="2" customFormat="1" ht="21.75" customHeight="1">
      <c r="A284" s="37"/>
      <c r="B284" s="38"/>
      <c r="C284" s="244" t="s">
        <v>533</v>
      </c>
      <c r="D284" s="244" t="s">
        <v>152</v>
      </c>
      <c r="E284" s="245" t="s">
        <v>534</v>
      </c>
      <c r="F284" s="246" t="s">
        <v>535</v>
      </c>
      <c r="G284" s="247" t="s">
        <v>225</v>
      </c>
      <c r="H284" s="248">
        <v>1.8</v>
      </c>
      <c r="I284" s="249"/>
      <c r="J284" s="250">
        <f>ROUND(I284*H284,2)</f>
        <v>0</v>
      </c>
      <c r="K284" s="251"/>
      <c r="L284" s="43"/>
      <c r="M284" s="252" t="s">
        <v>1</v>
      </c>
      <c r="N284" s="253" t="s">
        <v>38</v>
      </c>
      <c r="O284" s="90"/>
      <c r="P284" s="254">
        <f>O284*H284</f>
        <v>0</v>
      </c>
      <c r="Q284" s="254">
        <v>0</v>
      </c>
      <c r="R284" s="254">
        <f>Q284*H284</f>
        <v>0</v>
      </c>
      <c r="S284" s="254">
        <v>0</v>
      </c>
      <c r="T284" s="255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56" t="s">
        <v>156</v>
      </c>
      <c r="AT284" s="256" t="s">
        <v>152</v>
      </c>
      <c r="AU284" s="256" t="s">
        <v>82</v>
      </c>
      <c r="AY284" s="16" t="s">
        <v>150</v>
      </c>
      <c r="BE284" s="257">
        <f>IF(N284="základní",J284,0)</f>
        <v>0</v>
      </c>
      <c r="BF284" s="257">
        <f>IF(N284="snížená",J284,0)</f>
        <v>0</v>
      </c>
      <c r="BG284" s="257">
        <f>IF(N284="zákl. přenesená",J284,0)</f>
        <v>0</v>
      </c>
      <c r="BH284" s="257">
        <f>IF(N284="sníž. přenesená",J284,0)</f>
        <v>0</v>
      </c>
      <c r="BI284" s="257">
        <f>IF(N284="nulová",J284,0)</f>
        <v>0</v>
      </c>
      <c r="BJ284" s="16" t="s">
        <v>80</v>
      </c>
      <c r="BK284" s="257">
        <f>ROUND(I284*H284,2)</f>
        <v>0</v>
      </c>
      <c r="BL284" s="16" t="s">
        <v>156</v>
      </c>
      <c r="BM284" s="256" t="s">
        <v>536</v>
      </c>
    </row>
    <row r="285" spans="1:51" s="13" customFormat="1" ht="12">
      <c r="A285" s="13"/>
      <c r="B285" s="258"/>
      <c r="C285" s="259"/>
      <c r="D285" s="260" t="s">
        <v>173</v>
      </c>
      <c r="E285" s="261" t="s">
        <v>1</v>
      </c>
      <c r="F285" s="262" t="s">
        <v>537</v>
      </c>
      <c r="G285" s="259"/>
      <c r="H285" s="263">
        <v>1.8</v>
      </c>
      <c r="I285" s="264"/>
      <c r="J285" s="259"/>
      <c r="K285" s="259"/>
      <c r="L285" s="265"/>
      <c r="M285" s="266"/>
      <c r="N285" s="267"/>
      <c r="O285" s="267"/>
      <c r="P285" s="267"/>
      <c r="Q285" s="267"/>
      <c r="R285" s="267"/>
      <c r="S285" s="267"/>
      <c r="T285" s="26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9" t="s">
        <v>173</v>
      </c>
      <c r="AU285" s="269" t="s">
        <v>82</v>
      </c>
      <c r="AV285" s="13" t="s">
        <v>82</v>
      </c>
      <c r="AW285" s="13" t="s">
        <v>30</v>
      </c>
      <c r="AX285" s="13" t="s">
        <v>80</v>
      </c>
      <c r="AY285" s="269" t="s">
        <v>150</v>
      </c>
    </row>
    <row r="286" spans="1:65" s="2" customFormat="1" ht="21.75" customHeight="1">
      <c r="A286" s="37"/>
      <c r="B286" s="38"/>
      <c r="C286" s="244" t="s">
        <v>538</v>
      </c>
      <c r="D286" s="244" t="s">
        <v>152</v>
      </c>
      <c r="E286" s="245" t="s">
        <v>539</v>
      </c>
      <c r="F286" s="246" t="s">
        <v>540</v>
      </c>
      <c r="G286" s="247" t="s">
        <v>210</v>
      </c>
      <c r="H286" s="248">
        <v>18</v>
      </c>
      <c r="I286" s="249"/>
      <c r="J286" s="250">
        <f>ROUND(I286*H286,2)</f>
        <v>0</v>
      </c>
      <c r="K286" s="251"/>
      <c r="L286" s="43"/>
      <c r="M286" s="252" t="s">
        <v>1</v>
      </c>
      <c r="N286" s="253" t="s">
        <v>38</v>
      </c>
      <c r="O286" s="90"/>
      <c r="P286" s="254">
        <f>O286*H286</f>
        <v>0</v>
      </c>
      <c r="Q286" s="254">
        <v>1E-05</v>
      </c>
      <c r="R286" s="254">
        <f>Q286*H286</f>
        <v>0.00018</v>
      </c>
      <c r="S286" s="254">
        <v>0</v>
      </c>
      <c r="T286" s="255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56" t="s">
        <v>156</v>
      </c>
      <c r="AT286" s="256" t="s">
        <v>152</v>
      </c>
      <c r="AU286" s="256" t="s">
        <v>82</v>
      </c>
      <c r="AY286" s="16" t="s">
        <v>150</v>
      </c>
      <c r="BE286" s="257">
        <f>IF(N286="základní",J286,0)</f>
        <v>0</v>
      </c>
      <c r="BF286" s="257">
        <f>IF(N286="snížená",J286,0)</f>
        <v>0</v>
      </c>
      <c r="BG286" s="257">
        <f>IF(N286="zákl. přenesená",J286,0)</f>
        <v>0</v>
      </c>
      <c r="BH286" s="257">
        <f>IF(N286="sníž. přenesená",J286,0)</f>
        <v>0</v>
      </c>
      <c r="BI286" s="257">
        <f>IF(N286="nulová",J286,0)</f>
        <v>0</v>
      </c>
      <c r="BJ286" s="16" t="s">
        <v>80</v>
      </c>
      <c r="BK286" s="257">
        <f>ROUND(I286*H286,2)</f>
        <v>0</v>
      </c>
      <c r="BL286" s="16" t="s">
        <v>156</v>
      </c>
      <c r="BM286" s="256" t="s">
        <v>541</v>
      </c>
    </row>
    <row r="287" spans="1:51" s="13" customFormat="1" ht="12">
      <c r="A287" s="13"/>
      <c r="B287" s="258"/>
      <c r="C287" s="259"/>
      <c r="D287" s="260" t="s">
        <v>173</v>
      </c>
      <c r="E287" s="261" t="s">
        <v>1</v>
      </c>
      <c r="F287" s="262" t="s">
        <v>542</v>
      </c>
      <c r="G287" s="259"/>
      <c r="H287" s="263">
        <v>18</v>
      </c>
      <c r="I287" s="264"/>
      <c r="J287" s="259"/>
      <c r="K287" s="259"/>
      <c r="L287" s="265"/>
      <c r="M287" s="266"/>
      <c r="N287" s="267"/>
      <c r="O287" s="267"/>
      <c r="P287" s="267"/>
      <c r="Q287" s="267"/>
      <c r="R287" s="267"/>
      <c r="S287" s="267"/>
      <c r="T287" s="26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9" t="s">
        <v>173</v>
      </c>
      <c r="AU287" s="269" t="s">
        <v>82</v>
      </c>
      <c r="AV287" s="13" t="s">
        <v>82</v>
      </c>
      <c r="AW287" s="13" t="s">
        <v>30</v>
      </c>
      <c r="AX287" s="13" t="s">
        <v>80</v>
      </c>
      <c r="AY287" s="269" t="s">
        <v>150</v>
      </c>
    </row>
    <row r="288" spans="1:65" s="2" customFormat="1" ht="16.5" customHeight="1">
      <c r="A288" s="37"/>
      <c r="B288" s="38"/>
      <c r="C288" s="270" t="s">
        <v>543</v>
      </c>
      <c r="D288" s="270" t="s">
        <v>286</v>
      </c>
      <c r="E288" s="271" t="s">
        <v>544</v>
      </c>
      <c r="F288" s="272" t="s">
        <v>545</v>
      </c>
      <c r="G288" s="273" t="s">
        <v>210</v>
      </c>
      <c r="H288" s="274">
        <v>18</v>
      </c>
      <c r="I288" s="275"/>
      <c r="J288" s="276">
        <f>ROUND(I288*H288,2)</f>
        <v>0</v>
      </c>
      <c r="K288" s="277"/>
      <c r="L288" s="278"/>
      <c r="M288" s="279" t="s">
        <v>1</v>
      </c>
      <c r="N288" s="280" t="s">
        <v>38</v>
      </c>
      <c r="O288" s="90"/>
      <c r="P288" s="254">
        <f>O288*H288</f>
        <v>0</v>
      </c>
      <c r="Q288" s="254">
        <v>0.00469</v>
      </c>
      <c r="R288" s="254">
        <f>Q288*H288</f>
        <v>0.08442</v>
      </c>
      <c r="S288" s="254">
        <v>0</v>
      </c>
      <c r="T288" s="255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56" t="s">
        <v>184</v>
      </c>
      <c r="AT288" s="256" t="s">
        <v>286</v>
      </c>
      <c r="AU288" s="256" t="s">
        <v>82</v>
      </c>
      <c r="AY288" s="16" t="s">
        <v>150</v>
      </c>
      <c r="BE288" s="257">
        <f>IF(N288="základní",J288,0)</f>
        <v>0</v>
      </c>
      <c r="BF288" s="257">
        <f>IF(N288="snížená",J288,0)</f>
        <v>0</v>
      </c>
      <c r="BG288" s="257">
        <f>IF(N288="zákl. přenesená",J288,0)</f>
        <v>0</v>
      </c>
      <c r="BH288" s="257">
        <f>IF(N288="sníž. přenesená",J288,0)</f>
        <v>0</v>
      </c>
      <c r="BI288" s="257">
        <f>IF(N288="nulová",J288,0)</f>
        <v>0</v>
      </c>
      <c r="BJ288" s="16" t="s">
        <v>80</v>
      </c>
      <c r="BK288" s="257">
        <f>ROUND(I288*H288,2)</f>
        <v>0</v>
      </c>
      <c r="BL288" s="16" t="s">
        <v>156</v>
      </c>
      <c r="BM288" s="256" t="s">
        <v>546</v>
      </c>
    </row>
    <row r="289" spans="1:65" s="2" customFormat="1" ht="16.5" customHeight="1">
      <c r="A289" s="37"/>
      <c r="B289" s="38"/>
      <c r="C289" s="244" t="s">
        <v>547</v>
      </c>
      <c r="D289" s="244" t="s">
        <v>152</v>
      </c>
      <c r="E289" s="245" t="s">
        <v>548</v>
      </c>
      <c r="F289" s="246" t="s">
        <v>549</v>
      </c>
      <c r="G289" s="247" t="s">
        <v>160</v>
      </c>
      <c r="H289" s="248">
        <v>5</v>
      </c>
      <c r="I289" s="249"/>
      <c r="J289" s="250">
        <f>ROUND(I289*H289,2)</f>
        <v>0</v>
      </c>
      <c r="K289" s="251"/>
      <c r="L289" s="43"/>
      <c r="M289" s="252" t="s">
        <v>1</v>
      </c>
      <c r="N289" s="253" t="s">
        <v>38</v>
      </c>
      <c r="O289" s="90"/>
      <c r="P289" s="254">
        <f>O289*H289</f>
        <v>0</v>
      </c>
      <c r="Q289" s="254">
        <v>0</v>
      </c>
      <c r="R289" s="254">
        <f>Q289*H289</f>
        <v>0</v>
      </c>
      <c r="S289" s="254">
        <v>0</v>
      </c>
      <c r="T289" s="255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56" t="s">
        <v>156</v>
      </c>
      <c r="AT289" s="256" t="s">
        <v>152</v>
      </c>
      <c r="AU289" s="256" t="s">
        <v>82</v>
      </c>
      <c r="AY289" s="16" t="s">
        <v>150</v>
      </c>
      <c r="BE289" s="257">
        <f>IF(N289="základní",J289,0)</f>
        <v>0</v>
      </c>
      <c r="BF289" s="257">
        <f>IF(N289="snížená",J289,0)</f>
        <v>0</v>
      </c>
      <c r="BG289" s="257">
        <f>IF(N289="zákl. přenesená",J289,0)</f>
        <v>0</v>
      </c>
      <c r="BH289" s="257">
        <f>IF(N289="sníž. přenesená",J289,0)</f>
        <v>0</v>
      </c>
      <c r="BI289" s="257">
        <f>IF(N289="nulová",J289,0)</f>
        <v>0</v>
      </c>
      <c r="BJ289" s="16" t="s">
        <v>80</v>
      </c>
      <c r="BK289" s="257">
        <f>ROUND(I289*H289,2)</f>
        <v>0</v>
      </c>
      <c r="BL289" s="16" t="s">
        <v>156</v>
      </c>
      <c r="BM289" s="256" t="s">
        <v>550</v>
      </c>
    </row>
    <row r="290" spans="1:65" s="2" customFormat="1" ht="16.5" customHeight="1">
      <c r="A290" s="37"/>
      <c r="B290" s="38"/>
      <c r="C290" s="244" t="s">
        <v>551</v>
      </c>
      <c r="D290" s="244" t="s">
        <v>152</v>
      </c>
      <c r="E290" s="245" t="s">
        <v>552</v>
      </c>
      <c r="F290" s="246" t="s">
        <v>553</v>
      </c>
      <c r="G290" s="247" t="s">
        <v>160</v>
      </c>
      <c r="H290" s="248">
        <v>6</v>
      </c>
      <c r="I290" s="249"/>
      <c r="J290" s="250">
        <f>ROUND(I290*H290,2)</f>
        <v>0</v>
      </c>
      <c r="K290" s="251"/>
      <c r="L290" s="43"/>
      <c r="M290" s="252" t="s">
        <v>1</v>
      </c>
      <c r="N290" s="253" t="s">
        <v>38</v>
      </c>
      <c r="O290" s="90"/>
      <c r="P290" s="254">
        <f>O290*H290</f>
        <v>0</v>
      </c>
      <c r="Q290" s="254">
        <v>0</v>
      </c>
      <c r="R290" s="254">
        <f>Q290*H290</f>
        <v>0</v>
      </c>
      <c r="S290" s="254">
        <v>0</v>
      </c>
      <c r="T290" s="255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56" t="s">
        <v>156</v>
      </c>
      <c r="AT290" s="256" t="s">
        <v>152</v>
      </c>
      <c r="AU290" s="256" t="s">
        <v>82</v>
      </c>
      <c r="AY290" s="16" t="s">
        <v>150</v>
      </c>
      <c r="BE290" s="257">
        <f>IF(N290="základní",J290,0)</f>
        <v>0</v>
      </c>
      <c r="BF290" s="257">
        <f>IF(N290="snížená",J290,0)</f>
        <v>0</v>
      </c>
      <c r="BG290" s="257">
        <f>IF(N290="zákl. přenesená",J290,0)</f>
        <v>0</v>
      </c>
      <c r="BH290" s="257">
        <f>IF(N290="sníž. přenesená",J290,0)</f>
        <v>0</v>
      </c>
      <c r="BI290" s="257">
        <f>IF(N290="nulová",J290,0)</f>
        <v>0</v>
      </c>
      <c r="BJ290" s="16" t="s">
        <v>80</v>
      </c>
      <c r="BK290" s="257">
        <f>ROUND(I290*H290,2)</f>
        <v>0</v>
      </c>
      <c r="BL290" s="16" t="s">
        <v>156</v>
      </c>
      <c r="BM290" s="256" t="s">
        <v>554</v>
      </c>
    </row>
    <row r="291" spans="1:65" s="2" customFormat="1" ht="21.75" customHeight="1">
      <c r="A291" s="37"/>
      <c r="B291" s="38"/>
      <c r="C291" s="244" t="s">
        <v>555</v>
      </c>
      <c r="D291" s="244" t="s">
        <v>152</v>
      </c>
      <c r="E291" s="245" t="s">
        <v>556</v>
      </c>
      <c r="F291" s="246" t="s">
        <v>557</v>
      </c>
      <c r="G291" s="247" t="s">
        <v>160</v>
      </c>
      <c r="H291" s="248">
        <v>5</v>
      </c>
      <c r="I291" s="249"/>
      <c r="J291" s="250">
        <f>ROUND(I291*H291,2)</f>
        <v>0</v>
      </c>
      <c r="K291" s="251"/>
      <c r="L291" s="43"/>
      <c r="M291" s="252" t="s">
        <v>1</v>
      </c>
      <c r="N291" s="253" t="s">
        <v>38</v>
      </c>
      <c r="O291" s="90"/>
      <c r="P291" s="254">
        <f>O291*H291</f>
        <v>0</v>
      </c>
      <c r="Q291" s="254">
        <v>0.3409</v>
      </c>
      <c r="R291" s="254">
        <f>Q291*H291</f>
        <v>1.7045</v>
      </c>
      <c r="S291" s="254">
        <v>0</v>
      </c>
      <c r="T291" s="255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56" t="s">
        <v>156</v>
      </c>
      <c r="AT291" s="256" t="s">
        <v>152</v>
      </c>
      <c r="AU291" s="256" t="s">
        <v>82</v>
      </c>
      <c r="AY291" s="16" t="s">
        <v>150</v>
      </c>
      <c r="BE291" s="257">
        <f>IF(N291="základní",J291,0)</f>
        <v>0</v>
      </c>
      <c r="BF291" s="257">
        <f>IF(N291="snížená",J291,0)</f>
        <v>0</v>
      </c>
      <c r="BG291" s="257">
        <f>IF(N291="zákl. přenesená",J291,0)</f>
        <v>0</v>
      </c>
      <c r="BH291" s="257">
        <f>IF(N291="sníž. přenesená",J291,0)</f>
        <v>0</v>
      </c>
      <c r="BI291" s="257">
        <f>IF(N291="nulová",J291,0)</f>
        <v>0</v>
      </c>
      <c r="BJ291" s="16" t="s">
        <v>80</v>
      </c>
      <c r="BK291" s="257">
        <f>ROUND(I291*H291,2)</f>
        <v>0</v>
      </c>
      <c r="BL291" s="16" t="s">
        <v>156</v>
      </c>
      <c r="BM291" s="256" t="s">
        <v>558</v>
      </c>
    </row>
    <row r="292" spans="1:65" s="2" customFormat="1" ht="21.75" customHeight="1">
      <c r="A292" s="37"/>
      <c r="B292" s="38"/>
      <c r="C292" s="270" t="s">
        <v>559</v>
      </c>
      <c r="D292" s="270" t="s">
        <v>286</v>
      </c>
      <c r="E292" s="271" t="s">
        <v>560</v>
      </c>
      <c r="F292" s="272" t="s">
        <v>561</v>
      </c>
      <c r="G292" s="273" t="s">
        <v>160</v>
      </c>
      <c r="H292" s="274">
        <v>5</v>
      </c>
      <c r="I292" s="275"/>
      <c r="J292" s="276">
        <f>ROUND(I292*H292,2)</f>
        <v>0</v>
      </c>
      <c r="K292" s="277"/>
      <c r="L292" s="278"/>
      <c r="M292" s="279" t="s">
        <v>1</v>
      </c>
      <c r="N292" s="280" t="s">
        <v>38</v>
      </c>
      <c r="O292" s="90"/>
      <c r="P292" s="254">
        <f>O292*H292</f>
        <v>0</v>
      </c>
      <c r="Q292" s="254">
        <v>0.087</v>
      </c>
      <c r="R292" s="254">
        <f>Q292*H292</f>
        <v>0.43499999999999994</v>
      </c>
      <c r="S292" s="254">
        <v>0</v>
      </c>
      <c r="T292" s="255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56" t="s">
        <v>184</v>
      </c>
      <c r="AT292" s="256" t="s">
        <v>286</v>
      </c>
      <c r="AU292" s="256" t="s">
        <v>82</v>
      </c>
      <c r="AY292" s="16" t="s">
        <v>150</v>
      </c>
      <c r="BE292" s="257">
        <f>IF(N292="základní",J292,0)</f>
        <v>0</v>
      </c>
      <c r="BF292" s="257">
        <f>IF(N292="snížená",J292,0)</f>
        <v>0</v>
      </c>
      <c r="BG292" s="257">
        <f>IF(N292="zákl. přenesená",J292,0)</f>
        <v>0</v>
      </c>
      <c r="BH292" s="257">
        <f>IF(N292="sníž. přenesená",J292,0)</f>
        <v>0</v>
      </c>
      <c r="BI292" s="257">
        <f>IF(N292="nulová",J292,0)</f>
        <v>0</v>
      </c>
      <c r="BJ292" s="16" t="s">
        <v>80</v>
      </c>
      <c r="BK292" s="257">
        <f>ROUND(I292*H292,2)</f>
        <v>0</v>
      </c>
      <c r="BL292" s="16" t="s">
        <v>156</v>
      </c>
      <c r="BM292" s="256" t="s">
        <v>562</v>
      </c>
    </row>
    <row r="293" spans="1:65" s="2" customFormat="1" ht="21.75" customHeight="1">
      <c r="A293" s="37"/>
      <c r="B293" s="38"/>
      <c r="C293" s="244" t="s">
        <v>563</v>
      </c>
      <c r="D293" s="244" t="s">
        <v>152</v>
      </c>
      <c r="E293" s="245" t="s">
        <v>564</v>
      </c>
      <c r="F293" s="246" t="s">
        <v>565</v>
      </c>
      <c r="G293" s="247" t="s">
        <v>160</v>
      </c>
      <c r="H293" s="248">
        <v>10</v>
      </c>
      <c r="I293" s="249"/>
      <c r="J293" s="250">
        <f>ROUND(I293*H293,2)</f>
        <v>0</v>
      </c>
      <c r="K293" s="251"/>
      <c r="L293" s="43"/>
      <c r="M293" s="252" t="s">
        <v>1</v>
      </c>
      <c r="N293" s="253" t="s">
        <v>38</v>
      </c>
      <c r="O293" s="90"/>
      <c r="P293" s="254">
        <f>O293*H293</f>
        <v>0</v>
      </c>
      <c r="Q293" s="254">
        <v>0.31108</v>
      </c>
      <c r="R293" s="254">
        <f>Q293*H293</f>
        <v>3.1108000000000002</v>
      </c>
      <c r="S293" s="254">
        <v>0</v>
      </c>
      <c r="T293" s="255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56" t="s">
        <v>156</v>
      </c>
      <c r="AT293" s="256" t="s">
        <v>152</v>
      </c>
      <c r="AU293" s="256" t="s">
        <v>82</v>
      </c>
      <c r="AY293" s="16" t="s">
        <v>150</v>
      </c>
      <c r="BE293" s="257">
        <f>IF(N293="základní",J293,0)</f>
        <v>0</v>
      </c>
      <c r="BF293" s="257">
        <f>IF(N293="snížená",J293,0)</f>
        <v>0</v>
      </c>
      <c r="BG293" s="257">
        <f>IF(N293="zákl. přenesená",J293,0)</f>
        <v>0</v>
      </c>
      <c r="BH293" s="257">
        <f>IF(N293="sníž. přenesená",J293,0)</f>
        <v>0</v>
      </c>
      <c r="BI293" s="257">
        <f>IF(N293="nulová",J293,0)</f>
        <v>0</v>
      </c>
      <c r="BJ293" s="16" t="s">
        <v>80</v>
      </c>
      <c r="BK293" s="257">
        <f>ROUND(I293*H293,2)</f>
        <v>0</v>
      </c>
      <c r="BL293" s="16" t="s">
        <v>156</v>
      </c>
      <c r="BM293" s="256" t="s">
        <v>566</v>
      </c>
    </row>
    <row r="294" spans="1:63" s="12" customFormat="1" ht="22.8" customHeight="1">
      <c r="A294" s="12"/>
      <c r="B294" s="228"/>
      <c r="C294" s="229"/>
      <c r="D294" s="230" t="s">
        <v>72</v>
      </c>
      <c r="E294" s="242" t="s">
        <v>189</v>
      </c>
      <c r="F294" s="242" t="s">
        <v>567</v>
      </c>
      <c r="G294" s="229"/>
      <c r="H294" s="229"/>
      <c r="I294" s="232"/>
      <c r="J294" s="243">
        <f>BK294</f>
        <v>0</v>
      </c>
      <c r="K294" s="229"/>
      <c r="L294" s="234"/>
      <c r="M294" s="235"/>
      <c r="N294" s="236"/>
      <c r="O294" s="236"/>
      <c r="P294" s="237">
        <f>SUM(P295:P350)</f>
        <v>0</v>
      </c>
      <c r="Q294" s="236"/>
      <c r="R294" s="237">
        <f>SUM(R295:R350)</f>
        <v>198.576865</v>
      </c>
      <c r="S294" s="236"/>
      <c r="T294" s="238">
        <f>SUM(T295:T350)</f>
        <v>14.7261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39" t="s">
        <v>80</v>
      </c>
      <c r="AT294" s="240" t="s">
        <v>72</v>
      </c>
      <c r="AU294" s="240" t="s">
        <v>80</v>
      </c>
      <c r="AY294" s="239" t="s">
        <v>150</v>
      </c>
      <c r="BK294" s="241">
        <f>SUM(BK295:BK350)</f>
        <v>0</v>
      </c>
    </row>
    <row r="295" spans="1:65" s="2" customFormat="1" ht="21.75" customHeight="1">
      <c r="A295" s="37"/>
      <c r="B295" s="38"/>
      <c r="C295" s="244" t="s">
        <v>568</v>
      </c>
      <c r="D295" s="244" t="s">
        <v>152</v>
      </c>
      <c r="E295" s="245" t="s">
        <v>569</v>
      </c>
      <c r="F295" s="246" t="s">
        <v>570</v>
      </c>
      <c r="G295" s="247" t="s">
        <v>160</v>
      </c>
      <c r="H295" s="248">
        <v>6</v>
      </c>
      <c r="I295" s="249"/>
      <c r="J295" s="250">
        <f>ROUND(I295*H295,2)</f>
        <v>0</v>
      </c>
      <c r="K295" s="251"/>
      <c r="L295" s="43"/>
      <c r="M295" s="252" t="s">
        <v>1</v>
      </c>
      <c r="N295" s="253" t="s">
        <v>38</v>
      </c>
      <c r="O295" s="90"/>
      <c r="P295" s="254">
        <f>O295*H295</f>
        <v>0</v>
      </c>
      <c r="Q295" s="254">
        <v>0.0007</v>
      </c>
      <c r="R295" s="254">
        <f>Q295*H295</f>
        <v>0.0042</v>
      </c>
      <c r="S295" s="254">
        <v>0</v>
      </c>
      <c r="T295" s="255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56" t="s">
        <v>156</v>
      </c>
      <c r="AT295" s="256" t="s">
        <v>152</v>
      </c>
      <c r="AU295" s="256" t="s">
        <v>82</v>
      </c>
      <c r="AY295" s="16" t="s">
        <v>150</v>
      </c>
      <c r="BE295" s="257">
        <f>IF(N295="základní",J295,0)</f>
        <v>0</v>
      </c>
      <c r="BF295" s="257">
        <f>IF(N295="snížená",J295,0)</f>
        <v>0</v>
      </c>
      <c r="BG295" s="257">
        <f>IF(N295="zákl. přenesená",J295,0)</f>
        <v>0</v>
      </c>
      <c r="BH295" s="257">
        <f>IF(N295="sníž. přenesená",J295,0)</f>
        <v>0</v>
      </c>
      <c r="BI295" s="257">
        <f>IF(N295="nulová",J295,0)</f>
        <v>0</v>
      </c>
      <c r="BJ295" s="16" t="s">
        <v>80</v>
      </c>
      <c r="BK295" s="257">
        <f>ROUND(I295*H295,2)</f>
        <v>0</v>
      </c>
      <c r="BL295" s="16" t="s">
        <v>156</v>
      </c>
      <c r="BM295" s="256" t="s">
        <v>571</v>
      </c>
    </row>
    <row r="296" spans="1:51" s="13" customFormat="1" ht="12">
      <c r="A296" s="13"/>
      <c r="B296" s="258"/>
      <c r="C296" s="259"/>
      <c r="D296" s="260" t="s">
        <v>173</v>
      </c>
      <c r="E296" s="261" t="s">
        <v>1</v>
      </c>
      <c r="F296" s="262" t="s">
        <v>572</v>
      </c>
      <c r="G296" s="259"/>
      <c r="H296" s="263">
        <v>6</v>
      </c>
      <c r="I296" s="264"/>
      <c r="J296" s="259"/>
      <c r="K296" s="259"/>
      <c r="L296" s="265"/>
      <c r="M296" s="266"/>
      <c r="N296" s="267"/>
      <c r="O296" s="267"/>
      <c r="P296" s="267"/>
      <c r="Q296" s="267"/>
      <c r="R296" s="267"/>
      <c r="S296" s="267"/>
      <c r="T296" s="26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9" t="s">
        <v>173</v>
      </c>
      <c r="AU296" s="269" t="s">
        <v>82</v>
      </c>
      <c r="AV296" s="13" t="s">
        <v>82</v>
      </c>
      <c r="AW296" s="13" t="s">
        <v>30</v>
      </c>
      <c r="AX296" s="13" t="s">
        <v>80</v>
      </c>
      <c r="AY296" s="269" t="s">
        <v>150</v>
      </c>
    </row>
    <row r="297" spans="1:65" s="2" customFormat="1" ht="21.75" customHeight="1">
      <c r="A297" s="37"/>
      <c r="B297" s="38"/>
      <c r="C297" s="270" t="s">
        <v>573</v>
      </c>
      <c r="D297" s="270" t="s">
        <v>286</v>
      </c>
      <c r="E297" s="271" t="s">
        <v>574</v>
      </c>
      <c r="F297" s="272" t="s">
        <v>575</v>
      </c>
      <c r="G297" s="273" t="s">
        <v>160</v>
      </c>
      <c r="H297" s="274">
        <v>1</v>
      </c>
      <c r="I297" s="275"/>
      <c r="J297" s="276">
        <f>ROUND(I297*H297,2)</f>
        <v>0</v>
      </c>
      <c r="K297" s="277"/>
      <c r="L297" s="278"/>
      <c r="M297" s="279" t="s">
        <v>1</v>
      </c>
      <c r="N297" s="280" t="s">
        <v>38</v>
      </c>
      <c r="O297" s="90"/>
      <c r="P297" s="254">
        <f>O297*H297</f>
        <v>0</v>
      </c>
      <c r="Q297" s="254">
        <v>0.0035</v>
      </c>
      <c r="R297" s="254">
        <f>Q297*H297</f>
        <v>0.0035</v>
      </c>
      <c r="S297" s="254">
        <v>0</v>
      </c>
      <c r="T297" s="255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56" t="s">
        <v>184</v>
      </c>
      <c r="AT297" s="256" t="s">
        <v>286</v>
      </c>
      <c r="AU297" s="256" t="s">
        <v>82</v>
      </c>
      <c r="AY297" s="16" t="s">
        <v>150</v>
      </c>
      <c r="BE297" s="257">
        <f>IF(N297="základní",J297,0)</f>
        <v>0</v>
      </c>
      <c r="BF297" s="257">
        <f>IF(N297="snížená",J297,0)</f>
        <v>0</v>
      </c>
      <c r="BG297" s="257">
        <f>IF(N297="zákl. přenesená",J297,0)</f>
        <v>0</v>
      </c>
      <c r="BH297" s="257">
        <f>IF(N297="sníž. přenesená",J297,0)</f>
        <v>0</v>
      </c>
      <c r="BI297" s="257">
        <f>IF(N297="nulová",J297,0)</f>
        <v>0</v>
      </c>
      <c r="BJ297" s="16" t="s">
        <v>80</v>
      </c>
      <c r="BK297" s="257">
        <f>ROUND(I297*H297,2)</f>
        <v>0</v>
      </c>
      <c r="BL297" s="16" t="s">
        <v>156</v>
      </c>
      <c r="BM297" s="256" t="s">
        <v>576</v>
      </c>
    </row>
    <row r="298" spans="1:65" s="2" customFormat="1" ht="21.75" customHeight="1">
      <c r="A298" s="37"/>
      <c r="B298" s="38"/>
      <c r="C298" s="270" t="s">
        <v>577</v>
      </c>
      <c r="D298" s="270" t="s">
        <v>286</v>
      </c>
      <c r="E298" s="271" t="s">
        <v>578</v>
      </c>
      <c r="F298" s="272" t="s">
        <v>579</v>
      </c>
      <c r="G298" s="273" t="s">
        <v>160</v>
      </c>
      <c r="H298" s="274">
        <v>1</v>
      </c>
      <c r="I298" s="275"/>
      <c r="J298" s="276">
        <f>ROUND(I298*H298,2)</f>
        <v>0</v>
      </c>
      <c r="K298" s="277"/>
      <c r="L298" s="278"/>
      <c r="M298" s="279" t="s">
        <v>1</v>
      </c>
      <c r="N298" s="280" t="s">
        <v>38</v>
      </c>
      <c r="O298" s="90"/>
      <c r="P298" s="254">
        <f>O298*H298</f>
        <v>0</v>
      </c>
      <c r="Q298" s="254">
        <v>0.0025</v>
      </c>
      <c r="R298" s="254">
        <f>Q298*H298</f>
        <v>0.0025</v>
      </c>
      <c r="S298" s="254">
        <v>0</v>
      </c>
      <c r="T298" s="255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56" t="s">
        <v>184</v>
      </c>
      <c r="AT298" s="256" t="s">
        <v>286</v>
      </c>
      <c r="AU298" s="256" t="s">
        <v>82</v>
      </c>
      <c r="AY298" s="16" t="s">
        <v>150</v>
      </c>
      <c r="BE298" s="257">
        <f>IF(N298="základní",J298,0)</f>
        <v>0</v>
      </c>
      <c r="BF298" s="257">
        <f>IF(N298="snížená",J298,0)</f>
        <v>0</v>
      </c>
      <c r="BG298" s="257">
        <f>IF(N298="zákl. přenesená",J298,0)</f>
        <v>0</v>
      </c>
      <c r="BH298" s="257">
        <f>IF(N298="sníž. přenesená",J298,0)</f>
        <v>0</v>
      </c>
      <c r="BI298" s="257">
        <f>IF(N298="nulová",J298,0)</f>
        <v>0</v>
      </c>
      <c r="BJ298" s="16" t="s">
        <v>80</v>
      </c>
      <c r="BK298" s="257">
        <f>ROUND(I298*H298,2)</f>
        <v>0</v>
      </c>
      <c r="BL298" s="16" t="s">
        <v>156</v>
      </c>
      <c r="BM298" s="256" t="s">
        <v>580</v>
      </c>
    </row>
    <row r="299" spans="1:65" s="2" customFormat="1" ht="16.5" customHeight="1">
      <c r="A299" s="37"/>
      <c r="B299" s="38"/>
      <c r="C299" s="270" t="s">
        <v>581</v>
      </c>
      <c r="D299" s="270" t="s">
        <v>286</v>
      </c>
      <c r="E299" s="271" t="s">
        <v>582</v>
      </c>
      <c r="F299" s="272" t="s">
        <v>583</v>
      </c>
      <c r="G299" s="273" t="s">
        <v>160</v>
      </c>
      <c r="H299" s="274">
        <v>4</v>
      </c>
      <c r="I299" s="275"/>
      <c r="J299" s="276">
        <f>ROUND(I299*H299,2)</f>
        <v>0</v>
      </c>
      <c r="K299" s="277"/>
      <c r="L299" s="278"/>
      <c r="M299" s="279" t="s">
        <v>1</v>
      </c>
      <c r="N299" s="280" t="s">
        <v>38</v>
      </c>
      <c r="O299" s="90"/>
      <c r="P299" s="254">
        <f>O299*H299</f>
        <v>0</v>
      </c>
      <c r="Q299" s="254">
        <v>0.004</v>
      </c>
      <c r="R299" s="254">
        <f>Q299*H299</f>
        <v>0.016</v>
      </c>
      <c r="S299" s="254">
        <v>0</v>
      </c>
      <c r="T299" s="255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56" t="s">
        <v>184</v>
      </c>
      <c r="AT299" s="256" t="s">
        <v>286</v>
      </c>
      <c r="AU299" s="256" t="s">
        <v>82</v>
      </c>
      <c r="AY299" s="16" t="s">
        <v>150</v>
      </c>
      <c r="BE299" s="257">
        <f>IF(N299="základní",J299,0)</f>
        <v>0</v>
      </c>
      <c r="BF299" s="257">
        <f>IF(N299="snížená",J299,0)</f>
        <v>0</v>
      </c>
      <c r="BG299" s="257">
        <f>IF(N299="zákl. přenesená",J299,0)</f>
        <v>0</v>
      </c>
      <c r="BH299" s="257">
        <f>IF(N299="sníž. přenesená",J299,0)</f>
        <v>0</v>
      </c>
      <c r="BI299" s="257">
        <f>IF(N299="nulová",J299,0)</f>
        <v>0</v>
      </c>
      <c r="BJ299" s="16" t="s">
        <v>80</v>
      </c>
      <c r="BK299" s="257">
        <f>ROUND(I299*H299,2)</f>
        <v>0</v>
      </c>
      <c r="BL299" s="16" t="s">
        <v>156</v>
      </c>
      <c r="BM299" s="256" t="s">
        <v>584</v>
      </c>
    </row>
    <row r="300" spans="1:65" s="2" customFormat="1" ht="21.75" customHeight="1">
      <c r="A300" s="37"/>
      <c r="B300" s="38"/>
      <c r="C300" s="244" t="s">
        <v>585</v>
      </c>
      <c r="D300" s="244" t="s">
        <v>152</v>
      </c>
      <c r="E300" s="245" t="s">
        <v>586</v>
      </c>
      <c r="F300" s="246" t="s">
        <v>587</v>
      </c>
      <c r="G300" s="247" t="s">
        <v>160</v>
      </c>
      <c r="H300" s="248">
        <v>4</v>
      </c>
      <c r="I300" s="249"/>
      <c r="J300" s="250">
        <f>ROUND(I300*H300,2)</f>
        <v>0</v>
      </c>
      <c r="K300" s="251"/>
      <c r="L300" s="43"/>
      <c r="M300" s="252" t="s">
        <v>1</v>
      </c>
      <c r="N300" s="253" t="s">
        <v>38</v>
      </c>
      <c r="O300" s="90"/>
      <c r="P300" s="254">
        <f>O300*H300</f>
        <v>0</v>
      </c>
      <c r="Q300" s="254">
        <v>0.11241</v>
      </c>
      <c r="R300" s="254">
        <f>Q300*H300</f>
        <v>0.44964</v>
      </c>
      <c r="S300" s="254">
        <v>0</v>
      </c>
      <c r="T300" s="255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56" t="s">
        <v>156</v>
      </c>
      <c r="AT300" s="256" t="s">
        <v>152</v>
      </c>
      <c r="AU300" s="256" t="s">
        <v>82</v>
      </c>
      <c r="AY300" s="16" t="s">
        <v>150</v>
      </c>
      <c r="BE300" s="257">
        <f>IF(N300="základní",J300,0)</f>
        <v>0</v>
      </c>
      <c r="BF300" s="257">
        <f>IF(N300="snížená",J300,0)</f>
        <v>0</v>
      </c>
      <c r="BG300" s="257">
        <f>IF(N300="zákl. přenesená",J300,0)</f>
        <v>0</v>
      </c>
      <c r="BH300" s="257">
        <f>IF(N300="sníž. přenesená",J300,0)</f>
        <v>0</v>
      </c>
      <c r="BI300" s="257">
        <f>IF(N300="nulová",J300,0)</f>
        <v>0</v>
      </c>
      <c r="BJ300" s="16" t="s">
        <v>80</v>
      </c>
      <c r="BK300" s="257">
        <f>ROUND(I300*H300,2)</f>
        <v>0</v>
      </c>
      <c r="BL300" s="16" t="s">
        <v>156</v>
      </c>
      <c r="BM300" s="256" t="s">
        <v>588</v>
      </c>
    </row>
    <row r="301" spans="1:65" s="2" customFormat="1" ht="16.5" customHeight="1">
      <c r="A301" s="37"/>
      <c r="B301" s="38"/>
      <c r="C301" s="270" t="s">
        <v>589</v>
      </c>
      <c r="D301" s="270" t="s">
        <v>286</v>
      </c>
      <c r="E301" s="271" t="s">
        <v>590</v>
      </c>
      <c r="F301" s="272" t="s">
        <v>591</v>
      </c>
      <c r="G301" s="273" t="s">
        <v>160</v>
      </c>
      <c r="H301" s="274">
        <v>4</v>
      </c>
      <c r="I301" s="275"/>
      <c r="J301" s="276">
        <f>ROUND(I301*H301,2)</f>
        <v>0</v>
      </c>
      <c r="K301" s="277"/>
      <c r="L301" s="278"/>
      <c r="M301" s="279" t="s">
        <v>1</v>
      </c>
      <c r="N301" s="280" t="s">
        <v>38</v>
      </c>
      <c r="O301" s="90"/>
      <c r="P301" s="254">
        <f>O301*H301</f>
        <v>0</v>
      </c>
      <c r="Q301" s="254">
        <v>0.0061</v>
      </c>
      <c r="R301" s="254">
        <f>Q301*H301</f>
        <v>0.0244</v>
      </c>
      <c r="S301" s="254">
        <v>0</v>
      </c>
      <c r="T301" s="255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56" t="s">
        <v>184</v>
      </c>
      <c r="AT301" s="256" t="s">
        <v>286</v>
      </c>
      <c r="AU301" s="256" t="s">
        <v>82</v>
      </c>
      <c r="AY301" s="16" t="s">
        <v>150</v>
      </c>
      <c r="BE301" s="257">
        <f>IF(N301="základní",J301,0)</f>
        <v>0</v>
      </c>
      <c r="BF301" s="257">
        <f>IF(N301="snížená",J301,0)</f>
        <v>0</v>
      </c>
      <c r="BG301" s="257">
        <f>IF(N301="zákl. přenesená",J301,0)</f>
        <v>0</v>
      </c>
      <c r="BH301" s="257">
        <f>IF(N301="sníž. přenesená",J301,0)</f>
        <v>0</v>
      </c>
      <c r="BI301" s="257">
        <f>IF(N301="nulová",J301,0)</f>
        <v>0</v>
      </c>
      <c r="BJ301" s="16" t="s">
        <v>80</v>
      </c>
      <c r="BK301" s="257">
        <f>ROUND(I301*H301,2)</f>
        <v>0</v>
      </c>
      <c r="BL301" s="16" t="s">
        <v>156</v>
      </c>
      <c r="BM301" s="256" t="s">
        <v>592</v>
      </c>
    </row>
    <row r="302" spans="1:65" s="2" customFormat="1" ht="16.5" customHeight="1">
      <c r="A302" s="37"/>
      <c r="B302" s="38"/>
      <c r="C302" s="270" t="s">
        <v>593</v>
      </c>
      <c r="D302" s="270" t="s">
        <v>286</v>
      </c>
      <c r="E302" s="271" t="s">
        <v>594</v>
      </c>
      <c r="F302" s="272" t="s">
        <v>595</v>
      </c>
      <c r="G302" s="273" t="s">
        <v>160</v>
      </c>
      <c r="H302" s="274">
        <v>4</v>
      </c>
      <c r="I302" s="275"/>
      <c r="J302" s="276">
        <f>ROUND(I302*H302,2)</f>
        <v>0</v>
      </c>
      <c r="K302" s="277"/>
      <c r="L302" s="278"/>
      <c r="M302" s="279" t="s">
        <v>1</v>
      </c>
      <c r="N302" s="280" t="s">
        <v>38</v>
      </c>
      <c r="O302" s="90"/>
      <c r="P302" s="254">
        <f>O302*H302</f>
        <v>0</v>
      </c>
      <c r="Q302" s="254">
        <v>0.003</v>
      </c>
      <c r="R302" s="254">
        <f>Q302*H302</f>
        <v>0.012</v>
      </c>
      <c r="S302" s="254">
        <v>0</v>
      </c>
      <c r="T302" s="255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56" t="s">
        <v>184</v>
      </c>
      <c r="AT302" s="256" t="s">
        <v>286</v>
      </c>
      <c r="AU302" s="256" t="s">
        <v>82</v>
      </c>
      <c r="AY302" s="16" t="s">
        <v>150</v>
      </c>
      <c r="BE302" s="257">
        <f>IF(N302="základní",J302,0)</f>
        <v>0</v>
      </c>
      <c r="BF302" s="257">
        <f>IF(N302="snížená",J302,0)</f>
        <v>0</v>
      </c>
      <c r="BG302" s="257">
        <f>IF(N302="zákl. přenesená",J302,0)</f>
        <v>0</v>
      </c>
      <c r="BH302" s="257">
        <f>IF(N302="sníž. přenesená",J302,0)</f>
        <v>0</v>
      </c>
      <c r="BI302" s="257">
        <f>IF(N302="nulová",J302,0)</f>
        <v>0</v>
      </c>
      <c r="BJ302" s="16" t="s">
        <v>80</v>
      </c>
      <c r="BK302" s="257">
        <f>ROUND(I302*H302,2)</f>
        <v>0</v>
      </c>
      <c r="BL302" s="16" t="s">
        <v>156</v>
      </c>
      <c r="BM302" s="256" t="s">
        <v>596</v>
      </c>
    </row>
    <row r="303" spans="1:65" s="2" customFormat="1" ht="16.5" customHeight="1">
      <c r="A303" s="37"/>
      <c r="B303" s="38"/>
      <c r="C303" s="270" t="s">
        <v>597</v>
      </c>
      <c r="D303" s="270" t="s">
        <v>286</v>
      </c>
      <c r="E303" s="271" t="s">
        <v>598</v>
      </c>
      <c r="F303" s="272" t="s">
        <v>599</v>
      </c>
      <c r="G303" s="273" t="s">
        <v>160</v>
      </c>
      <c r="H303" s="274">
        <v>4</v>
      </c>
      <c r="I303" s="275"/>
      <c r="J303" s="276">
        <f>ROUND(I303*H303,2)</f>
        <v>0</v>
      </c>
      <c r="K303" s="277"/>
      <c r="L303" s="278"/>
      <c r="M303" s="279" t="s">
        <v>1</v>
      </c>
      <c r="N303" s="280" t="s">
        <v>38</v>
      </c>
      <c r="O303" s="90"/>
      <c r="P303" s="254">
        <f>O303*H303</f>
        <v>0</v>
      </c>
      <c r="Q303" s="254">
        <v>0.0001</v>
      </c>
      <c r="R303" s="254">
        <f>Q303*H303</f>
        <v>0.0004</v>
      </c>
      <c r="S303" s="254">
        <v>0</v>
      </c>
      <c r="T303" s="255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56" t="s">
        <v>184</v>
      </c>
      <c r="AT303" s="256" t="s">
        <v>286</v>
      </c>
      <c r="AU303" s="256" t="s">
        <v>82</v>
      </c>
      <c r="AY303" s="16" t="s">
        <v>150</v>
      </c>
      <c r="BE303" s="257">
        <f>IF(N303="základní",J303,0)</f>
        <v>0</v>
      </c>
      <c r="BF303" s="257">
        <f>IF(N303="snížená",J303,0)</f>
        <v>0</v>
      </c>
      <c r="BG303" s="257">
        <f>IF(N303="zákl. přenesená",J303,0)</f>
        <v>0</v>
      </c>
      <c r="BH303" s="257">
        <f>IF(N303="sníž. přenesená",J303,0)</f>
        <v>0</v>
      </c>
      <c r="BI303" s="257">
        <f>IF(N303="nulová",J303,0)</f>
        <v>0</v>
      </c>
      <c r="BJ303" s="16" t="s">
        <v>80</v>
      </c>
      <c r="BK303" s="257">
        <f>ROUND(I303*H303,2)</f>
        <v>0</v>
      </c>
      <c r="BL303" s="16" t="s">
        <v>156</v>
      </c>
      <c r="BM303" s="256" t="s">
        <v>600</v>
      </c>
    </row>
    <row r="304" spans="1:65" s="2" customFormat="1" ht="21.75" customHeight="1">
      <c r="A304" s="37"/>
      <c r="B304" s="38"/>
      <c r="C304" s="244" t="s">
        <v>601</v>
      </c>
      <c r="D304" s="244" t="s">
        <v>152</v>
      </c>
      <c r="E304" s="245" t="s">
        <v>602</v>
      </c>
      <c r="F304" s="246" t="s">
        <v>603</v>
      </c>
      <c r="G304" s="247" t="s">
        <v>210</v>
      </c>
      <c r="H304" s="248">
        <v>17</v>
      </c>
      <c r="I304" s="249"/>
      <c r="J304" s="250">
        <f>ROUND(I304*H304,2)</f>
        <v>0</v>
      </c>
      <c r="K304" s="251"/>
      <c r="L304" s="43"/>
      <c r="M304" s="252" t="s">
        <v>1</v>
      </c>
      <c r="N304" s="253" t="s">
        <v>38</v>
      </c>
      <c r="O304" s="90"/>
      <c r="P304" s="254">
        <f>O304*H304</f>
        <v>0</v>
      </c>
      <c r="Q304" s="254">
        <v>0.00033</v>
      </c>
      <c r="R304" s="254">
        <f>Q304*H304</f>
        <v>0.00561</v>
      </c>
      <c r="S304" s="254">
        <v>0</v>
      </c>
      <c r="T304" s="255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56" t="s">
        <v>156</v>
      </c>
      <c r="AT304" s="256" t="s">
        <v>152</v>
      </c>
      <c r="AU304" s="256" t="s">
        <v>82</v>
      </c>
      <c r="AY304" s="16" t="s">
        <v>150</v>
      </c>
      <c r="BE304" s="257">
        <f>IF(N304="základní",J304,0)</f>
        <v>0</v>
      </c>
      <c r="BF304" s="257">
        <f>IF(N304="snížená",J304,0)</f>
        <v>0</v>
      </c>
      <c r="BG304" s="257">
        <f>IF(N304="zákl. přenesená",J304,0)</f>
        <v>0</v>
      </c>
      <c r="BH304" s="257">
        <f>IF(N304="sníž. přenesená",J304,0)</f>
        <v>0</v>
      </c>
      <c r="BI304" s="257">
        <f>IF(N304="nulová",J304,0)</f>
        <v>0</v>
      </c>
      <c r="BJ304" s="16" t="s">
        <v>80</v>
      </c>
      <c r="BK304" s="257">
        <f>ROUND(I304*H304,2)</f>
        <v>0</v>
      </c>
      <c r="BL304" s="16" t="s">
        <v>156</v>
      </c>
      <c r="BM304" s="256" t="s">
        <v>604</v>
      </c>
    </row>
    <row r="305" spans="1:65" s="2" customFormat="1" ht="21.75" customHeight="1">
      <c r="A305" s="37"/>
      <c r="B305" s="38"/>
      <c r="C305" s="244" t="s">
        <v>605</v>
      </c>
      <c r="D305" s="244" t="s">
        <v>152</v>
      </c>
      <c r="E305" s="245" t="s">
        <v>606</v>
      </c>
      <c r="F305" s="246" t="s">
        <v>607</v>
      </c>
      <c r="G305" s="247" t="s">
        <v>210</v>
      </c>
      <c r="H305" s="248">
        <v>295</v>
      </c>
      <c r="I305" s="249"/>
      <c r="J305" s="250">
        <f>ROUND(I305*H305,2)</f>
        <v>0</v>
      </c>
      <c r="K305" s="251"/>
      <c r="L305" s="43"/>
      <c r="M305" s="252" t="s">
        <v>1</v>
      </c>
      <c r="N305" s="253" t="s">
        <v>38</v>
      </c>
      <c r="O305" s="90"/>
      <c r="P305" s="254">
        <f>O305*H305</f>
        <v>0</v>
      </c>
      <c r="Q305" s="254">
        <v>0.08088</v>
      </c>
      <c r="R305" s="254">
        <f>Q305*H305</f>
        <v>23.859599999999997</v>
      </c>
      <c r="S305" s="254">
        <v>0</v>
      </c>
      <c r="T305" s="255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56" t="s">
        <v>156</v>
      </c>
      <c r="AT305" s="256" t="s">
        <v>152</v>
      </c>
      <c r="AU305" s="256" t="s">
        <v>82</v>
      </c>
      <c r="AY305" s="16" t="s">
        <v>150</v>
      </c>
      <c r="BE305" s="257">
        <f>IF(N305="základní",J305,0)</f>
        <v>0</v>
      </c>
      <c r="BF305" s="257">
        <f>IF(N305="snížená",J305,0)</f>
        <v>0</v>
      </c>
      <c r="BG305" s="257">
        <f>IF(N305="zákl. přenesená",J305,0)</f>
        <v>0</v>
      </c>
      <c r="BH305" s="257">
        <f>IF(N305="sníž. přenesená",J305,0)</f>
        <v>0</v>
      </c>
      <c r="BI305" s="257">
        <f>IF(N305="nulová",J305,0)</f>
        <v>0</v>
      </c>
      <c r="BJ305" s="16" t="s">
        <v>80</v>
      </c>
      <c r="BK305" s="257">
        <f>ROUND(I305*H305,2)</f>
        <v>0</v>
      </c>
      <c r="BL305" s="16" t="s">
        <v>156</v>
      </c>
      <c r="BM305" s="256" t="s">
        <v>608</v>
      </c>
    </row>
    <row r="306" spans="1:51" s="13" customFormat="1" ht="12">
      <c r="A306" s="13"/>
      <c r="B306" s="258"/>
      <c r="C306" s="259"/>
      <c r="D306" s="260" t="s">
        <v>173</v>
      </c>
      <c r="E306" s="261" t="s">
        <v>1</v>
      </c>
      <c r="F306" s="262" t="s">
        <v>609</v>
      </c>
      <c r="G306" s="259"/>
      <c r="H306" s="263">
        <v>295</v>
      </c>
      <c r="I306" s="264"/>
      <c r="J306" s="259"/>
      <c r="K306" s="259"/>
      <c r="L306" s="265"/>
      <c r="M306" s="266"/>
      <c r="N306" s="267"/>
      <c r="O306" s="267"/>
      <c r="P306" s="267"/>
      <c r="Q306" s="267"/>
      <c r="R306" s="267"/>
      <c r="S306" s="267"/>
      <c r="T306" s="26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9" t="s">
        <v>173</v>
      </c>
      <c r="AU306" s="269" t="s">
        <v>82</v>
      </c>
      <c r="AV306" s="13" t="s">
        <v>82</v>
      </c>
      <c r="AW306" s="13" t="s">
        <v>30</v>
      </c>
      <c r="AX306" s="13" t="s">
        <v>80</v>
      </c>
      <c r="AY306" s="269" t="s">
        <v>150</v>
      </c>
    </row>
    <row r="307" spans="1:65" s="2" customFormat="1" ht="16.5" customHeight="1">
      <c r="A307" s="37"/>
      <c r="B307" s="38"/>
      <c r="C307" s="270" t="s">
        <v>610</v>
      </c>
      <c r="D307" s="270" t="s">
        <v>286</v>
      </c>
      <c r="E307" s="271" t="s">
        <v>611</v>
      </c>
      <c r="F307" s="272" t="s">
        <v>612</v>
      </c>
      <c r="G307" s="273" t="s">
        <v>613</v>
      </c>
      <c r="H307" s="274">
        <v>590</v>
      </c>
      <c r="I307" s="275"/>
      <c r="J307" s="276">
        <f>ROUND(I307*H307,2)</f>
        <v>0</v>
      </c>
      <c r="K307" s="277"/>
      <c r="L307" s="278"/>
      <c r="M307" s="279" t="s">
        <v>1</v>
      </c>
      <c r="N307" s="280" t="s">
        <v>38</v>
      </c>
      <c r="O307" s="90"/>
      <c r="P307" s="254">
        <f>O307*H307</f>
        <v>0</v>
      </c>
      <c r="Q307" s="254">
        <v>0.027</v>
      </c>
      <c r="R307" s="254">
        <f>Q307*H307</f>
        <v>15.93</v>
      </c>
      <c r="S307" s="254">
        <v>0</v>
      </c>
      <c r="T307" s="255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56" t="s">
        <v>184</v>
      </c>
      <c r="AT307" s="256" t="s">
        <v>286</v>
      </c>
      <c r="AU307" s="256" t="s">
        <v>82</v>
      </c>
      <c r="AY307" s="16" t="s">
        <v>150</v>
      </c>
      <c r="BE307" s="257">
        <f>IF(N307="základní",J307,0)</f>
        <v>0</v>
      </c>
      <c r="BF307" s="257">
        <f>IF(N307="snížená",J307,0)</f>
        <v>0</v>
      </c>
      <c r="BG307" s="257">
        <f>IF(N307="zákl. přenesená",J307,0)</f>
        <v>0</v>
      </c>
      <c r="BH307" s="257">
        <f>IF(N307="sníž. přenesená",J307,0)</f>
        <v>0</v>
      </c>
      <c r="BI307" s="257">
        <f>IF(N307="nulová",J307,0)</f>
        <v>0</v>
      </c>
      <c r="BJ307" s="16" t="s">
        <v>80</v>
      </c>
      <c r="BK307" s="257">
        <f>ROUND(I307*H307,2)</f>
        <v>0</v>
      </c>
      <c r="BL307" s="16" t="s">
        <v>156</v>
      </c>
      <c r="BM307" s="256" t="s">
        <v>614</v>
      </c>
    </row>
    <row r="308" spans="1:51" s="13" customFormat="1" ht="12">
      <c r="A308" s="13"/>
      <c r="B308" s="258"/>
      <c r="C308" s="259"/>
      <c r="D308" s="260" t="s">
        <v>173</v>
      </c>
      <c r="E308" s="259"/>
      <c r="F308" s="262" t="s">
        <v>615</v>
      </c>
      <c r="G308" s="259"/>
      <c r="H308" s="263">
        <v>590</v>
      </c>
      <c r="I308" s="264"/>
      <c r="J308" s="259"/>
      <c r="K308" s="259"/>
      <c r="L308" s="265"/>
      <c r="M308" s="266"/>
      <c r="N308" s="267"/>
      <c r="O308" s="267"/>
      <c r="P308" s="267"/>
      <c r="Q308" s="267"/>
      <c r="R308" s="267"/>
      <c r="S308" s="267"/>
      <c r="T308" s="26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9" t="s">
        <v>173</v>
      </c>
      <c r="AU308" s="269" t="s">
        <v>82</v>
      </c>
      <c r="AV308" s="13" t="s">
        <v>82</v>
      </c>
      <c r="AW308" s="13" t="s">
        <v>4</v>
      </c>
      <c r="AX308" s="13" t="s">
        <v>80</v>
      </c>
      <c r="AY308" s="269" t="s">
        <v>150</v>
      </c>
    </row>
    <row r="309" spans="1:65" s="2" customFormat="1" ht="21.75" customHeight="1">
      <c r="A309" s="37"/>
      <c r="B309" s="38"/>
      <c r="C309" s="244" t="s">
        <v>616</v>
      </c>
      <c r="D309" s="244" t="s">
        <v>152</v>
      </c>
      <c r="E309" s="245" t="s">
        <v>617</v>
      </c>
      <c r="F309" s="246" t="s">
        <v>618</v>
      </c>
      <c r="G309" s="247" t="s">
        <v>210</v>
      </c>
      <c r="H309" s="248">
        <v>31</v>
      </c>
      <c r="I309" s="249"/>
      <c r="J309" s="250">
        <f>ROUND(I309*H309,2)</f>
        <v>0</v>
      </c>
      <c r="K309" s="251"/>
      <c r="L309" s="43"/>
      <c r="M309" s="252" t="s">
        <v>1</v>
      </c>
      <c r="N309" s="253" t="s">
        <v>38</v>
      </c>
      <c r="O309" s="90"/>
      <c r="P309" s="254">
        <f>O309*H309</f>
        <v>0</v>
      </c>
      <c r="Q309" s="254">
        <v>0.08084</v>
      </c>
      <c r="R309" s="254">
        <f>Q309*H309</f>
        <v>2.50604</v>
      </c>
      <c r="S309" s="254">
        <v>0</v>
      </c>
      <c r="T309" s="255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56" t="s">
        <v>156</v>
      </c>
      <c r="AT309" s="256" t="s">
        <v>152</v>
      </c>
      <c r="AU309" s="256" t="s">
        <v>82</v>
      </c>
      <c r="AY309" s="16" t="s">
        <v>150</v>
      </c>
      <c r="BE309" s="257">
        <f>IF(N309="základní",J309,0)</f>
        <v>0</v>
      </c>
      <c r="BF309" s="257">
        <f>IF(N309="snížená",J309,0)</f>
        <v>0</v>
      </c>
      <c r="BG309" s="257">
        <f>IF(N309="zákl. přenesená",J309,0)</f>
        <v>0</v>
      </c>
      <c r="BH309" s="257">
        <f>IF(N309="sníž. přenesená",J309,0)</f>
        <v>0</v>
      </c>
      <c r="BI309" s="257">
        <f>IF(N309="nulová",J309,0)</f>
        <v>0</v>
      </c>
      <c r="BJ309" s="16" t="s">
        <v>80</v>
      </c>
      <c r="BK309" s="257">
        <f>ROUND(I309*H309,2)</f>
        <v>0</v>
      </c>
      <c r="BL309" s="16" t="s">
        <v>156</v>
      </c>
      <c r="BM309" s="256" t="s">
        <v>619</v>
      </c>
    </row>
    <row r="310" spans="1:65" s="2" customFormat="1" ht="21.75" customHeight="1">
      <c r="A310" s="37"/>
      <c r="B310" s="38"/>
      <c r="C310" s="244" t="s">
        <v>620</v>
      </c>
      <c r="D310" s="244" t="s">
        <v>152</v>
      </c>
      <c r="E310" s="245" t="s">
        <v>621</v>
      </c>
      <c r="F310" s="246" t="s">
        <v>622</v>
      </c>
      <c r="G310" s="247" t="s">
        <v>210</v>
      </c>
      <c r="H310" s="248">
        <v>79</v>
      </c>
      <c r="I310" s="249"/>
      <c r="J310" s="250">
        <f>ROUND(I310*H310,2)</f>
        <v>0</v>
      </c>
      <c r="K310" s="251"/>
      <c r="L310" s="43"/>
      <c r="M310" s="252" t="s">
        <v>1</v>
      </c>
      <c r="N310" s="253" t="s">
        <v>38</v>
      </c>
      <c r="O310" s="90"/>
      <c r="P310" s="254">
        <f>O310*H310</f>
        <v>0</v>
      </c>
      <c r="Q310" s="254">
        <v>0.10988</v>
      </c>
      <c r="R310" s="254">
        <f>Q310*H310</f>
        <v>8.68052</v>
      </c>
      <c r="S310" s="254">
        <v>0</v>
      </c>
      <c r="T310" s="255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56" t="s">
        <v>156</v>
      </c>
      <c r="AT310" s="256" t="s">
        <v>152</v>
      </c>
      <c r="AU310" s="256" t="s">
        <v>82</v>
      </c>
      <c r="AY310" s="16" t="s">
        <v>150</v>
      </c>
      <c r="BE310" s="257">
        <f>IF(N310="základní",J310,0)</f>
        <v>0</v>
      </c>
      <c r="BF310" s="257">
        <f>IF(N310="snížená",J310,0)</f>
        <v>0</v>
      </c>
      <c r="BG310" s="257">
        <f>IF(N310="zákl. přenesená",J310,0)</f>
        <v>0</v>
      </c>
      <c r="BH310" s="257">
        <f>IF(N310="sníž. přenesená",J310,0)</f>
        <v>0</v>
      </c>
      <c r="BI310" s="257">
        <f>IF(N310="nulová",J310,0)</f>
        <v>0</v>
      </c>
      <c r="BJ310" s="16" t="s">
        <v>80</v>
      </c>
      <c r="BK310" s="257">
        <f>ROUND(I310*H310,2)</f>
        <v>0</v>
      </c>
      <c r="BL310" s="16" t="s">
        <v>156</v>
      </c>
      <c r="BM310" s="256" t="s">
        <v>623</v>
      </c>
    </row>
    <row r="311" spans="1:51" s="13" customFormat="1" ht="12">
      <c r="A311" s="13"/>
      <c r="B311" s="258"/>
      <c r="C311" s="259"/>
      <c r="D311" s="260" t="s">
        <v>173</v>
      </c>
      <c r="E311" s="261" t="s">
        <v>1</v>
      </c>
      <c r="F311" s="262" t="s">
        <v>624</v>
      </c>
      <c r="G311" s="259"/>
      <c r="H311" s="263">
        <v>79</v>
      </c>
      <c r="I311" s="264"/>
      <c r="J311" s="259"/>
      <c r="K311" s="259"/>
      <c r="L311" s="265"/>
      <c r="M311" s="266"/>
      <c r="N311" s="267"/>
      <c r="O311" s="267"/>
      <c r="P311" s="267"/>
      <c r="Q311" s="267"/>
      <c r="R311" s="267"/>
      <c r="S311" s="267"/>
      <c r="T311" s="26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9" t="s">
        <v>173</v>
      </c>
      <c r="AU311" s="269" t="s">
        <v>82</v>
      </c>
      <c r="AV311" s="13" t="s">
        <v>82</v>
      </c>
      <c r="AW311" s="13" t="s">
        <v>30</v>
      </c>
      <c r="AX311" s="13" t="s">
        <v>80</v>
      </c>
      <c r="AY311" s="269" t="s">
        <v>150</v>
      </c>
    </row>
    <row r="312" spans="1:65" s="2" customFormat="1" ht="16.5" customHeight="1">
      <c r="A312" s="37"/>
      <c r="B312" s="38"/>
      <c r="C312" s="270" t="s">
        <v>625</v>
      </c>
      <c r="D312" s="270" t="s">
        <v>286</v>
      </c>
      <c r="E312" s="271" t="s">
        <v>626</v>
      </c>
      <c r="F312" s="272" t="s">
        <v>627</v>
      </c>
      <c r="G312" s="273" t="s">
        <v>155</v>
      </c>
      <c r="H312" s="274">
        <v>18.7</v>
      </c>
      <c r="I312" s="275"/>
      <c r="J312" s="276">
        <f>ROUND(I312*H312,2)</f>
        <v>0</v>
      </c>
      <c r="K312" s="277"/>
      <c r="L312" s="278"/>
      <c r="M312" s="279" t="s">
        <v>1</v>
      </c>
      <c r="N312" s="280" t="s">
        <v>38</v>
      </c>
      <c r="O312" s="90"/>
      <c r="P312" s="254">
        <f>O312*H312</f>
        <v>0</v>
      </c>
      <c r="Q312" s="254">
        <v>0.417</v>
      </c>
      <c r="R312" s="254">
        <f>Q312*H312</f>
        <v>7.797899999999999</v>
      </c>
      <c r="S312" s="254">
        <v>0</v>
      </c>
      <c r="T312" s="255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56" t="s">
        <v>184</v>
      </c>
      <c r="AT312" s="256" t="s">
        <v>286</v>
      </c>
      <c r="AU312" s="256" t="s">
        <v>82</v>
      </c>
      <c r="AY312" s="16" t="s">
        <v>150</v>
      </c>
      <c r="BE312" s="257">
        <f>IF(N312="základní",J312,0)</f>
        <v>0</v>
      </c>
      <c r="BF312" s="257">
        <f>IF(N312="snížená",J312,0)</f>
        <v>0</v>
      </c>
      <c r="BG312" s="257">
        <f>IF(N312="zákl. přenesená",J312,0)</f>
        <v>0</v>
      </c>
      <c r="BH312" s="257">
        <f>IF(N312="sníž. přenesená",J312,0)</f>
        <v>0</v>
      </c>
      <c r="BI312" s="257">
        <f>IF(N312="nulová",J312,0)</f>
        <v>0</v>
      </c>
      <c r="BJ312" s="16" t="s">
        <v>80</v>
      </c>
      <c r="BK312" s="257">
        <f>ROUND(I312*H312,2)</f>
        <v>0</v>
      </c>
      <c r="BL312" s="16" t="s">
        <v>156</v>
      </c>
      <c r="BM312" s="256" t="s">
        <v>628</v>
      </c>
    </row>
    <row r="313" spans="1:51" s="13" customFormat="1" ht="12">
      <c r="A313" s="13"/>
      <c r="B313" s="258"/>
      <c r="C313" s="259"/>
      <c r="D313" s="260" t="s">
        <v>173</v>
      </c>
      <c r="E313" s="261" t="s">
        <v>1</v>
      </c>
      <c r="F313" s="262" t="s">
        <v>629</v>
      </c>
      <c r="G313" s="259"/>
      <c r="H313" s="263">
        <v>18.7</v>
      </c>
      <c r="I313" s="264"/>
      <c r="J313" s="259"/>
      <c r="K313" s="259"/>
      <c r="L313" s="265"/>
      <c r="M313" s="266"/>
      <c r="N313" s="267"/>
      <c r="O313" s="267"/>
      <c r="P313" s="267"/>
      <c r="Q313" s="267"/>
      <c r="R313" s="267"/>
      <c r="S313" s="267"/>
      <c r="T313" s="26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9" t="s">
        <v>173</v>
      </c>
      <c r="AU313" s="269" t="s">
        <v>82</v>
      </c>
      <c r="AV313" s="13" t="s">
        <v>82</v>
      </c>
      <c r="AW313" s="13" t="s">
        <v>30</v>
      </c>
      <c r="AX313" s="13" t="s">
        <v>80</v>
      </c>
      <c r="AY313" s="269" t="s">
        <v>150</v>
      </c>
    </row>
    <row r="314" spans="1:65" s="2" customFormat="1" ht="21.75" customHeight="1">
      <c r="A314" s="37"/>
      <c r="B314" s="38"/>
      <c r="C314" s="244" t="s">
        <v>630</v>
      </c>
      <c r="D314" s="244" t="s">
        <v>152</v>
      </c>
      <c r="E314" s="245" t="s">
        <v>631</v>
      </c>
      <c r="F314" s="246" t="s">
        <v>632</v>
      </c>
      <c r="G314" s="247" t="s">
        <v>210</v>
      </c>
      <c r="H314" s="248">
        <v>306</v>
      </c>
      <c r="I314" s="249"/>
      <c r="J314" s="250">
        <f>ROUND(I314*H314,2)</f>
        <v>0</v>
      </c>
      <c r="K314" s="251"/>
      <c r="L314" s="43"/>
      <c r="M314" s="252" t="s">
        <v>1</v>
      </c>
      <c r="N314" s="253" t="s">
        <v>38</v>
      </c>
      <c r="O314" s="90"/>
      <c r="P314" s="254">
        <f>O314*H314</f>
        <v>0</v>
      </c>
      <c r="Q314" s="254">
        <v>0.1554</v>
      </c>
      <c r="R314" s="254">
        <f>Q314*H314</f>
        <v>47.552400000000006</v>
      </c>
      <c r="S314" s="254">
        <v>0</v>
      </c>
      <c r="T314" s="255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56" t="s">
        <v>156</v>
      </c>
      <c r="AT314" s="256" t="s">
        <v>152</v>
      </c>
      <c r="AU314" s="256" t="s">
        <v>82</v>
      </c>
      <c r="AY314" s="16" t="s">
        <v>150</v>
      </c>
      <c r="BE314" s="257">
        <f>IF(N314="základní",J314,0)</f>
        <v>0</v>
      </c>
      <c r="BF314" s="257">
        <f>IF(N314="snížená",J314,0)</f>
        <v>0</v>
      </c>
      <c r="BG314" s="257">
        <f>IF(N314="zákl. přenesená",J314,0)</f>
        <v>0</v>
      </c>
      <c r="BH314" s="257">
        <f>IF(N314="sníž. přenesená",J314,0)</f>
        <v>0</v>
      </c>
      <c r="BI314" s="257">
        <f>IF(N314="nulová",J314,0)</f>
        <v>0</v>
      </c>
      <c r="BJ314" s="16" t="s">
        <v>80</v>
      </c>
      <c r="BK314" s="257">
        <f>ROUND(I314*H314,2)</f>
        <v>0</v>
      </c>
      <c r="BL314" s="16" t="s">
        <v>156</v>
      </c>
      <c r="BM314" s="256" t="s">
        <v>633</v>
      </c>
    </row>
    <row r="315" spans="1:51" s="13" customFormat="1" ht="12">
      <c r="A315" s="13"/>
      <c r="B315" s="258"/>
      <c r="C315" s="259"/>
      <c r="D315" s="260" t="s">
        <v>173</v>
      </c>
      <c r="E315" s="261" t="s">
        <v>1</v>
      </c>
      <c r="F315" s="262" t="s">
        <v>634</v>
      </c>
      <c r="G315" s="259"/>
      <c r="H315" s="263">
        <v>250</v>
      </c>
      <c r="I315" s="264"/>
      <c r="J315" s="259"/>
      <c r="K315" s="259"/>
      <c r="L315" s="265"/>
      <c r="M315" s="266"/>
      <c r="N315" s="267"/>
      <c r="O315" s="267"/>
      <c r="P315" s="267"/>
      <c r="Q315" s="267"/>
      <c r="R315" s="267"/>
      <c r="S315" s="267"/>
      <c r="T315" s="26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9" t="s">
        <v>173</v>
      </c>
      <c r="AU315" s="269" t="s">
        <v>82</v>
      </c>
      <c r="AV315" s="13" t="s">
        <v>82</v>
      </c>
      <c r="AW315" s="13" t="s">
        <v>30</v>
      </c>
      <c r="AX315" s="13" t="s">
        <v>73</v>
      </c>
      <c r="AY315" s="269" t="s">
        <v>150</v>
      </c>
    </row>
    <row r="316" spans="1:51" s="13" customFormat="1" ht="12">
      <c r="A316" s="13"/>
      <c r="B316" s="258"/>
      <c r="C316" s="259"/>
      <c r="D316" s="260" t="s">
        <v>173</v>
      </c>
      <c r="E316" s="261" t="s">
        <v>1</v>
      </c>
      <c r="F316" s="262" t="s">
        <v>635</v>
      </c>
      <c r="G316" s="259"/>
      <c r="H316" s="263">
        <v>44</v>
      </c>
      <c r="I316" s="264"/>
      <c r="J316" s="259"/>
      <c r="K316" s="259"/>
      <c r="L316" s="265"/>
      <c r="M316" s="266"/>
      <c r="N316" s="267"/>
      <c r="O316" s="267"/>
      <c r="P316" s="267"/>
      <c r="Q316" s="267"/>
      <c r="R316" s="267"/>
      <c r="S316" s="267"/>
      <c r="T316" s="26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9" t="s">
        <v>173</v>
      </c>
      <c r="AU316" s="269" t="s">
        <v>82</v>
      </c>
      <c r="AV316" s="13" t="s">
        <v>82</v>
      </c>
      <c r="AW316" s="13" t="s">
        <v>30</v>
      </c>
      <c r="AX316" s="13" t="s">
        <v>73</v>
      </c>
      <c r="AY316" s="269" t="s">
        <v>150</v>
      </c>
    </row>
    <row r="317" spans="1:51" s="13" customFormat="1" ht="12">
      <c r="A317" s="13"/>
      <c r="B317" s="258"/>
      <c r="C317" s="259"/>
      <c r="D317" s="260" t="s">
        <v>173</v>
      </c>
      <c r="E317" s="261" t="s">
        <v>1</v>
      </c>
      <c r="F317" s="262" t="s">
        <v>636</v>
      </c>
      <c r="G317" s="259"/>
      <c r="H317" s="263">
        <v>12</v>
      </c>
      <c r="I317" s="264"/>
      <c r="J317" s="259"/>
      <c r="K317" s="259"/>
      <c r="L317" s="265"/>
      <c r="M317" s="266"/>
      <c r="N317" s="267"/>
      <c r="O317" s="267"/>
      <c r="P317" s="267"/>
      <c r="Q317" s="267"/>
      <c r="R317" s="267"/>
      <c r="S317" s="267"/>
      <c r="T317" s="26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9" t="s">
        <v>173</v>
      </c>
      <c r="AU317" s="269" t="s">
        <v>82</v>
      </c>
      <c r="AV317" s="13" t="s">
        <v>82</v>
      </c>
      <c r="AW317" s="13" t="s">
        <v>30</v>
      </c>
      <c r="AX317" s="13" t="s">
        <v>73</v>
      </c>
      <c r="AY317" s="269" t="s">
        <v>150</v>
      </c>
    </row>
    <row r="318" spans="1:51" s="14" customFormat="1" ht="12">
      <c r="A318" s="14"/>
      <c r="B318" s="281"/>
      <c r="C318" s="282"/>
      <c r="D318" s="260" t="s">
        <v>173</v>
      </c>
      <c r="E318" s="283" t="s">
        <v>1</v>
      </c>
      <c r="F318" s="284" t="s">
        <v>434</v>
      </c>
      <c r="G318" s="282"/>
      <c r="H318" s="285">
        <v>306</v>
      </c>
      <c r="I318" s="286"/>
      <c r="J318" s="282"/>
      <c r="K318" s="282"/>
      <c r="L318" s="287"/>
      <c r="M318" s="288"/>
      <c r="N318" s="289"/>
      <c r="O318" s="289"/>
      <c r="P318" s="289"/>
      <c r="Q318" s="289"/>
      <c r="R318" s="289"/>
      <c r="S318" s="289"/>
      <c r="T318" s="29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91" t="s">
        <v>173</v>
      </c>
      <c r="AU318" s="291" t="s">
        <v>82</v>
      </c>
      <c r="AV318" s="14" t="s">
        <v>156</v>
      </c>
      <c r="AW318" s="14" t="s">
        <v>30</v>
      </c>
      <c r="AX318" s="14" t="s">
        <v>80</v>
      </c>
      <c r="AY318" s="291" t="s">
        <v>150</v>
      </c>
    </row>
    <row r="319" spans="1:65" s="2" customFormat="1" ht="16.5" customHeight="1">
      <c r="A319" s="37"/>
      <c r="B319" s="38"/>
      <c r="C319" s="270" t="s">
        <v>637</v>
      </c>
      <c r="D319" s="270" t="s">
        <v>286</v>
      </c>
      <c r="E319" s="271" t="s">
        <v>638</v>
      </c>
      <c r="F319" s="272" t="s">
        <v>639</v>
      </c>
      <c r="G319" s="273" t="s">
        <v>210</v>
      </c>
      <c r="H319" s="274">
        <v>250</v>
      </c>
      <c r="I319" s="275"/>
      <c r="J319" s="276">
        <f>ROUND(I319*H319,2)</f>
        <v>0</v>
      </c>
      <c r="K319" s="277"/>
      <c r="L319" s="278"/>
      <c r="M319" s="279" t="s">
        <v>1</v>
      </c>
      <c r="N319" s="280" t="s">
        <v>38</v>
      </c>
      <c r="O319" s="90"/>
      <c r="P319" s="254">
        <f>O319*H319</f>
        <v>0</v>
      </c>
      <c r="Q319" s="254">
        <v>0.08</v>
      </c>
      <c r="R319" s="254">
        <f>Q319*H319</f>
        <v>20</v>
      </c>
      <c r="S319" s="254">
        <v>0</v>
      </c>
      <c r="T319" s="255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56" t="s">
        <v>184</v>
      </c>
      <c r="AT319" s="256" t="s">
        <v>286</v>
      </c>
      <c r="AU319" s="256" t="s">
        <v>82</v>
      </c>
      <c r="AY319" s="16" t="s">
        <v>150</v>
      </c>
      <c r="BE319" s="257">
        <f>IF(N319="základní",J319,0)</f>
        <v>0</v>
      </c>
      <c r="BF319" s="257">
        <f>IF(N319="snížená",J319,0)</f>
        <v>0</v>
      </c>
      <c r="BG319" s="257">
        <f>IF(N319="zákl. přenesená",J319,0)</f>
        <v>0</v>
      </c>
      <c r="BH319" s="257">
        <f>IF(N319="sníž. přenesená",J319,0)</f>
        <v>0</v>
      </c>
      <c r="BI319" s="257">
        <f>IF(N319="nulová",J319,0)</f>
        <v>0</v>
      </c>
      <c r="BJ319" s="16" t="s">
        <v>80</v>
      </c>
      <c r="BK319" s="257">
        <f>ROUND(I319*H319,2)</f>
        <v>0</v>
      </c>
      <c r="BL319" s="16" t="s">
        <v>156</v>
      </c>
      <c r="BM319" s="256" t="s">
        <v>640</v>
      </c>
    </row>
    <row r="320" spans="1:65" s="2" customFormat="1" ht="21.75" customHeight="1">
      <c r="A320" s="37"/>
      <c r="B320" s="38"/>
      <c r="C320" s="270" t="s">
        <v>641</v>
      </c>
      <c r="D320" s="270" t="s">
        <v>286</v>
      </c>
      <c r="E320" s="271" t="s">
        <v>642</v>
      </c>
      <c r="F320" s="272" t="s">
        <v>643</v>
      </c>
      <c r="G320" s="273" t="s">
        <v>210</v>
      </c>
      <c r="H320" s="274">
        <v>44</v>
      </c>
      <c r="I320" s="275"/>
      <c r="J320" s="276">
        <f>ROUND(I320*H320,2)</f>
        <v>0</v>
      </c>
      <c r="K320" s="277"/>
      <c r="L320" s="278"/>
      <c r="M320" s="279" t="s">
        <v>1</v>
      </c>
      <c r="N320" s="280" t="s">
        <v>38</v>
      </c>
      <c r="O320" s="90"/>
      <c r="P320" s="254">
        <f>O320*H320</f>
        <v>0</v>
      </c>
      <c r="Q320" s="254">
        <v>0.0483</v>
      </c>
      <c r="R320" s="254">
        <f>Q320*H320</f>
        <v>2.1252</v>
      </c>
      <c r="S320" s="254">
        <v>0</v>
      </c>
      <c r="T320" s="255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56" t="s">
        <v>184</v>
      </c>
      <c r="AT320" s="256" t="s">
        <v>286</v>
      </c>
      <c r="AU320" s="256" t="s">
        <v>82</v>
      </c>
      <c r="AY320" s="16" t="s">
        <v>150</v>
      </c>
      <c r="BE320" s="257">
        <f>IF(N320="základní",J320,0)</f>
        <v>0</v>
      </c>
      <c r="BF320" s="257">
        <f>IF(N320="snížená",J320,0)</f>
        <v>0</v>
      </c>
      <c r="BG320" s="257">
        <f>IF(N320="zákl. přenesená",J320,0)</f>
        <v>0</v>
      </c>
      <c r="BH320" s="257">
        <f>IF(N320="sníž. přenesená",J320,0)</f>
        <v>0</v>
      </c>
      <c r="BI320" s="257">
        <f>IF(N320="nulová",J320,0)</f>
        <v>0</v>
      </c>
      <c r="BJ320" s="16" t="s">
        <v>80</v>
      </c>
      <c r="BK320" s="257">
        <f>ROUND(I320*H320,2)</f>
        <v>0</v>
      </c>
      <c r="BL320" s="16" t="s">
        <v>156</v>
      </c>
      <c r="BM320" s="256" t="s">
        <v>644</v>
      </c>
    </row>
    <row r="321" spans="1:65" s="2" customFormat="1" ht="21.75" customHeight="1">
      <c r="A321" s="37"/>
      <c r="B321" s="38"/>
      <c r="C321" s="270" t="s">
        <v>645</v>
      </c>
      <c r="D321" s="270" t="s">
        <v>286</v>
      </c>
      <c r="E321" s="271" t="s">
        <v>646</v>
      </c>
      <c r="F321" s="272" t="s">
        <v>647</v>
      </c>
      <c r="G321" s="273" t="s">
        <v>210</v>
      </c>
      <c r="H321" s="274">
        <v>12</v>
      </c>
      <c r="I321" s="275"/>
      <c r="J321" s="276">
        <f>ROUND(I321*H321,2)</f>
        <v>0</v>
      </c>
      <c r="K321" s="277"/>
      <c r="L321" s="278"/>
      <c r="M321" s="279" t="s">
        <v>1</v>
      </c>
      <c r="N321" s="280" t="s">
        <v>38</v>
      </c>
      <c r="O321" s="90"/>
      <c r="P321" s="254">
        <f>O321*H321</f>
        <v>0</v>
      </c>
      <c r="Q321" s="254">
        <v>0.06567</v>
      </c>
      <c r="R321" s="254">
        <f>Q321*H321</f>
        <v>0.7880400000000001</v>
      </c>
      <c r="S321" s="254">
        <v>0</v>
      </c>
      <c r="T321" s="255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56" t="s">
        <v>184</v>
      </c>
      <c r="AT321" s="256" t="s">
        <v>286</v>
      </c>
      <c r="AU321" s="256" t="s">
        <v>82</v>
      </c>
      <c r="AY321" s="16" t="s">
        <v>150</v>
      </c>
      <c r="BE321" s="257">
        <f>IF(N321="základní",J321,0)</f>
        <v>0</v>
      </c>
      <c r="BF321" s="257">
        <f>IF(N321="snížená",J321,0)</f>
        <v>0</v>
      </c>
      <c r="BG321" s="257">
        <f>IF(N321="zákl. přenesená",J321,0)</f>
        <v>0</v>
      </c>
      <c r="BH321" s="257">
        <f>IF(N321="sníž. přenesená",J321,0)</f>
        <v>0</v>
      </c>
      <c r="BI321" s="257">
        <f>IF(N321="nulová",J321,0)</f>
        <v>0</v>
      </c>
      <c r="BJ321" s="16" t="s">
        <v>80</v>
      </c>
      <c r="BK321" s="257">
        <f>ROUND(I321*H321,2)</f>
        <v>0</v>
      </c>
      <c r="BL321" s="16" t="s">
        <v>156</v>
      </c>
      <c r="BM321" s="256" t="s">
        <v>648</v>
      </c>
    </row>
    <row r="322" spans="1:65" s="2" customFormat="1" ht="21.75" customHeight="1">
      <c r="A322" s="37"/>
      <c r="B322" s="38"/>
      <c r="C322" s="244" t="s">
        <v>649</v>
      </c>
      <c r="D322" s="244" t="s">
        <v>152</v>
      </c>
      <c r="E322" s="245" t="s">
        <v>650</v>
      </c>
      <c r="F322" s="246" t="s">
        <v>651</v>
      </c>
      <c r="G322" s="247" t="s">
        <v>210</v>
      </c>
      <c r="H322" s="248">
        <v>265</v>
      </c>
      <c r="I322" s="249"/>
      <c r="J322" s="250">
        <f>ROUND(I322*H322,2)</f>
        <v>0</v>
      </c>
      <c r="K322" s="251"/>
      <c r="L322" s="43"/>
      <c r="M322" s="252" t="s">
        <v>1</v>
      </c>
      <c r="N322" s="253" t="s">
        <v>38</v>
      </c>
      <c r="O322" s="90"/>
      <c r="P322" s="254">
        <f>O322*H322</f>
        <v>0</v>
      </c>
      <c r="Q322" s="254">
        <v>0.1295</v>
      </c>
      <c r="R322" s="254">
        <f>Q322*H322</f>
        <v>34.3175</v>
      </c>
      <c r="S322" s="254">
        <v>0</v>
      </c>
      <c r="T322" s="255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56" t="s">
        <v>156</v>
      </c>
      <c r="AT322" s="256" t="s">
        <v>152</v>
      </c>
      <c r="AU322" s="256" t="s">
        <v>82</v>
      </c>
      <c r="AY322" s="16" t="s">
        <v>150</v>
      </c>
      <c r="BE322" s="257">
        <f>IF(N322="základní",J322,0)</f>
        <v>0</v>
      </c>
      <c r="BF322" s="257">
        <f>IF(N322="snížená",J322,0)</f>
        <v>0</v>
      </c>
      <c r="BG322" s="257">
        <f>IF(N322="zákl. přenesená",J322,0)</f>
        <v>0</v>
      </c>
      <c r="BH322" s="257">
        <f>IF(N322="sníž. přenesená",J322,0)</f>
        <v>0</v>
      </c>
      <c r="BI322" s="257">
        <f>IF(N322="nulová",J322,0)</f>
        <v>0</v>
      </c>
      <c r="BJ322" s="16" t="s">
        <v>80</v>
      </c>
      <c r="BK322" s="257">
        <f>ROUND(I322*H322,2)</f>
        <v>0</v>
      </c>
      <c r="BL322" s="16" t="s">
        <v>156</v>
      </c>
      <c r="BM322" s="256" t="s">
        <v>652</v>
      </c>
    </row>
    <row r="323" spans="1:51" s="13" customFormat="1" ht="12">
      <c r="A323" s="13"/>
      <c r="B323" s="258"/>
      <c r="C323" s="259"/>
      <c r="D323" s="260" t="s">
        <v>173</v>
      </c>
      <c r="E323" s="261" t="s">
        <v>1</v>
      </c>
      <c r="F323" s="262" t="s">
        <v>653</v>
      </c>
      <c r="G323" s="259"/>
      <c r="H323" s="263">
        <v>265</v>
      </c>
      <c r="I323" s="264"/>
      <c r="J323" s="259"/>
      <c r="K323" s="259"/>
      <c r="L323" s="265"/>
      <c r="M323" s="266"/>
      <c r="N323" s="267"/>
      <c r="O323" s="267"/>
      <c r="P323" s="267"/>
      <c r="Q323" s="267"/>
      <c r="R323" s="267"/>
      <c r="S323" s="267"/>
      <c r="T323" s="26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9" t="s">
        <v>173</v>
      </c>
      <c r="AU323" s="269" t="s">
        <v>82</v>
      </c>
      <c r="AV323" s="13" t="s">
        <v>82</v>
      </c>
      <c r="AW323" s="13" t="s">
        <v>30</v>
      </c>
      <c r="AX323" s="13" t="s">
        <v>80</v>
      </c>
      <c r="AY323" s="269" t="s">
        <v>150</v>
      </c>
    </row>
    <row r="324" spans="1:65" s="2" customFormat="1" ht="16.5" customHeight="1">
      <c r="A324" s="37"/>
      <c r="B324" s="38"/>
      <c r="C324" s="270" t="s">
        <v>654</v>
      </c>
      <c r="D324" s="270" t="s">
        <v>286</v>
      </c>
      <c r="E324" s="271" t="s">
        <v>655</v>
      </c>
      <c r="F324" s="272" t="s">
        <v>656</v>
      </c>
      <c r="G324" s="273" t="s">
        <v>210</v>
      </c>
      <c r="H324" s="274">
        <v>265</v>
      </c>
      <c r="I324" s="275"/>
      <c r="J324" s="276">
        <f>ROUND(I324*H324,2)</f>
        <v>0</v>
      </c>
      <c r="K324" s="277"/>
      <c r="L324" s="278"/>
      <c r="M324" s="279" t="s">
        <v>1</v>
      </c>
      <c r="N324" s="280" t="s">
        <v>38</v>
      </c>
      <c r="O324" s="90"/>
      <c r="P324" s="254">
        <f>O324*H324</f>
        <v>0</v>
      </c>
      <c r="Q324" s="254">
        <v>0.0335</v>
      </c>
      <c r="R324" s="254">
        <f>Q324*H324</f>
        <v>8.877500000000001</v>
      </c>
      <c r="S324" s="254">
        <v>0</v>
      </c>
      <c r="T324" s="255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56" t="s">
        <v>184</v>
      </c>
      <c r="AT324" s="256" t="s">
        <v>286</v>
      </c>
      <c r="AU324" s="256" t="s">
        <v>82</v>
      </c>
      <c r="AY324" s="16" t="s">
        <v>150</v>
      </c>
      <c r="BE324" s="257">
        <f>IF(N324="základní",J324,0)</f>
        <v>0</v>
      </c>
      <c r="BF324" s="257">
        <f>IF(N324="snížená",J324,0)</f>
        <v>0</v>
      </c>
      <c r="BG324" s="257">
        <f>IF(N324="zákl. přenesená",J324,0)</f>
        <v>0</v>
      </c>
      <c r="BH324" s="257">
        <f>IF(N324="sníž. přenesená",J324,0)</f>
        <v>0</v>
      </c>
      <c r="BI324" s="257">
        <f>IF(N324="nulová",J324,0)</f>
        <v>0</v>
      </c>
      <c r="BJ324" s="16" t="s">
        <v>80</v>
      </c>
      <c r="BK324" s="257">
        <f>ROUND(I324*H324,2)</f>
        <v>0</v>
      </c>
      <c r="BL324" s="16" t="s">
        <v>156</v>
      </c>
      <c r="BM324" s="256" t="s">
        <v>657</v>
      </c>
    </row>
    <row r="325" spans="1:65" s="2" customFormat="1" ht="21.75" customHeight="1">
      <c r="A325" s="37"/>
      <c r="B325" s="38"/>
      <c r="C325" s="244" t="s">
        <v>658</v>
      </c>
      <c r="D325" s="244" t="s">
        <v>152</v>
      </c>
      <c r="E325" s="245" t="s">
        <v>659</v>
      </c>
      <c r="F325" s="246" t="s">
        <v>660</v>
      </c>
      <c r="G325" s="247" t="s">
        <v>210</v>
      </c>
      <c r="H325" s="248">
        <v>85.5</v>
      </c>
      <c r="I325" s="249"/>
      <c r="J325" s="250">
        <f>ROUND(I325*H325,2)</f>
        <v>0</v>
      </c>
      <c r="K325" s="251"/>
      <c r="L325" s="43"/>
      <c r="M325" s="252" t="s">
        <v>1</v>
      </c>
      <c r="N325" s="253" t="s">
        <v>38</v>
      </c>
      <c r="O325" s="90"/>
      <c r="P325" s="254">
        <f>O325*H325</f>
        <v>0</v>
      </c>
      <c r="Q325" s="254">
        <v>0.16849</v>
      </c>
      <c r="R325" s="254">
        <f>Q325*H325</f>
        <v>14.405895</v>
      </c>
      <c r="S325" s="254">
        <v>0</v>
      </c>
      <c r="T325" s="255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56" t="s">
        <v>156</v>
      </c>
      <c r="AT325" s="256" t="s">
        <v>152</v>
      </c>
      <c r="AU325" s="256" t="s">
        <v>82</v>
      </c>
      <c r="AY325" s="16" t="s">
        <v>150</v>
      </c>
      <c r="BE325" s="257">
        <f>IF(N325="základní",J325,0)</f>
        <v>0</v>
      </c>
      <c r="BF325" s="257">
        <f>IF(N325="snížená",J325,0)</f>
        <v>0</v>
      </c>
      <c r="BG325" s="257">
        <f>IF(N325="zákl. přenesená",J325,0)</f>
        <v>0</v>
      </c>
      <c r="BH325" s="257">
        <f>IF(N325="sníž. přenesená",J325,0)</f>
        <v>0</v>
      </c>
      <c r="BI325" s="257">
        <f>IF(N325="nulová",J325,0)</f>
        <v>0</v>
      </c>
      <c r="BJ325" s="16" t="s">
        <v>80</v>
      </c>
      <c r="BK325" s="257">
        <f>ROUND(I325*H325,2)</f>
        <v>0</v>
      </c>
      <c r="BL325" s="16" t="s">
        <v>156</v>
      </c>
      <c r="BM325" s="256" t="s">
        <v>661</v>
      </c>
    </row>
    <row r="326" spans="1:51" s="13" customFormat="1" ht="12">
      <c r="A326" s="13"/>
      <c r="B326" s="258"/>
      <c r="C326" s="259"/>
      <c r="D326" s="260" t="s">
        <v>173</v>
      </c>
      <c r="E326" s="261" t="s">
        <v>1</v>
      </c>
      <c r="F326" s="262" t="s">
        <v>662</v>
      </c>
      <c r="G326" s="259"/>
      <c r="H326" s="263">
        <v>71</v>
      </c>
      <c r="I326" s="264"/>
      <c r="J326" s="259"/>
      <c r="K326" s="259"/>
      <c r="L326" s="265"/>
      <c r="M326" s="266"/>
      <c r="N326" s="267"/>
      <c r="O326" s="267"/>
      <c r="P326" s="267"/>
      <c r="Q326" s="267"/>
      <c r="R326" s="267"/>
      <c r="S326" s="267"/>
      <c r="T326" s="26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9" t="s">
        <v>173</v>
      </c>
      <c r="AU326" s="269" t="s">
        <v>82</v>
      </c>
      <c r="AV326" s="13" t="s">
        <v>82</v>
      </c>
      <c r="AW326" s="13" t="s">
        <v>30</v>
      </c>
      <c r="AX326" s="13" t="s">
        <v>73</v>
      </c>
      <c r="AY326" s="269" t="s">
        <v>150</v>
      </c>
    </row>
    <row r="327" spans="1:51" s="13" customFormat="1" ht="12">
      <c r="A327" s="13"/>
      <c r="B327" s="258"/>
      <c r="C327" s="259"/>
      <c r="D327" s="260" t="s">
        <v>173</v>
      </c>
      <c r="E327" s="261" t="s">
        <v>1</v>
      </c>
      <c r="F327" s="262" t="s">
        <v>663</v>
      </c>
      <c r="G327" s="259"/>
      <c r="H327" s="263">
        <v>14.5</v>
      </c>
      <c r="I327" s="264"/>
      <c r="J327" s="259"/>
      <c r="K327" s="259"/>
      <c r="L327" s="265"/>
      <c r="M327" s="266"/>
      <c r="N327" s="267"/>
      <c r="O327" s="267"/>
      <c r="P327" s="267"/>
      <c r="Q327" s="267"/>
      <c r="R327" s="267"/>
      <c r="S327" s="267"/>
      <c r="T327" s="26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9" t="s">
        <v>173</v>
      </c>
      <c r="AU327" s="269" t="s">
        <v>82</v>
      </c>
      <c r="AV327" s="13" t="s">
        <v>82</v>
      </c>
      <c r="AW327" s="13" t="s">
        <v>30</v>
      </c>
      <c r="AX327" s="13" t="s">
        <v>73</v>
      </c>
      <c r="AY327" s="269" t="s">
        <v>150</v>
      </c>
    </row>
    <row r="328" spans="1:51" s="14" customFormat="1" ht="12">
      <c r="A328" s="14"/>
      <c r="B328" s="281"/>
      <c r="C328" s="282"/>
      <c r="D328" s="260" t="s">
        <v>173</v>
      </c>
      <c r="E328" s="283" t="s">
        <v>1</v>
      </c>
      <c r="F328" s="284" t="s">
        <v>434</v>
      </c>
      <c r="G328" s="282"/>
      <c r="H328" s="285">
        <v>85.5</v>
      </c>
      <c r="I328" s="286"/>
      <c r="J328" s="282"/>
      <c r="K328" s="282"/>
      <c r="L328" s="287"/>
      <c r="M328" s="288"/>
      <c r="N328" s="289"/>
      <c r="O328" s="289"/>
      <c r="P328" s="289"/>
      <c r="Q328" s="289"/>
      <c r="R328" s="289"/>
      <c r="S328" s="289"/>
      <c r="T328" s="29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91" t="s">
        <v>173</v>
      </c>
      <c r="AU328" s="291" t="s">
        <v>82</v>
      </c>
      <c r="AV328" s="14" t="s">
        <v>156</v>
      </c>
      <c r="AW328" s="14" t="s">
        <v>30</v>
      </c>
      <c r="AX328" s="14" t="s">
        <v>80</v>
      </c>
      <c r="AY328" s="291" t="s">
        <v>150</v>
      </c>
    </row>
    <row r="329" spans="1:65" s="2" customFormat="1" ht="16.5" customHeight="1">
      <c r="A329" s="37"/>
      <c r="B329" s="38"/>
      <c r="C329" s="270" t="s">
        <v>664</v>
      </c>
      <c r="D329" s="270" t="s">
        <v>286</v>
      </c>
      <c r="E329" s="271" t="s">
        <v>665</v>
      </c>
      <c r="F329" s="272" t="s">
        <v>666</v>
      </c>
      <c r="G329" s="273" t="s">
        <v>210</v>
      </c>
      <c r="H329" s="274">
        <v>71</v>
      </c>
      <c r="I329" s="275"/>
      <c r="J329" s="276">
        <f>ROUND(I329*H329,2)</f>
        <v>0</v>
      </c>
      <c r="K329" s="277"/>
      <c r="L329" s="278"/>
      <c r="M329" s="279" t="s">
        <v>1</v>
      </c>
      <c r="N329" s="280" t="s">
        <v>38</v>
      </c>
      <c r="O329" s="90"/>
      <c r="P329" s="254">
        <f>O329*H329</f>
        <v>0</v>
      </c>
      <c r="Q329" s="254">
        <v>0.125</v>
      </c>
      <c r="R329" s="254">
        <f>Q329*H329</f>
        <v>8.875</v>
      </c>
      <c r="S329" s="254">
        <v>0</v>
      </c>
      <c r="T329" s="255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56" t="s">
        <v>184</v>
      </c>
      <c r="AT329" s="256" t="s">
        <v>286</v>
      </c>
      <c r="AU329" s="256" t="s">
        <v>82</v>
      </c>
      <c r="AY329" s="16" t="s">
        <v>150</v>
      </c>
      <c r="BE329" s="257">
        <f>IF(N329="základní",J329,0)</f>
        <v>0</v>
      </c>
      <c r="BF329" s="257">
        <f>IF(N329="snížená",J329,0)</f>
        <v>0</v>
      </c>
      <c r="BG329" s="257">
        <f>IF(N329="zákl. přenesená",J329,0)</f>
        <v>0</v>
      </c>
      <c r="BH329" s="257">
        <f>IF(N329="sníž. přenesená",J329,0)</f>
        <v>0</v>
      </c>
      <c r="BI329" s="257">
        <f>IF(N329="nulová",J329,0)</f>
        <v>0</v>
      </c>
      <c r="BJ329" s="16" t="s">
        <v>80</v>
      </c>
      <c r="BK329" s="257">
        <f>ROUND(I329*H329,2)</f>
        <v>0</v>
      </c>
      <c r="BL329" s="16" t="s">
        <v>156</v>
      </c>
      <c r="BM329" s="256" t="s">
        <v>667</v>
      </c>
    </row>
    <row r="330" spans="1:65" s="2" customFormat="1" ht="21.75" customHeight="1">
      <c r="A330" s="37"/>
      <c r="B330" s="38"/>
      <c r="C330" s="270" t="s">
        <v>668</v>
      </c>
      <c r="D330" s="270" t="s">
        <v>286</v>
      </c>
      <c r="E330" s="271" t="s">
        <v>669</v>
      </c>
      <c r="F330" s="272" t="s">
        <v>670</v>
      </c>
      <c r="G330" s="273" t="s">
        <v>210</v>
      </c>
      <c r="H330" s="274">
        <v>9.5</v>
      </c>
      <c r="I330" s="275"/>
      <c r="J330" s="276">
        <f>ROUND(I330*H330,2)</f>
        <v>0</v>
      </c>
      <c r="K330" s="277"/>
      <c r="L330" s="278"/>
      <c r="M330" s="279" t="s">
        <v>1</v>
      </c>
      <c r="N330" s="280" t="s">
        <v>38</v>
      </c>
      <c r="O330" s="90"/>
      <c r="P330" s="254">
        <f>O330*H330</f>
        <v>0</v>
      </c>
      <c r="Q330" s="254">
        <v>0.125</v>
      </c>
      <c r="R330" s="254">
        <f>Q330*H330</f>
        <v>1.1875</v>
      </c>
      <c r="S330" s="254">
        <v>0</v>
      </c>
      <c r="T330" s="255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56" t="s">
        <v>184</v>
      </c>
      <c r="AT330" s="256" t="s">
        <v>286</v>
      </c>
      <c r="AU330" s="256" t="s">
        <v>82</v>
      </c>
      <c r="AY330" s="16" t="s">
        <v>150</v>
      </c>
      <c r="BE330" s="257">
        <f>IF(N330="základní",J330,0)</f>
        <v>0</v>
      </c>
      <c r="BF330" s="257">
        <f>IF(N330="snížená",J330,0)</f>
        <v>0</v>
      </c>
      <c r="BG330" s="257">
        <f>IF(N330="zákl. přenesená",J330,0)</f>
        <v>0</v>
      </c>
      <c r="BH330" s="257">
        <f>IF(N330="sníž. přenesená",J330,0)</f>
        <v>0</v>
      </c>
      <c r="BI330" s="257">
        <f>IF(N330="nulová",J330,0)</f>
        <v>0</v>
      </c>
      <c r="BJ330" s="16" t="s">
        <v>80</v>
      </c>
      <c r="BK330" s="257">
        <f>ROUND(I330*H330,2)</f>
        <v>0</v>
      </c>
      <c r="BL330" s="16" t="s">
        <v>156</v>
      </c>
      <c r="BM330" s="256" t="s">
        <v>671</v>
      </c>
    </row>
    <row r="331" spans="1:51" s="13" customFormat="1" ht="12">
      <c r="A331" s="13"/>
      <c r="B331" s="258"/>
      <c r="C331" s="259"/>
      <c r="D331" s="260" t="s">
        <v>173</v>
      </c>
      <c r="E331" s="261" t="s">
        <v>1</v>
      </c>
      <c r="F331" s="262" t="s">
        <v>672</v>
      </c>
      <c r="G331" s="259"/>
      <c r="H331" s="263">
        <v>9.5</v>
      </c>
      <c r="I331" s="264"/>
      <c r="J331" s="259"/>
      <c r="K331" s="259"/>
      <c r="L331" s="265"/>
      <c r="M331" s="266"/>
      <c r="N331" s="267"/>
      <c r="O331" s="267"/>
      <c r="P331" s="267"/>
      <c r="Q331" s="267"/>
      <c r="R331" s="267"/>
      <c r="S331" s="267"/>
      <c r="T331" s="26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9" t="s">
        <v>173</v>
      </c>
      <c r="AU331" s="269" t="s">
        <v>82</v>
      </c>
      <c r="AV331" s="13" t="s">
        <v>82</v>
      </c>
      <c r="AW331" s="13" t="s">
        <v>30</v>
      </c>
      <c r="AX331" s="13" t="s">
        <v>80</v>
      </c>
      <c r="AY331" s="269" t="s">
        <v>150</v>
      </c>
    </row>
    <row r="332" spans="1:65" s="2" customFormat="1" ht="21.75" customHeight="1">
      <c r="A332" s="37"/>
      <c r="B332" s="38"/>
      <c r="C332" s="270" t="s">
        <v>673</v>
      </c>
      <c r="D332" s="270" t="s">
        <v>286</v>
      </c>
      <c r="E332" s="271" t="s">
        <v>674</v>
      </c>
      <c r="F332" s="272" t="s">
        <v>675</v>
      </c>
      <c r="G332" s="273" t="s">
        <v>210</v>
      </c>
      <c r="H332" s="274">
        <v>5</v>
      </c>
      <c r="I332" s="275"/>
      <c r="J332" s="276">
        <f>ROUND(I332*H332,2)</f>
        <v>0</v>
      </c>
      <c r="K332" s="277"/>
      <c r="L332" s="278"/>
      <c r="M332" s="279" t="s">
        <v>1</v>
      </c>
      <c r="N332" s="280" t="s">
        <v>38</v>
      </c>
      <c r="O332" s="90"/>
      <c r="P332" s="254">
        <f>O332*H332</f>
        <v>0</v>
      </c>
      <c r="Q332" s="254">
        <v>0.125</v>
      </c>
      <c r="R332" s="254">
        <f>Q332*H332</f>
        <v>0.625</v>
      </c>
      <c r="S332" s="254">
        <v>0</v>
      </c>
      <c r="T332" s="255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56" t="s">
        <v>184</v>
      </c>
      <c r="AT332" s="256" t="s">
        <v>286</v>
      </c>
      <c r="AU332" s="256" t="s">
        <v>82</v>
      </c>
      <c r="AY332" s="16" t="s">
        <v>150</v>
      </c>
      <c r="BE332" s="257">
        <f>IF(N332="základní",J332,0)</f>
        <v>0</v>
      </c>
      <c r="BF332" s="257">
        <f>IF(N332="snížená",J332,0)</f>
        <v>0</v>
      </c>
      <c r="BG332" s="257">
        <f>IF(N332="zákl. přenesená",J332,0)</f>
        <v>0</v>
      </c>
      <c r="BH332" s="257">
        <f>IF(N332="sníž. přenesená",J332,0)</f>
        <v>0</v>
      </c>
      <c r="BI332" s="257">
        <f>IF(N332="nulová",J332,0)</f>
        <v>0</v>
      </c>
      <c r="BJ332" s="16" t="s">
        <v>80</v>
      </c>
      <c r="BK332" s="257">
        <f>ROUND(I332*H332,2)</f>
        <v>0</v>
      </c>
      <c r="BL332" s="16" t="s">
        <v>156</v>
      </c>
      <c r="BM332" s="256" t="s">
        <v>676</v>
      </c>
    </row>
    <row r="333" spans="1:65" s="2" customFormat="1" ht="21.75" customHeight="1">
      <c r="A333" s="37"/>
      <c r="B333" s="38"/>
      <c r="C333" s="244" t="s">
        <v>677</v>
      </c>
      <c r="D333" s="244" t="s">
        <v>152</v>
      </c>
      <c r="E333" s="245" t="s">
        <v>678</v>
      </c>
      <c r="F333" s="246" t="s">
        <v>679</v>
      </c>
      <c r="G333" s="247" t="s">
        <v>210</v>
      </c>
      <c r="H333" s="248">
        <v>30</v>
      </c>
      <c r="I333" s="249"/>
      <c r="J333" s="250">
        <f>ROUND(I333*H333,2)</f>
        <v>0</v>
      </c>
      <c r="K333" s="251"/>
      <c r="L333" s="43"/>
      <c r="M333" s="252" t="s">
        <v>1</v>
      </c>
      <c r="N333" s="253" t="s">
        <v>38</v>
      </c>
      <c r="O333" s="90"/>
      <c r="P333" s="254">
        <f>O333*H333</f>
        <v>0</v>
      </c>
      <c r="Q333" s="254">
        <v>3E-05</v>
      </c>
      <c r="R333" s="254">
        <f>Q333*H333</f>
        <v>0.0009</v>
      </c>
      <c r="S333" s="254">
        <v>0</v>
      </c>
      <c r="T333" s="255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56" t="s">
        <v>156</v>
      </c>
      <c r="AT333" s="256" t="s">
        <v>152</v>
      </c>
      <c r="AU333" s="256" t="s">
        <v>82</v>
      </c>
      <c r="AY333" s="16" t="s">
        <v>150</v>
      </c>
      <c r="BE333" s="257">
        <f>IF(N333="základní",J333,0)</f>
        <v>0</v>
      </c>
      <c r="BF333" s="257">
        <f>IF(N333="snížená",J333,0)</f>
        <v>0</v>
      </c>
      <c r="BG333" s="257">
        <f>IF(N333="zákl. přenesená",J333,0)</f>
        <v>0</v>
      </c>
      <c r="BH333" s="257">
        <f>IF(N333="sníž. přenesená",J333,0)</f>
        <v>0</v>
      </c>
      <c r="BI333" s="257">
        <f>IF(N333="nulová",J333,0)</f>
        <v>0</v>
      </c>
      <c r="BJ333" s="16" t="s">
        <v>80</v>
      </c>
      <c r="BK333" s="257">
        <f>ROUND(I333*H333,2)</f>
        <v>0</v>
      </c>
      <c r="BL333" s="16" t="s">
        <v>156</v>
      </c>
      <c r="BM333" s="256" t="s">
        <v>680</v>
      </c>
    </row>
    <row r="334" spans="1:65" s="2" customFormat="1" ht="21.75" customHeight="1">
      <c r="A334" s="37"/>
      <c r="B334" s="38"/>
      <c r="C334" s="270" t="s">
        <v>681</v>
      </c>
      <c r="D334" s="270" t="s">
        <v>286</v>
      </c>
      <c r="E334" s="271" t="s">
        <v>682</v>
      </c>
      <c r="F334" s="272" t="s">
        <v>683</v>
      </c>
      <c r="G334" s="273" t="s">
        <v>210</v>
      </c>
      <c r="H334" s="274">
        <v>30</v>
      </c>
      <c r="I334" s="275"/>
      <c r="J334" s="276">
        <f>ROUND(I334*H334,2)</f>
        <v>0</v>
      </c>
      <c r="K334" s="277"/>
      <c r="L334" s="278"/>
      <c r="M334" s="279" t="s">
        <v>1</v>
      </c>
      <c r="N334" s="280" t="s">
        <v>38</v>
      </c>
      <c r="O334" s="90"/>
      <c r="P334" s="254">
        <f>O334*H334</f>
        <v>0</v>
      </c>
      <c r="Q334" s="254">
        <v>0.00082</v>
      </c>
      <c r="R334" s="254">
        <f>Q334*H334</f>
        <v>0.0246</v>
      </c>
      <c r="S334" s="254">
        <v>0</v>
      </c>
      <c r="T334" s="255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56" t="s">
        <v>184</v>
      </c>
      <c r="AT334" s="256" t="s">
        <v>286</v>
      </c>
      <c r="AU334" s="256" t="s">
        <v>82</v>
      </c>
      <c r="AY334" s="16" t="s">
        <v>150</v>
      </c>
      <c r="BE334" s="257">
        <f>IF(N334="základní",J334,0)</f>
        <v>0</v>
      </c>
      <c r="BF334" s="257">
        <f>IF(N334="snížená",J334,0)</f>
        <v>0</v>
      </c>
      <c r="BG334" s="257">
        <f>IF(N334="zákl. přenesená",J334,0)</f>
        <v>0</v>
      </c>
      <c r="BH334" s="257">
        <f>IF(N334="sníž. přenesená",J334,0)</f>
        <v>0</v>
      </c>
      <c r="BI334" s="257">
        <f>IF(N334="nulová",J334,0)</f>
        <v>0</v>
      </c>
      <c r="BJ334" s="16" t="s">
        <v>80</v>
      </c>
      <c r="BK334" s="257">
        <f>ROUND(I334*H334,2)</f>
        <v>0</v>
      </c>
      <c r="BL334" s="16" t="s">
        <v>156</v>
      </c>
      <c r="BM334" s="256" t="s">
        <v>684</v>
      </c>
    </row>
    <row r="335" spans="1:65" s="2" customFormat="1" ht="21.75" customHeight="1">
      <c r="A335" s="37"/>
      <c r="B335" s="38"/>
      <c r="C335" s="244" t="s">
        <v>685</v>
      </c>
      <c r="D335" s="244" t="s">
        <v>152</v>
      </c>
      <c r="E335" s="245" t="s">
        <v>686</v>
      </c>
      <c r="F335" s="246" t="s">
        <v>687</v>
      </c>
      <c r="G335" s="247" t="s">
        <v>155</v>
      </c>
      <c r="H335" s="248">
        <v>63</v>
      </c>
      <c r="I335" s="249"/>
      <c r="J335" s="250">
        <f>ROUND(I335*H335,2)</f>
        <v>0</v>
      </c>
      <c r="K335" s="251"/>
      <c r="L335" s="43"/>
      <c r="M335" s="252" t="s">
        <v>1</v>
      </c>
      <c r="N335" s="253" t="s">
        <v>38</v>
      </c>
      <c r="O335" s="90"/>
      <c r="P335" s="254">
        <f>O335*H335</f>
        <v>0</v>
      </c>
      <c r="Q335" s="254">
        <v>0.00036</v>
      </c>
      <c r="R335" s="254">
        <f>Q335*H335</f>
        <v>0.022680000000000002</v>
      </c>
      <c r="S335" s="254">
        <v>0</v>
      </c>
      <c r="T335" s="255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56" t="s">
        <v>156</v>
      </c>
      <c r="AT335" s="256" t="s">
        <v>152</v>
      </c>
      <c r="AU335" s="256" t="s">
        <v>82</v>
      </c>
      <c r="AY335" s="16" t="s">
        <v>150</v>
      </c>
      <c r="BE335" s="257">
        <f>IF(N335="základní",J335,0)</f>
        <v>0</v>
      </c>
      <c r="BF335" s="257">
        <f>IF(N335="snížená",J335,0)</f>
        <v>0</v>
      </c>
      <c r="BG335" s="257">
        <f>IF(N335="zákl. přenesená",J335,0)</f>
        <v>0</v>
      </c>
      <c r="BH335" s="257">
        <f>IF(N335="sníž. přenesená",J335,0)</f>
        <v>0</v>
      </c>
      <c r="BI335" s="257">
        <f>IF(N335="nulová",J335,0)</f>
        <v>0</v>
      </c>
      <c r="BJ335" s="16" t="s">
        <v>80</v>
      </c>
      <c r="BK335" s="257">
        <f>ROUND(I335*H335,2)</f>
        <v>0</v>
      </c>
      <c r="BL335" s="16" t="s">
        <v>156</v>
      </c>
      <c r="BM335" s="256" t="s">
        <v>688</v>
      </c>
    </row>
    <row r="336" spans="1:51" s="13" customFormat="1" ht="12">
      <c r="A336" s="13"/>
      <c r="B336" s="258"/>
      <c r="C336" s="259"/>
      <c r="D336" s="260" t="s">
        <v>173</v>
      </c>
      <c r="E336" s="261" t="s">
        <v>1</v>
      </c>
      <c r="F336" s="262" t="s">
        <v>689</v>
      </c>
      <c r="G336" s="259"/>
      <c r="H336" s="263">
        <v>63</v>
      </c>
      <c r="I336" s="264"/>
      <c r="J336" s="259"/>
      <c r="K336" s="259"/>
      <c r="L336" s="265"/>
      <c r="M336" s="266"/>
      <c r="N336" s="267"/>
      <c r="O336" s="267"/>
      <c r="P336" s="267"/>
      <c r="Q336" s="267"/>
      <c r="R336" s="267"/>
      <c r="S336" s="267"/>
      <c r="T336" s="26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9" t="s">
        <v>173</v>
      </c>
      <c r="AU336" s="269" t="s">
        <v>82</v>
      </c>
      <c r="AV336" s="13" t="s">
        <v>82</v>
      </c>
      <c r="AW336" s="13" t="s">
        <v>30</v>
      </c>
      <c r="AX336" s="13" t="s">
        <v>80</v>
      </c>
      <c r="AY336" s="269" t="s">
        <v>150</v>
      </c>
    </row>
    <row r="337" spans="1:65" s="2" customFormat="1" ht="21.75" customHeight="1">
      <c r="A337" s="37"/>
      <c r="B337" s="38"/>
      <c r="C337" s="244" t="s">
        <v>690</v>
      </c>
      <c r="D337" s="244" t="s">
        <v>152</v>
      </c>
      <c r="E337" s="245" t="s">
        <v>691</v>
      </c>
      <c r="F337" s="246" t="s">
        <v>692</v>
      </c>
      <c r="G337" s="247" t="s">
        <v>210</v>
      </c>
      <c r="H337" s="248">
        <v>8</v>
      </c>
      <c r="I337" s="249"/>
      <c r="J337" s="250">
        <f>ROUND(I337*H337,2)</f>
        <v>0</v>
      </c>
      <c r="K337" s="251"/>
      <c r="L337" s="43"/>
      <c r="M337" s="252" t="s">
        <v>1</v>
      </c>
      <c r="N337" s="253" t="s">
        <v>38</v>
      </c>
      <c r="O337" s="90"/>
      <c r="P337" s="254">
        <f>O337*H337</f>
        <v>0</v>
      </c>
      <c r="Q337" s="254">
        <v>0.00061</v>
      </c>
      <c r="R337" s="254">
        <f>Q337*H337</f>
        <v>0.00488</v>
      </c>
      <c r="S337" s="254">
        <v>0</v>
      </c>
      <c r="T337" s="255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56" t="s">
        <v>156</v>
      </c>
      <c r="AT337" s="256" t="s">
        <v>152</v>
      </c>
      <c r="AU337" s="256" t="s">
        <v>82</v>
      </c>
      <c r="AY337" s="16" t="s">
        <v>150</v>
      </c>
      <c r="BE337" s="257">
        <f>IF(N337="základní",J337,0)</f>
        <v>0</v>
      </c>
      <c r="BF337" s="257">
        <f>IF(N337="snížená",J337,0)</f>
        <v>0</v>
      </c>
      <c r="BG337" s="257">
        <f>IF(N337="zákl. přenesená",J337,0)</f>
        <v>0</v>
      </c>
      <c r="BH337" s="257">
        <f>IF(N337="sníž. přenesená",J337,0)</f>
        <v>0</v>
      </c>
      <c r="BI337" s="257">
        <f>IF(N337="nulová",J337,0)</f>
        <v>0</v>
      </c>
      <c r="BJ337" s="16" t="s">
        <v>80</v>
      </c>
      <c r="BK337" s="257">
        <f>ROUND(I337*H337,2)</f>
        <v>0</v>
      </c>
      <c r="BL337" s="16" t="s">
        <v>156</v>
      </c>
      <c r="BM337" s="256" t="s">
        <v>693</v>
      </c>
    </row>
    <row r="338" spans="1:51" s="13" customFormat="1" ht="12">
      <c r="A338" s="13"/>
      <c r="B338" s="258"/>
      <c r="C338" s="259"/>
      <c r="D338" s="260" t="s">
        <v>173</v>
      </c>
      <c r="E338" s="261" t="s">
        <v>1</v>
      </c>
      <c r="F338" s="262" t="s">
        <v>184</v>
      </c>
      <c r="G338" s="259"/>
      <c r="H338" s="263">
        <v>8</v>
      </c>
      <c r="I338" s="264"/>
      <c r="J338" s="259"/>
      <c r="K338" s="259"/>
      <c r="L338" s="265"/>
      <c r="M338" s="266"/>
      <c r="N338" s="267"/>
      <c r="O338" s="267"/>
      <c r="P338" s="267"/>
      <c r="Q338" s="267"/>
      <c r="R338" s="267"/>
      <c r="S338" s="267"/>
      <c r="T338" s="26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9" t="s">
        <v>173</v>
      </c>
      <c r="AU338" s="269" t="s">
        <v>82</v>
      </c>
      <c r="AV338" s="13" t="s">
        <v>82</v>
      </c>
      <c r="AW338" s="13" t="s">
        <v>30</v>
      </c>
      <c r="AX338" s="13" t="s">
        <v>80</v>
      </c>
      <c r="AY338" s="269" t="s">
        <v>150</v>
      </c>
    </row>
    <row r="339" spans="1:65" s="2" customFormat="1" ht="16.5" customHeight="1">
      <c r="A339" s="37"/>
      <c r="B339" s="38"/>
      <c r="C339" s="244" t="s">
        <v>694</v>
      </c>
      <c r="D339" s="244" t="s">
        <v>152</v>
      </c>
      <c r="E339" s="245" t="s">
        <v>695</v>
      </c>
      <c r="F339" s="246" t="s">
        <v>696</v>
      </c>
      <c r="G339" s="247" t="s">
        <v>210</v>
      </c>
      <c r="H339" s="248">
        <v>10</v>
      </c>
      <c r="I339" s="249"/>
      <c r="J339" s="250">
        <f>ROUND(I339*H339,2)</f>
        <v>0</v>
      </c>
      <c r="K339" s="251"/>
      <c r="L339" s="43"/>
      <c r="M339" s="252" t="s">
        <v>1</v>
      </c>
      <c r="N339" s="253" t="s">
        <v>38</v>
      </c>
      <c r="O339" s="90"/>
      <c r="P339" s="254">
        <f>O339*H339</f>
        <v>0</v>
      </c>
      <c r="Q339" s="254">
        <v>0</v>
      </c>
      <c r="R339" s="254">
        <f>Q339*H339</f>
        <v>0</v>
      </c>
      <c r="S339" s="254">
        <v>0</v>
      </c>
      <c r="T339" s="255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56" t="s">
        <v>156</v>
      </c>
      <c r="AT339" s="256" t="s">
        <v>152</v>
      </c>
      <c r="AU339" s="256" t="s">
        <v>82</v>
      </c>
      <c r="AY339" s="16" t="s">
        <v>150</v>
      </c>
      <c r="BE339" s="257">
        <f>IF(N339="základní",J339,0)</f>
        <v>0</v>
      </c>
      <c r="BF339" s="257">
        <f>IF(N339="snížená",J339,0)</f>
        <v>0</v>
      </c>
      <c r="BG339" s="257">
        <f>IF(N339="zákl. přenesená",J339,0)</f>
        <v>0</v>
      </c>
      <c r="BH339" s="257">
        <f>IF(N339="sníž. přenesená",J339,0)</f>
        <v>0</v>
      </c>
      <c r="BI339" s="257">
        <f>IF(N339="nulová",J339,0)</f>
        <v>0</v>
      </c>
      <c r="BJ339" s="16" t="s">
        <v>80</v>
      </c>
      <c r="BK339" s="257">
        <f>ROUND(I339*H339,2)</f>
        <v>0</v>
      </c>
      <c r="BL339" s="16" t="s">
        <v>156</v>
      </c>
      <c r="BM339" s="256" t="s">
        <v>697</v>
      </c>
    </row>
    <row r="340" spans="1:65" s="2" customFormat="1" ht="16.5" customHeight="1">
      <c r="A340" s="37"/>
      <c r="B340" s="38"/>
      <c r="C340" s="244" t="s">
        <v>698</v>
      </c>
      <c r="D340" s="244" t="s">
        <v>152</v>
      </c>
      <c r="E340" s="245" t="s">
        <v>699</v>
      </c>
      <c r="F340" s="246" t="s">
        <v>700</v>
      </c>
      <c r="G340" s="247" t="s">
        <v>210</v>
      </c>
      <c r="H340" s="248">
        <v>65</v>
      </c>
      <c r="I340" s="249"/>
      <c r="J340" s="250">
        <f>ROUND(I340*H340,2)</f>
        <v>0</v>
      </c>
      <c r="K340" s="251"/>
      <c r="L340" s="43"/>
      <c r="M340" s="252" t="s">
        <v>1</v>
      </c>
      <c r="N340" s="253" t="s">
        <v>38</v>
      </c>
      <c r="O340" s="90"/>
      <c r="P340" s="254">
        <f>O340*H340</f>
        <v>0</v>
      </c>
      <c r="Q340" s="254">
        <v>2E-05</v>
      </c>
      <c r="R340" s="254">
        <f>Q340*H340</f>
        <v>0.0013000000000000002</v>
      </c>
      <c r="S340" s="254">
        <v>0</v>
      </c>
      <c r="T340" s="255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56" t="s">
        <v>156</v>
      </c>
      <c r="AT340" s="256" t="s">
        <v>152</v>
      </c>
      <c r="AU340" s="256" t="s">
        <v>82</v>
      </c>
      <c r="AY340" s="16" t="s">
        <v>150</v>
      </c>
      <c r="BE340" s="257">
        <f>IF(N340="základní",J340,0)</f>
        <v>0</v>
      </c>
      <c r="BF340" s="257">
        <f>IF(N340="snížená",J340,0)</f>
        <v>0</v>
      </c>
      <c r="BG340" s="257">
        <f>IF(N340="zákl. přenesená",J340,0)</f>
        <v>0</v>
      </c>
      <c r="BH340" s="257">
        <f>IF(N340="sníž. přenesená",J340,0)</f>
        <v>0</v>
      </c>
      <c r="BI340" s="257">
        <f>IF(N340="nulová",J340,0)</f>
        <v>0</v>
      </c>
      <c r="BJ340" s="16" t="s">
        <v>80</v>
      </c>
      <c r="BK340" s="257">
        <f>ROUND(I340*H340,2)</f>
        <v>0</v>
      </c>
      <c r="BL340" s="16" t="s">
        <v>156</v>
      </c>
      <c r="BM340" s="256" t="s">
        <v>701</v>
      </c>
    </row>
    <row r="341" spans="1:65" s="2" customFormat="1" ht="16.5" customHeight="1">
      <c r="A341" s="37"/>
      <c r="B341" s="38"/>
      <c r="C341" s="244" t="s">
        <v>702</v>
      </c>
      <c r="D341" s="244" t="s">
        <v>152</v>
      </c>
      <c r="E341" s="245" t="s">
        <v>703</v>
      </c>
      <c r="F341" s="246" t="s">
        <v>704</v>
      </c>
      <c r="G341" s="247" t="s">
        <v>225</v>
      </c>
      <c r="H341" s="248">
        <v>3.968</v>
      </c>
      <c r="I341" s="249"/>
      <c r="J341" s="250">
        <f>ROUND(I341*H341,2)</f>
        <v>0</v>
      </c>
      <c r="K341" s="251"/>
      <c r="L341" s="43"/>
      <c r="M341" s="252" t="s">
        <v>1</v>
      </c>
      <c r="N341" s="253" t="s">
        <v>38</v>
      </c>
      <c r="O341" s="90"/>
      <c r="P341" s="254">
        <f>O341*H341</f>
        <v>0</v>
      </c>
      <c r="Q341" s="254">
        <v>0.12</v>
      </c>
      <c r="R341" s="254">
        <f>Q341*H341</f>
        <v>0.47615999999999997</v>
      </c>
      <c r="S341" s="254">
        <v>2.2</v>
      </c>
      <c r="T341" s="255">
        <f>S341*H341</f>
        <v>8.729600000000001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56" t="s">
        <v>156</v>
      </c>
      <c r="AT341" s="256" t="s">
        <v>152</v>
      </c>
      <c r="AU341" s="256" t="s">
        <v>82</v>
      </c>
      <c r="AY341" s="16" t="s">
        <v>150</v>
      </c>
      <c r="BE341" s="257">
        <f>IF(N341="základní",J341,0)</f>
        <v>0</v>
      </c>
      <c r="BF341" s="257">
        <f>IF(N341="snížená",J341,0)</f>
        <v>0</v>
      </c>
      <c r="BG341" s="257">
        <f>IF(N341="zákl. přenesená",J341,0)</f>
        <v>0</v>
      </c>
      <c r="BH341" s="257">
        <f>IF(N341="sníž. přenesená",J341,0)</f>
        <v>0</v>
      </c>
      <c r="BI341" s="257">
        <f>IF(N341="nulová",J341,0)</f>
        <v>0</v>
      </c>
      <c r="BJ341" s="16" t="s">
        <v>80</v>
      </c>
      <c r="BK341" s="257">
        <f>ROUND(I341*H341,2)</f>
        <v>0</v>
      </c>
      <c r="BL341" s="16" t="s">
        <v>156</v>
      </c>
      <c r="BM341" s="256" t="s">
        <v>705</v>
      </c>
    </row>
    <row r="342" spans="1:51" s="13" customFormat="1" ht="12">
      <c r="A342" s="13"/>
      <c r="B342" s="258"/>
      <c r="C342" s="259"/>
      <c r="D342" s="260" t="s">
        <v>173</v>
      </c>
      <c r="E342" s="261" t="s">
        <v>1</v>
      </c>
      <c r="F342" s="262" t="s">
        <v>706</v>
      </c>
      <c r="G342" s="259"/>
      <c r="H342" s="263">
        <v>3.968</v>
      </c>
      <c r="I342" s="264"/>
      <c r="J342" s="259"/>
      <c r="K342" s="259"/>
      <c r="L342" s="265"/>
      <c r="M342" s="266"/>
      <c r="N342" s="267"/>
      <c r="O342" s="267"/>
      <c r="P342" s="267"/>
      <c r="Q342" s="267"/>
      <c r="R342" s="267"/>
      <c r="S342" s="267"/>
      <c r="T342" s="26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9" t="s">
        <v>173</v>
      </c>
      <c r="AU342" s="269" t="s">
        <v>82</v>
      </c>
      <c r="AV342" s="13" t="s">
        <v>82</v>
      </c>
      <c r="AW342" s="13" t="s">
        <v>30</v>
      </c>
      <c r="AX342" s="13" t="s">
        <v>80</v>
      </c>
      <c r="AY342" s="269" t="s">
        <v>150</v>
      </c>
    </row>
    <row r="343" spans="1:65" s="2" customFormat="1" ht="33" customHeight="1">
      <c r="A343" s="37"/>
      <c r="B343" s="38"/>
      <c r="C343" s="244" t="s">
        <v>707</v>
      </c>
      <c r="D343" s="244" t="s">
        <v>152</v>
      </c>
      <c r="E343" s="245" t="s">
        <v>708</v>
      </c>
      <c r="F343" s="246" t="s">
        <v>709</v>
      </c>
      <c r="G343" s="247" t="s">
        <v>231</v>
      </c>
      <c r="H343" s="248">
        <v>2</v>
      </c>
      <c r="I343" s="249"/>
      <c r="J343" s="250">
        <f>ROUND(I343*H343,2)</f>
        <v>0</v>
      </c>
      <c r="K343" s="251"/>
      <c r="L343" s="43"/>
      <c r="M343" s="252" t="s">
        <v>1</v>
      </c>
      <c r="N343" s="253" t="s">
        <v>38</v>
      </c>
      <c r="O343" s="90"/>
      <c r="P343" s="254">
        <f>O343*H343</f>
        <v>0</v>
      </c>
      <c r="Q343" s="254">
        <v>0</v>
      </c>
      <c r="R343" s="254">
        <f>Q343*H343</f>
        <v>0</v>
      </c>
      <c r="S343" s="254">
        <v>1.2</v>
      </c>
      <c r="T343" s="255">
        <f>S343*H343</f>
        <v>2.4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56" t="s">
        <v>156</v>
      </c>
      <c r="AT343" s="256" t="s">
        <v>152</v>
      </c>
      <c r="AU343" s="256" t="s">
        <v>82</v>
      </c>
      <c r="AY343" s="16" t="s">
        <v>150</v>
      </c>
      <c r="BE343" s="257">
        <f>IF(N343="základní",J343,0)</f>
        <v>0</v>
      </c>
      <c r="BF343" s="257">
        <f>IF(N343="snížená",J343,0)</f>
        <v>0</v>
      </c>
      <c r="BG343" s="257">
        <f>IF(N343="zákl. přenesená",J343,0)</f>
        <v>0</v>
      </c>
      <c r="BH343" s="257">
        <f>IF(N343="sníž. přenesená",J343,0)</f>
        <v>0</v>
      </c>
      <c r="BI343" s="257">
        <f>IF(N343="nulová",J343,0)</f>
        <v>0</v>
      </c>
      <c r="BJ343" s="16" t="s">
        <v>80</v>
      </c>
      <c r="BK343" s="257">
        <f>ROUND(I343*H343,2)</f>
        <v>0</v>
      </c>
      <c r="BL343" s="16" t="s">
        <v>156</v>
      </c>
      <c r="BM343" s="256" t="s">
        <v>710</v>
      </c>
    </row>
    <row r="344" spans="1:65" s="2" customFormat="1" ht="16.5" customHeight="1">
      <c r="A344" s="37"/>
      <c r="B344" s="38"/>
      <c r="C344" s="244" t="s">
        <v>711</v>
      </c>
      <c r="D344" s="244" t="s">
        <v>152</v>
      </c>
      <c r="E344" s="245" t="s">
        <v>712</v>
      </c>
      <c r="F344" s="246" t="s">
        <v>713</v>
      </c>
      <c r="G344" s="247" t="s">
        <v>160</v>
      </c>
      <c r="H344" s="248">
        <v>1</v>
      </c>
      <c r="I344" s="249"/>
      <c r="J344" s="250">
        <f>ROUND(I344*H344,2)</f>
        <v>0</v>
      </c>
      <c r="K344" s="251"/>
      <c r="L344" s="43"/>
      <c r="M344" s="252" t="s">
        <v>1</v>
      </c>
      <c r="N344" s="253" t="s">
        <v>38</v>
      </c>
      <c r="O344" s="90"/>
      <c r="P344" s="254">
        <f>O344*H344</f>
        <v>0</v>
      </c>
      <c r="Q344" s="254">
        <v>0</v>
      </c>
      <c r="R344" s="254">
        <f>Q344*H344</f>
        <v>0</v>
      </c>
      <c r="S344" s="254">
        <v>0.42</v>
      </c>
      <c r="T344" s="255">
        <f>S344*H344</f>
        <v>0.42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56" t="s">
        <v>156</v>
      </c>
      <c r="AT344" s="256" t="s">
        <v>152</v>
      </c>
      <c r="AU344" s="256" t="s">
        <v>82</v>
      </c>
      <c r="AY344" s="16" t="s">
        <v>150</v>
      </c>
      <c r="BE344" s="257">
        <f>IF(N344="základní",J344,0)</f>
        <v>0</v>
      </c>
      <c r="BF344" s="257">
        <f>IF(N344="snížená",J344,0)</f>
        <v>0</v>
      </c>
      <c r="BG344" s="257">
        <f>IF(N344="zákl. přenesená",J344,0)</f>
        <v>0</v>
      </c>
      <c r="BH344" s="257">
        <f>IF(N344="sníž. přenesená",J344,0)</f>
        <v>0</v>
      </c>
      <c r="BI344" s="257">
        <f>IF(N344="nulová",J344,0)</f>
        <v>0</v>
      </c>
      <c r="BJ344" s="16" t="s">
        <v>80</v>
      </c>
      <c r="BK344" s="257">
        <f>ROUND(I344*H344,2)</f>
        <v>0</v>
      </c>
      <c r="BL344" s="16" t="s">
        <v>156</v>
      </c>
      <c r="BM344" s="256" t="s">
        <v>714</v>
      </c>
    </row>
    <row r="345" spans="1:65" s="2" customFormat="1" ht="16.5" customHeight="1">
      <c r="A345" s="37"/>
      <c r="B345" s="38"/>
      <c r="C345" s="244" t="s">
        <v>715</v>
      </c>
      <c r="D345" s="244" t="s">
        <v>152</v>
      </c>
      <c r="E345" s="245" t="s">
        <v>716</v>
      </c>
      <c r="F345" s="246" t="s">
        <v>717</v>
      </c>
      <c r="G345" s="247" t="s">
        <v>160</v>
      </c>
      <c r="H345" s="248">
        <v>2</v>
      </c>
      <c r="I345" s="249"/>
      <c r="J345" s="250">
        <f>ROUND(I345*H345,2)</f>
        <v>0</v>
      </c>
      <c r="K345" s="251"/>
      <c r="L345" s="43"/>
      <c r="M345" s="252" t="s">
        <v>1</v>
      </c>
      <c r="N345" s="253" t="s">
        <v>38</v>
      </c>
      <c r="O345" s="90"/>
      <c r="P345" s="254">
        <f>O345*H345</f>
        <v>0</v>
      </c>
      <c r="Q345" s="254">
        <v>0</v>
      </c>
      <c r="R345" s="254">
        <f>Q345*H345</f>
        <v>0</v>
      </c>
      <c r="S345" s="254">
        <v>0.482</v>
      </c>
      <c r="T345" s="255">
        <f>S345*H345</f>
        <v>0.964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56" t="s">
        <v>156</v>
      </c>
      <c r="AT345" s="256" t="s">
        <v>152</v>
      </c>
      <c r="AU345" s="256" t="s">
        <v>82</v>
      </c>
      <c r="AY345" s="16" t="s">
        <v>150</v>
      </c>
      <c r="BE345" s="257">
        <f>IF(N345="základní",J345,0)</f>
        <v>0</v>
      </c>
      <c r="BF345" s="257">
        <f>IF(N345="snížená",J345,0)</f>
        <v>0</v>
      </c>
      <c r="BG345" s="257">
        <f>IF(N345="zákl. přenesená",J345,0)</f>
        <v>0</v>
      </c>
      <c r="BH345" s="257">
        <f>IF(N345="sníž. přenesená",J345,0)</f>
        <v>0</v>
      </c>
      <c r="BI345" s="257">
        <f>IF(N345="nulová",J345,0)</f>
        <v>0</v>
      </c>
      <c r="BJ345" s="16" t="s">
        <v>80</v>
      </c>
      <c r="BK345" s="257">
        <f>ROUND(I345*H345,2)</f>
        <v>0</v>
      </c>
      <c r="BL345" s="16" t="s">
        <v>156</v>
      </c>
      <c r="BM345" s="256" t="s">
        <v>718</v>
      </c>
    </row>
    <row r="346" spans="1:65" s="2" customFormat="1" ht="16.5" customHeight="1">
      <c r="A346" s="37"/>
      <c r="B346" s="38"/>
      <c r="C346" s="244" t="s">
        <v>719</v>
      </c>
      <c r="D346" s="244" t="s">
        <v>152</v>
      </c>
      <c r="E346" s="245" t="s">
        <v>720</v>
      </c>
      <c r="F346" s="246" t="s">
        <v>721</v>
      </c>
      <c r="G346" s="247" t="s">
        <v>160</v>
      </c>
      <c r="H346" s="248">
        <v>2</v>
      </c>
      <c r="I346" s="249"/>
      <c r="J346" s="250">
        <f>ROUND(I346*H346,2)</f>
        <v>0</v>
      </c>
      <c r="K346" s="251"/>
      <c r="L346" s="43"/>
      <c r="M346" s="252" t="s">
        <v>1</v>
      </c>
      <c r="N346" s="253" t="s">
        <v>38</v>
      </c>
      <c r="O346" s="90"/>
      <c r="P346" s="254">
        <f>O346*H346</f>
        <v>0</v>
      </c>
      <c r="Q346" s="254">
        <v>0</v>
      </c>
      <c r="R346" s="254">
        <f>Q346*H346</f>
        <v>0</v>
      </c>
      <c r="S346" s="254">
        <v>0.087</v>
      </c>
      <c r="T346" s="255">
        <f>S346*H346</f>
        <v>0.174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56" t="s">
        <v>156</v>
      </c>
      <c r="AT346" s="256" t="s">
        <v>152</v>
      </c>
      <c r="AU346" s="256" t="s">
        <v>82</v>
      </c>
      <c r="AY346" s="16" t="s">
        <v>150</v>
      </c>
      <c r="BE346" s="257">
        <f>IF(N346="základní",J346,0)</f>
        <v>0</v>
      </c>
      <c r="BF346" s="257">
        <f>IF(N346="snížená",J346,0)</f>
        <v>0</v>
      </c>
      <c r="BG346" s="257">
        <f>IF(N346="zákl. přenesená",J346,0)</f>
        <v>0</v>
      </c>
      <c r="BH346" s="257">
        <f>IF(N346="sníž. přenesená",J346,0)</f>
        <v>0</v>
      </c>
      <c r="BI346" s="257">
        <f>IF(N346="nulová",J346,0)</f>
        <v>0</v>
      </c>
      <c r="BJ346" s="16" t="s">
        <v>80</v>
      </c>
      <c r="BK346" s="257">
        <f>ROUND(I346*H346,2)</f>
        <v>0</v>
      </c>
      <c r="BL346" s="16" t="s">
        <v>156</v>
      </c>
      <c r="BM346" s="256" t="s">
        <v>722</v>
      </c>
    </row>
    <row r="347" spans="1:65" s="2" customFormat="1" ht="21.75" customHeight="1">
      <c r="A347" s="37"/>
      <c r="B347" s="38"/>
      <c r="C347" s="244" t="s">
        <v>723</v>
      </c>
      <c r="D347" s="244" t="s">
        <v>152</v>
      </c>
      <c r="E347" s="245" t="s">
        <v>724</v>
      </c>
      <c r="F347" s="246" t="s">
        <v>725</v>
      </c>
      <c r="G347" s="247" t="s">
        <v>160</v>
      </c>
      <c r="H347" s="248">
        <v>2</v>
      </c>
      <c r="I347" s="249"/>
      <c r="J347" s="250">
        <f>ROUND(I347*H347,2)</f>
        <v>0</v>
      </c>
      <c r="K347" s="251"/>
      <c r="L347" s="43"/>
      <c r="M347" s="252" t="s">
        <v>1</v>
      </c>
      <c r="N347" s="253" t="s">
        <v>38</v>
      </c>
      <c r="O347" s="90"/>
      <c r="P347" s="254">
        <f>O347*H347</f>
        <v>0</v>
      </c>
      <c r="Q347" s="254">
        <v>0</v>
      </c>
      <c r="R347" s="254">
        <f>Q347*H347</f>
        <v>0</v>
      </c>
      <c r="S347" s="254">
        <v>0.082</v>
      </c>
      <c r="T347" s="255">
        <f>S347*H347</f>
        <v>0.164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56" t="s">
        <v>156</v>
      </c>
      <c r="AT347" s="256" t="s">
        <v>152</v>
      </c>
      <c r="AU347" s="256" t="s">
        <v>82</v>
      </c>
      <c r="AY347" s="16" t="s">
        <v>150</v>
      </c>
      <c r="BE347" s="257">
        <f>IF(N347="základní",J347,0)</f>
        <v>0</v>
      </c>
      <c r="BF347" s="257">
        <f>IF(N347="snížená",J347,0)</f>
        <v>0</v>
      </c>
      <c r="BG347" s="257">
        <f>IF(N347="zákl. přenesená",J347,0)</f>
        <v>0</v>
      </c>
      <c r="BH347" s="257">
        <f>IF(N347="sníž. přenesená",J347,0)</f>
        <v>0</v>
      </c>
      <c r="BI347" s="257">
        <f>IF(N347="nulová",J347,0)</f>
        <v>0</v>
      </c>
      <c r="BJ347" s="16" t="s">
        <v>80</v>
      </c>
      <c r="BK347" s="257">
        <f>ROUND(I347*H347,2)</f>
        <v>0</v>
      </c>
      <c r="BL347" s="16" t="s">
        <v>156</v>
      </c>
      <c r="BM347" s="256" t="s">
        <v>726</v>
      </c>
    </row>
    <row r="348" spans="1:65" s="2" customFormat="1" ht="21.75" customHeight="1">
      <c r="A348" s="37"/>
      <c r="B348" s="38"/>
      <c r="C348" s="244" t="s">
        <v>727</v>
      </c>
      <c r="D348" s="244" t="s">
        <v>152</v>
      </c>
      <c r="E348" s="245" t="s">
        <v>728</v>
      </c>
      <c r="F348" s="246" t="s">
        <v>729</v>
      </c>
      <c r="G348" s="247" t="s">
        <v>160</v>
      </c>
      <c r="H348" s="248">
        <v>4</v>
      </c>
      <c r="I348" s="249"/>
      <c r="J348" s="250">
        <f>ROUND(I348*H348,2)</f>
        <v>0</v>
      </c>
      <c r="K348" s="251"/>
      <c r="L348" s="43"/>
      <c r="M348" s="252" t="s">
        <v>1</v>
      </c>
      <c r="N348" s="253" t="s">
        <v>38</v>
      </c>
      <c r="O348" s="90"/>
      <c r="P348" s="254">
        <f>O348*H348</f>
        <v>0</v>
      </c>
      <c r="Q348" s="254">
        <v>0</v>
      </c>
      <c r="R348" s="254">
        <f>Q348*H348</f>
        <v>0</v>
      </c>
      <c r="S348" s="254">
        <v>0.004</v>
      </c>
      <c r="T348" s="255">
        <f>S348*H348</f>
        <v>0.016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56" t="s">
        <v>156</v>
      </c>
      <c r="AT348" s="256" t="s">
        <v>152</v>
      </c>
      <c r="AU348" s="256" t="s">
        <v>82</v>
      </c>
      <c r="AY348" s="16" t="s">
        <v>150</v>
      </c>
      <c r="BE348" s="257">
        <f>IF(N348="základní",J348,0)</f>
        <v>0</v>
      </c>
      <c r="BF348" s="257">
        <f>IF(N348="snížená",J348,0)</f>
        <v>0</v>
      </c>
      <c r="BG348" s="257">
        <f>IF(N348="zákl. přenesená",J348,0)</f>
        <v>0</v>
      </c>
      <c r="BH348" s="257">
        <f>IF(N348="sníž. přenesená",J348,0)</f>
        <v>0</v>
      </c>
      <c r="BI348" s="257">
        <f>IF(N348="nulová",J348,0)</f>
        <v>0</v>
      </c>
      <c r="BJ348" s="16" t="s">
        <v>80</v>
      </c>
      <c r="BK348" s="257">
        <f>ROUND(I348*H348,2)</f>
        <v>0</v>
      </c>
      <c r="BL348" s="16" t="s">
        <v>156</v>
      </c>
      <c r="BM348" s="256" t="s">
        <v>730</v>
      </c>
    </row>
    <row r="349" spans="1:65" s="2" customFormat="1" ht="21.75" customHeight="1">
      <c r="A349" s="37"/>
      <c r="B349" s="38"/>
      <c r="C349" s="244" t="s">
        <v>731</v>
      </c>
      <c r="D349" s="244" t="s">
        <v>152</v>
      </c>
      <c r="E349" s="245" t="s">
        <v>732</v>
      </c>
      <c r="F349" s="246" t="s">
        <v>733</v>
      </c>
      <c r="G349" s="247" t="s">
        <v>160</v>
      </c>
      <c r="H349" s="248">
        <v>2</v>
      </c>
      <c r="I349" s="249"/>
      <c r="J349" s="250">
        <f>ROUND(I349*H349,2)</f>
        <v>0</v>
      </c>
      <c r="K349" s="251"/>
      <c r="L349" s="43"/>
      <c r="M349" s="252" t="s">
        <v>1</v>
      </c>
      <c r="N349" s="253" t="s">
        <v>38</v>
      </c>
      <c r="O349" s="90"/>
      <c r="P349" s="254">
        <f>O349*H349</f>
        <v>0</v>
      </c>
      <c r="Q349" s="254">
        <v>0</v>
      </c>
      <c r="R349" s="254">
        <f>Q349*H349</f>
        <v>0</v>
      </c>
      <c r="S349" s="254">
        <v>0.108</v>
      </c>
      <c r="T349" s="255">
        <f>S349*H349</f>
        <v>0.216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56" t="s">
        <v>156</v>
      </c>
      <c r="AT349" s="256" t="s">
        <v>152</v>
      </c>
      <c r="AU349" s="256" t="s">
        <v>82</v>
      </c>
      <c r="AY349" s="16" t="s">
        <v>150</v>
      </c>
      <c r="BE349" s="257">
        <f>IF(N349="základní",J349,0)</f>
        <v>0</v>
      </c>
      <c r="BF349" s="257">
        <f>IF(N349="snížená",J349,0)</f>
        <v>0</v>
      </c>
      <c r="BG349" s="257">
        <f>IF(N349="zákl. přenesená",J349,0)</f>
        <v>0</v>
      </c>
      <c r="BH349" s="257">
        <f>IF(N349="sníž. přenesená",J349,0)</f>
        <v>0</v>
      </c>
      <c r="BI349" s="257">
        <f>IF(N349="nulová",J349,0)</f>
        <v>0</v>
      </c>
      <c r="BJ349" s="16" t="s">
        <v>80</v>
      </c>
      <c r="BK349" s="257">
        <f>ROUND(I349*H349,2)</f>
        <v>0</v>
      </c>
      <c r="BL349" s="16" t="s">
        <v>156</v>
      </c>
      <c r="BM349" s="256" t="s">
        <v>734</v>
      </c>
    </row>
    <row r="350" spans="1:65" s="2" customFormat="1" ht="16.5" customHeight="1">
      <c r="A350" s="37"/>
      <c r="B350" s="38"/>
      <c r="C350" s="244" t="s">
        <v>735</v>
      </c>
      <c r="D350" s="244" t="s">
        <v>152</v>
      </c>
      <c r="E350" s="245" t="s">
        <v>736</v>
      </c>
      <c r="F350" s="246" t="s">
        <v>737</v>
      </c>
      <c r="G350" s="247" t="s">
        <v>160</v>
      </c>
      <c r="H350" s="248">
        <v>25</v>
      </c>
      <c r="I350" s="249"/>
      <c r="J350" s="250">
        <f>ROUND(I350*H350,2)</f>
        <v>0</v>
      </c>
      <c r="K350" s="251"/>
      <c r="L350" s="43"/>
      <c r="M350" s="252" t="s">
        <v>1</v>
      </c>
      <c r="N350" s="253" t="s">
        <v>38</v>
      </c>
      <c r="O350" s="90"/>
      <c r="P350" s="254">
        <f>O350*H350</f>
        <v>0</v>
      </c>
      <c r="Q350" s="254">
        <v>0</v>
      </c>
      <c r="R350" s="254">
        <f>Q350*H350</f>
        <v>0</v>
      </c>
      <c r="S350" s="254">
        <v>0.0657</v>
      </c>
      <c r="T350" s="255">
        <f>S350*H350</f>
        <v>1.6424999999999998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56" t="s">
        <v>156</v>
      </c>
      <c r="AT350" s="256" t="s">
        <v>152</v>
      </c>
      <c r="AU350" s="256" t="s">
        <v>82</v>
      </c>
      <c r="AY350" s="16" t="s">
        <v>150</v>
      </c>
      <c r="BE350" s="257">
        <f>IF(N350="základní",J350,0)</f>
        <v>0</v>
      </c>
      <c r="BF350" s="257">
        <f>IF(N350="snížená",J350,0)</f>
        <v>0</v>
      </c>
      <c r="BG350" s="257">
        <f>IF(N350="zákl. přenesená",J350,0)</f>
        <v>0</v>
      </c>
      <c r="BH350" s="257">
        <f>IF(N350="sníž. přenesená",J350,0)</f>
        <v>0</v>
      </c>
      <c r="BI350" s="257">
        <f>IF(N350="nulová",J350,0)</f>
        <v>0</v>
      </c>
      <c r="BJ350" s="16" t="s">
        <v>80</v>
      </c>
      <c r="BK350" s="257">
        <f>ROUND(I350*H350,2)</f>
        <v>0</v>
      </c>
      <c r="BL350" s="16" t="s">
        <v>156</v>
      </c>
      <c r="BM350" s="256" t="s">
        <v>738</v>
      </c>
    </row>
    <row r="351" spans="1:63" s="12" customFormat="1" ht="22.8" customHeight="1">
      <c r="A351" s="12"/>
      <c r="B351" s="228"/>
      <c r="C351" s="229"/>
      <c r="D351" s="230" t="s">
        <v>72</v>
      </c>
      <c r="E351" s="242" t="s">
        <v>739</v>
      </c>
      <c r="F351" s="242" t="s">
        <v>740</v>
      </c>
      <c r="G351" s="229"/>
      <c r="H351" s="229"/>
      <c r="I351" s="232"/>
      <c r="J351" s="243">
        <f>BK351</f>
        <v>0</v>
      </c>
      <c r="K351" s="229"/>
      <c r="L351" s="234"/>
      <c r="M351" s="235"/>
      <c r="N351" s="236"/>
      <c r="O351" s="236"/>
      <c r="P351" s="237">
        <f>SUM(P352:P369)</f>
        <v>0</v>
      </c>
      <c r="Q351" s="236"/>
      <c r="R351" s="237">
        <f>SUM(R352:R369)</f>
        <v>50.80321</v>
      </c>
      <c r="S351" s="236"/>
      <c r="T351" s="238">
        <f>SUM(T352:T369)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39" t="s">
        <v>80</v>
      </c>
      <c r="AT351" s="240" t="s">
        <v>72</v>
      </c>
      <c r="AU351" s="240" t="s">
        <v>80</v>
      </c>
      <c r="AY351" s="239" t="s">
        <v>150</v>
      </c>
      <c r="BK351" s="241">
        <f>SUM(BK352:BK369)</f>
        <v>0</v>
      </c>
    </row>
    <row r="352" spans="1:65" s="2" customFormat="1" ht="16.5" customHeight="1">
      <c r="A352" s="37"/>
      <c r="B352" s="38"/>
      <c r="C352" s="244" t="s">
        <v>741</v>
      </c>
      <c r="D352" s="244" t="s">
        <v>152</v>
      </c>
      <c r="E352" s="245" t="s">
        <v>742</v>
      </c>
      <c r="F352" s="246" t="s">
        <v>743</v>
      </c>
      <c r="G352" s="247" t="s">
        <v>225</v>
      </c>
      <c r="H352" s="248">
        <v>4.95</v>
      </c>
      <c r="I352" s="249"/>
      <c r="J352" s="250">
        <f>ROUND(I352*H352,2)</f>
        <v>0</v>
      </c>
      <c r="K352" s="251"/>
      <c r="L352" s="43"/>
      <c r="M352" s="252" t="s">
        <v>1</v>
      </c>
      <c r="N352" s="253" t="s">
        <v>38</v>
      </c>
      <c r="O352" s="90"/>
      <c r="P352" s="254">
        <f>O352*H352</f>
        <v>0</v>
      </c>
      <c r="Q352" s="254">
        <v>0</v>
      </c>
      <c r="R352" s="254">
        <f>Q352*H352</f>
        <v>0</v>
      </c>
      <c r="S352" s="254">
        <v>0</v>
      </c>
      <c r="T352" s="255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56" t="s">
        <v>156</v>
      </c>
      <c r="AT352" s="256" t="s">
        <v>152</v>
      </c>
      <c r="AU352" s="256" t="s">
        <v>82</v>
      </c>
      <c r="AY352" s="16" t="s">
        <v>150</v>
      </c>
      <c r="BE352" s="257">
        <f>IF(N352="základní",J352,0)</f>
        <v>0</v>
      </c>
      <c r="BF352" s="257">
        <f>IF(N352="snížená",J352,0)</f>
        <v>0</v>
      </c>
      <c r="BG352" s="257">
        <f>IF(N352="zákl. přenesená",J352,0)</f>
        <v>0</v>
      </c>
      <c r="BH352" s="257">
        <f>IF(N352="sníž. přenesená",J352,0)</f>
        <v>0</v>
      </c>
      <c r="BI352" s="257">
        <f>IF(N352="nulová",J352,0)</f>
        <v>0</v>
      </c>
      <c r="BJ352" s="16" t="s">
        <v>80</v>
      </c>
      <c r="BK352" s="257">
        <f>ROUND(I352*H352,2)</f>
        <v>0</v>
      </c>
      <c r="BL352" s="16" t="s">
        <v>156</v>
      </c>
      <c r="BM352" s="256" t="s">
        <v>744</v>
      </c>
    </row>
    <row r="353" spans="1:51" s="13" customFormat="1" ht="12">
      <c r="A353" s="13"/>
      <c r="B353" s="258"/>
      <c r="C353" s="259"/>
      <c r="D353" s="260" t="s">
        <v>173</v>
      </c>
      <c r="E353" s="261" t="s">
        <v>1</v>
      </c>
      <c r="F353" s="262" t="s">
        <v>745</v>
      </c>
      <c r="G353" s="259"/>
      <c r="H353" s="263">
        <v>4.95</v>
      </c>
      <c r="I353" s="264"/>
      <c r="J353" s="259"/>
      <c r="K353" s="259"/>
      <c r="L353" s="265"/>
      <c r="M353" s="266"/>
      <c r="N353" s="267"/>
      <c r="O353" s="267"/>
      <c r="P353" s="267"/>
      <c r="Q353" s="267"/>
      <c r="R353" s="267"/>
      <c r="S353" s="267"/>
      <c r="T353" s="26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9" t="s">
        <v>173</v>
      </c>
      <c r="AU353" s="269" t="s">
        <v>82</v>
      </c>
      <c r="AV353" s="13" t="s">
        <v>82</v>
      </c>
      <c r="AW353" s="13" t="s">
        <v>30</v>
      </c>
      <c r="AX353" s="13" t="s">
        <v>80</v>
      </c>
      <c r="AY353" s="269" t="s">
        <v>150</v>
      </c>
    </row>
    <row r="354" spans="1:65" s="2" customFormat="1" ht="16.5" customHeight="1">
      <c r="A354" s="37"/>
      <c r="B354" s="38"/>
      <c r="C354" s="244" t="s">
        <v>746</v>
      </c>
      <c r="D354" s="244" t="s">
        <v>152</v>
      </c>
      <c r="E354" s="245" t="s">
        <v>747</v>
      </c>
      <c r="F354" s="246" t="s">
        <v>748</v>
      </c>
      <c r="G354" s="247" t="s">
        <v>613</v>
      </c>
      <c r="H354" s="248">
        <v>12</v>
      </c>
      <c r="I354" s="249"/>
      <c r="J354" s="250">
        <f>ROUND(I354*H354,2)</f>
        <v>0</v>
      </c>
      <c r="K354" s="251"/>
      <c r="L354" s="43"/>
      <c r="M354" s="252" t="s">
        <v>1</v>
      </c>
      <c r="N354" s="253" t="s">
        <v>38</v>
      </c>
      <c r="O354" s="90"/>
      <c r="P354" s="254">
        <f>O354*H354</f>
        <v>0</v>
      </c>
      <c r="Q354" s="254">
        <v>0.05</v>
      </c>
      <c r="R354" s="254">
        <f>Q354*H354</f>
        <v>0.6000000000000001</v>
      </c>
      <c r="S354" s="254">
        <v>0</v>
      </c>
      <c r="T354" s="255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56" t="s">
        <v>156</v>
      </c>
      <c r="AT354" s="256" t="s">
        <v>152</v>
      </c>
      <c r="AU354" s="256" t="s">
        <v>82</v>
      </c>
      <c r="AY354" s="16" t="s">
        <v>150</v>
      </c>
      <c r="BE354" s="257">
        <f>IF(N354="základní",J354,0)</f>
        <v>0</v>
      </c>
      <c r="BF354" s="257">
        <f>IF(N354="snížená",J354,0)</f>
        <v>0</v>
      </c>
      <c r="BG354" s="257">
        <f>IF(N354="zákl. přenesená",J354,0)</f>
        <v>0</v>
      </c>
      <c r="BH354" s="257">
        <f>IF(N354="sníž. přenesená",J354,0)</f>
        <v>0</v>
      </c>
      <c r="BI354" s="257">
        <f>IF(N354="nulová",J354,0)</f>
        <v>0</v>
      </c>
      <c r="BJ354" s="16" t="s">
        <v>80</v>
      </c>
      <c r="BK354" s="257">
        <f>ROUND(I354*H354,2)</f>
        <v>0</v>
      </c>
      <c r="BL354" s="16" t="s">
        <v>156</v>
      </c>
      <c r="BM354" s="256" t="s">
        <v>749</v>
      </c>
    </row>
    <row r="355" spans="1:51" s="13" customFormat="1" ht="12">
      <c r="A355" s="13"/>
      <c r="B355" s="258"/>
      <c r="C355" s="259"/>
      <c r="D355" s="260" t="s">
        <v>173</v>
      </c>
      <c r="E355" s="261" t="s">
        <v>1</v>
      </c>
      <c r="F355" s="262" t="s">
        <v>750</v>
      </c>
      <c r="G355" s="259"/>
      <c r="H355" s="263">
        <v>12</v>
      </c>
      <c r="I355" s="264"/>
      <c r="J355" s="259"/>
      <c r="K355" s="259"/>
      <c r="L355" s="265"/>
      <c r="M355" s="266"/>
      <c r="N355" s="267"/>
      <c r="O355" s="267"/>
      <c r="P355" s="267"/>
      <c r="Q355" s="267"/>
      <c r="R355" s="267"/>
      <c r="S355" s="267"/>
      <c r="T355" s="26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9" t="s">
        <v>173</v>
      </c>
      <c r="AU355" s="269" t="s">
        <v>82</v>
      </c>
      <c r="AV355" s="13" t="s">
        <v>82</v>
      </c>
      <c r="AW355" s="13" t="s">
        <v>30</v>
      </c>
      <c r="AX355" s="13" t="s">
        <v>80</v>
      </c>
      <c r="AY355" s="269" t="s">
        <v>150</v>
      </c>
    </row>
    <row r="356" spans="1:65" s="2" customFormat="1" ht="16.5" customHeight="1">
      <c r="A356" s="37"/>
      <c r="B356" s="38"/>
      <c r="C356" s="244" t="s">
        <v>751</v>
      </c>
      <c r="D356" s="244" t="s">
        <v>152</v>
      </c>
      <c r="E356" s="245" t="s">
        <v>752</v>
      </c>
      <c r="F356" s="246" t="s">
        <v>753</v>
      </c>
      <c r="G356" s="247" t="s">
        <v>613</v>
      </c>
      <c r="H356" s="248">
        <v>2</v>
      </c>
      <c r="I356" s="249"/>
      <c r="J356" s="250">
        <f>ROUND(I356*H356,2)</f>
        <v>0</v>
      </c>
      <c r="K356" s="251"/>
      <c r="L356" s="43"/>
      <c r="M356" s="252" t="s">
        <v>1</v>
      </c>
      <c r="N356" s="253" t="s">
        <v>38</v>
      </c>
      <c r="O356" s="90"/>
      <c r="P356" s="254">
        <f>O356*H356</f>
        <v>0</v>
      </c>
      <c r="Q356" s="254">
        <v>0</v>
      </c>
      <c r="R356" s="254">
        <f>Q356*H356</f>
        <v>0</v>
      </c>
      <c r="S356" s="254">
        <v>0</v>
      </c>
      <c r="T356" s="255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56" t="s">
        <v>156</v>
      </c>
      <c r="AT356" s="256" t="s">
        <v>152</v>
      </c>
      <c r="AU356" s="256" t="s">
        <v>82</v>
      </c>
      <c r="AY356" s="16" t="s">
        <v>150</v>
      </c>
      <c r="BE356" s="257">
        <f>IF(N356="základní",J356,0)</f>
        <v>0</v>
      </c>
      <c r="BF356" s="257">
        <f>IF(N356="snížená",J356,0)</f>
        <v>0</v>
      </c>
      <c r="BG356" s="257">
        <f>IF(N356="zákl. přenesená",J356,0)</f>
        <v>0</v>
      </c>
      <c r="BH356" s="257">
        <f>IF(N356="sníž. přenesená",J356,0)</f>
        <v>0</v>
      </c>
      <c r="BI356" s="257">
        <f>IF(N356="nulová",J356,0)</f>
        <v>0</v>
      </c>
      <c r="BJ356" s="16" t="s">
        <v>80</v>
      </c>
      <c r="BK356" s="257">
        <f>ROUND(I356*H356,2)</f>
        <v>0</v>
      </c>
      <c r="BL356" s="16" t="s">
        <v>156</v>
      </c>
      <c r="BM356" s="256" t="s">
        <v>754</v>
      </c>
    </row>
    <row r="357" spans="1:65" s="2" customFormat="1" ht="21.75" customHeight="1">
      <c r="A357" s="37"/>
      <c r="B357" s="38"/>
      <c r="C357" s="270" t="s">
        <v>755</v>
      </c>
      <c r="D357" s="270" t="s">
        <v>286</v>
      </c>
      <c r="E357" s="271" t="s">
        <v>756</v>
      </c>
      <c r="F357" s="272" t="s">
        <v>757</v>
      </c>
      <c r="G357" s="273" t="s">
        <v>613</v>
      </c>
      <c r="H357" s="274">
        <v>2</v>
      </c>
      <c r="I357" s="275"/>
      <c r="J357" s="276">
        <f>ROUND(I357*H357,2)</f>
        <v>0</v>
      </c>
      <c r="K357" s="277"/>
      <c r="L357" s="278"/>
      <c r="M357" s="279" t="s">
        <v>1</v>
      </c>
      <c r="N357" s="280" t="s">
        <v>38</v>
      </c>
      <c r="O357" s="90"/>
      <c r="P357" s="254">
        <f>O357*H357</f>
        <v>0</v>
      </c>
      <c r="Q357" s="254">
        <v>0.02</v>
      </c>
      <c r="R357" s="254">
        <f>Q357*H357</f>
        <v>0.04</v>
      </c>
      <c r="S357" s="254">
        <v>0</v>
      </c>
      <c r="T357" s="255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56" t="s">
        <v>184</v>
      </c>
      <c r="AT357" s="256" t="s">
        <v>286</v>
      </c>
      <c r="AU357" s="256" t="s">
        <v>82</v>
      </c>
      <c r="AY357" s="16" t="s">
        <v>150</v>
      </c>
      <c r="BE357" s="257">
        <f>IF(N357="základní",J357,0)</f>
        <v>0</v>
      </c>
      <c r="BF357" s="257">
        <f>IF(N357="snížená",J357,0)</f>
        <v>0</v>
      </c>
      <c r="BG357" s="257">
        <f>IF(N357="zákl. přenesená",J357,0)</f>
        <v>0</v>
      </c>
      <c r="BH357" s="257">
        <f>IF(N357="sníž. přenesená",J357,0)</f>
        <v>0</v>
      </c>
      <c r="BI357" s="257">
        <f>IF(N357="nulová",J357,0)</f>
        <v>0</v>
      </c>
      <c r="BJ357" s="16" t="s">
        <v>80</v>
      </c>
      <c r="BK357" s="257">
        <f>ROUND(I357*H357,2)</f>
        <v>0</v>
      </c>
      <c r="BL357" s="16" t="s">
        <v>156</v>
      </c>
      <c r="BM357" s="256" t="s">
        <v>758</v>
      </c>
    </row>
    <row r="358" spans="1:65" s="2" customFormat="1" ht="21.75" customHeight="1">
      <c r="A358" s="37"/>
      <c r="B358" s="38"/>
      <c r="C358" s="244" t="s">
        <v>759</v>
      </c>
      <c r="D358" s="244" t="s">
        <v>152</v>
      </c>
      <c r="E358" s="245" t="s">
        <v>760</v>
      </c>
      <c r="F358" s="246" t="s">
        <v>761</v>
      </c>
      <c r="G358" s="247" t="s">
        <v>160</v>
      </c>
      <c r="H358" s="248">
        <v>2</v>
      </c>
      <c r="I358" s="249"/>
      <c r="J358" s="250">
        <f>ROUND(I358*H358,2)</f>
        <v>0</v>
      </c>
      <c r="K358" s="251"/>
      <c r="L358" s="43"/>
      <c r="M358" s="252" t="s">
        <v>1</v>
      </c>
      <c r="N358" s="253" t="s">
        <v>38</v>
      </c>
      <c r="O358" s="90"/>
      <c r="P358" s="254">
        <f>O358*H358</f>
        <v>0</v>
      </c>
      <c r="Q358" s="254">
        <v>0</v>
      </c>
      <c r="R358" s="254">
        <f>Q358*H358</f>
        <v>0</v>
      </c>
      <c r="S358" s="254">
        <v>0</v>
      </c>
      <c r="T358" s="255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56" t="s">
        <v>156</v>
      </c>
      <c r="AT358" s="256" t="s">
        <v>152</v>
      </c>
      <c r="AU358" s="256" t="s">
        <v>82</v>
      </c>
      <c r="AY358" s="16" t="s">
        <v>150</v>
      </c>
      <c r="BE358" s="257">
        <f>IF(N358="základní",J358,0)</f>
        <v>0</v>
      </c>
      <c r="BF358" s="257">
        <f>IF(N358="snížená",J358,0)</f>
        <v>0</v>
      </c>
      <c r="BG358" s="257">
        <f>IF(N358="zákl. přenesená",J358,0)</f>
        <v>0</v>
      </c>
      <c r="BH358" s="257">
        <f>IF(N358="sníž. přenesená",J358,0)</f>
        <v>0</v>
      </c>
      <c r="BI358" s="257">
        <f>IF(N358="nulová",J358,0)</f>
        <v>0</v>
      </c>
      <c r="BJ358" s="16" t="s">
        <v>80</v>
      </c>
      <c r="BK358" s="257">
        <f>ROUND(I358*H358,2)</f>
        <v>0</v>
      </c>
      <c r="BL358" s="16" t="s">
        <v>156</v>
      </c>
      <c r="BM358" s="256" t="s">
        <v>762</v>
      </c>
    </row>
    <row r="359" spans="1:65" s="2" customFormat="1" ht="33" customHeight="1">
      <c r="A359" s="37"/>
      <c r="B359" s="38"/>
      <c r="C359" s="270" t="s">
        <v>763</v>
      </c>
      <c r="D359" s="270" t="s">
        <v>286</v>
      </c>
      <c r="E359" s="271" t="s">
        <v>764</v>
      </c>
      <c r="F359" s="272" t="s">
        <v>765</v>
      </c>
      <c r="G359" s="273" t="s">
        <v>160</v>
      </c>
      <c r="H359" s="274">
        <v>2</v>
      </c>
      <c r="I359" s="275"/>
      <c r="J359" s="276">
        <f>ROUND(I359*H359,2)</f>
        <v>0</v>
      </c>
      <c r="K359" s="277"/>
      <c r="L359" s="278"/>
      <c r="M359" s="279" t="s">
        <v>1</v>
      </c>
      <c r="N359" s="280" t="s">
        <v>38</v>
      </c>
      <c r="O359" s="90"/>
      <c r="P359" s="254">
        <f>O359*H359</f>
        <v>0</v>
      </c>
      <c r="Q359" s="254">
        <v>0.006</v>
      </c>
      <c r="R359" s="254">
        <f>Q359*H359</f>
        <v>0.012</v>
      </c>
      <c r="S359" s="254">
        <v>0</v>
      </c>
      <c r="T359" s="255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56" t="s">
        <v>184</v>
      </c>
      <c r="AT359" s="256" t="s">
        <v>286</v>
      </c>
      <c r="AU359" s="256" t="s">
        <v>82</v>
      </c>
      <c r="AY359" s="16" t="s">
        <v>150</v>
      </c>
      <c r="BE359" s="257">
        <f>IF(N359="základní",J359,0)</f>
        <v>0</v>
      </c>
      <c r="BF359" s="257">
        <f>IF(N359="snížená",J359,0)</f>
        <v>0</v>
      </c>
      <c r="BG359" s="257">
        <f>IF(N359="zákl. přenesená",J359,0)</f>
        <v>0</v>
      </c>
      <c r="BH359" s="257">
        <f>IF(N359="sníž. přenesená",J359,0)</f>
        <v>0</v>
      </c>
      <c r="BI359" s="257">
        <f>IF(N359="nulová",J359,0)</f>
        <v>0</v>
      </c>
      <c r="BJ359" s="16" t="s">
        <v>80</v>
      </c>
      <c r="BK359" s="257">
        <f>ROUND(I359*H359,2)</f>
        <v>0</v>
      </c>
      <c r="BL359" s="16" t="s">
        <v>156</v>
      </c>
      <c r="BM359" s="256" t="s">
        <v>766</v>
      </c>
    </row>
    <row r="360" spans="1:65" s="2" customFormat="1" ht="16.5" customHeight="1">
      <c r="A360" s="37"/>
      <c r="B360" s="38"/>
      <c r="C360" s="244" t="s">
        <v>767</v>
      </c>
      <c r="D360" s="244" t="s">
        <v>152</v>
      </c>
      <c r="E360" s="245" t="s">
        <v>768</v>
      </c>
      <c r="F360" s="246" t="s">
        <v>769</v>
      </c>
      <c r="G360" s="247" t="s">
        <v>210</v>
      </c>
      <c r="H360" s="248">
        <v>1</v>
      </c>
      <c r="I360" s="249"/>
      <c r="J360" s="250">
        <f>ROUND(I360*H360,2)</f>
        <v>0</v>
      </c>
      <c r="K360" s="251"/>
      <c r="L360" s="43"/>
      <c r="M360" s="252" t="s">
        <v>1</v>
      </c>
      <c r="N360" s="253" t="s">
        <v>38</v>
      </c>
      <c r="O360" s="90"/>
      <c r="P360" s="254">
        <f>O360*H360</f>
        <v>0</v>
      </c>
      <c r="Q360" s="254">
        <v>0.01745</v>
      </c>
      <c r="R360" s="254">
        <f>Q360*H360</f>
        <v>0.01745</v>
      </c>
      <c r="S360" s="254">
        <v>0</v>
      </c>
      <c r="T360" s="255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56" t="s">
        <v>156</v>
      </c>
      <c r="AT360" s="256" t="s">
        <v>152</v>
      </c>
      <c r="AU360" s="256" t="s">
        <v>82</v>
      </c>
      <c r="AY360" s="16" t="s">
        <v>150</v>
      </c>
      <c r="BE360" s="257">
        <f>IF(N360="základní",J360,0)</f>
        <v>0</v>
      </c>
      <c r="BF360" s="257">
        <f>IF(N360="snížená",J360,0)</f>
        <v>0</v>
      </c>
      <c r="BG360" s="257">
        <f>IF(N360="zákl. přenesená",J360,0)</f>
        <v>0</v>
      </c>
      <c r="BH360" s="257">
        <f>IF(N360="sníž. přenesená",J360,0)</f>
        <v>0</v>
      </c>
      <c r="BI360" s="257">
        <f>IF(N360="nulová",J360,0)</f>
        <v>0</v>
      </c>
      <c r="BJ360" s="16" t="s">
        <v>80</v>
      </c>
      <c r="BK360" s="257">
        <f>ROUND(I360*H360,2)</f>
        <v>0</v>
      </c>
      <c r="BL360" s="16" t="s">
        <v>156</v>
      </c>
      <c r="BM360" s="256" t="s">
        <v>770</v>
      </c>
    </row>
    <row r="361" spans="1:65" s="2" customFormat="1" ht="21.75" customHeight="1">
      <c r="A361" s="37"/>
      <c r="B361" s="38"/>
      <c r="C361" s="270" t="s">
        <v>771</v>
      </c>
      <c r="D361" s="270" t="s">
        <v>286</v>
      </c>
      <c r="E361" s="271" t="s">
        <v>772</v>
      </c>
      <c r="F361" s="272" t="s">
        <v>773</v>
      </c>
      <c r="G361" s="273" t="s">
        <v>160</v>
      </c>
      <c r="H361" s="274">
        <v>1</v>
      </c>
      <c r="I361" s="275"/>
      <c r="J361" s="276">
        <f>ROUND(I361*H361,2)</f>
        <v>0</v>
      </c>
      <c r="K361" s="277"/>
      <c r="L361" s="278"/>
      <c r="M361" s="279" t="s">
        <v>1</v>
      </c>
      <c r="N361" s="280" t="s">
        <v>38</v>
      </c>
      <c r="O361" s="90"/>
      <c r="P361" s="254">
        <f>O361*H361</f>
        <v>0</v>
      </c>
      <c r="Q361" s="254">
        <v>0.083</v>
      </c>
      <c r="R361" s="254">
        <f>Q361*H361</f>
        <v>0.083</v>
      </c>
      <c r="S361" s="254">
        <v>0</v>
      </c>
      <c r="T361" s="255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56" t="s">
        <v>184</v>
      </c>
      <c r="AT361" s="256" t="s">
        <v>286</v>
      </c>
      <c r="AU361" s="256" t="s">
        <v>82</v>
      </c>
      <c r="AY361" s="16" t="s">
        <v>150</v>
      </c>
      <c r="BE361" s="257">
        <f>IF(N361="základní",J361,0)</f>
        <v>0</v>
      </c>
      <c r="BF361" s="257">
        <f>IF(N361="snížená",J361,0)</f>
        <v>0</v>
      </c>
      <c r="BG361" s="257">
        <f>IF(N361="zákl. přenesená",J361,0)</f>
        <v>0</v>
      </c>
      <c r="BH361" s="257">
        <f>IF(N361="sníž. přenesená",J361,0)</f>
        <v>0</v>
      </c>
      <c r="BI361" s="257">
        <f>IF(N361="nulová",J361,0)</f>
        <v>0</v>
      </c>
      <c r="BJ361" s="16" t="s">
        <v>80</v>
      </c>
      <c r="BK361" s="257">
        <f>ROUND(I361*H361,2)</f>
        <v>0</v>
      </c>
      <c r="BL361" s="16" t="s">
        <v>156</v>
      </c>
      <c r="BM361" s="256" t="s">
        <v>774</v>
      </c>
    </row>
    <row r="362" spans="1:65" s="2" customFormat="1" ht="16.5" customHeight="1">
      <c r="A362" s="37"/>
      <c r="B362" s="38"/>
      <c r="C362" s="244" t="s">
        <v>775</v>
      </c>
      <c r="D362" s="244" t="s">
        <v>152</v>
      </c>
      <c r="E362" s="245" t="s">
        <v>776</v>
      </c>
      <c r="F362" s="246" t="s">
        <v>777</v>
      </c>
      <c r="G362" s="247" t="s">
        <v>160</v>
      </c>
      <c r="H362" s="248">
        <v>4</v>
      </c>
      <c r="I362" s="249"/>
      <c r="J362" s="250">
        <f>ROUND(I362*H362,2)</f>
        <v>0</v>
      </c>
      <c r="K362" s="251"/>
      <c r="L362" s="43"/>
      <c r="M362" s="252" t="s">
        <v>1</v>
      </c>
      <c r="N362" s="253" t="s">
        <v>38</v>
      </c>
      <c r="O362" s="90"/>
      <c r="P362" s="254">
        <f>O362*H362</f>
        <v>0</v>
      </c>
      <c r="Q362" s="254">
        <v>0.39332</v>
      </c>
      <c r="R362" s="254">
        <f>Q362*H362</f>
        <v>1.57328</v>
      </c>
      <c r="S362" s="254">
        <v>0</v>
      </c>
      <c r="T362" s="255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56" t="s">
        <v>156</v>
      </c>
      <c r="AT362" s="256" t="s">
        <v>152</v>
      </c>
      <c r="AU362" s="256" t="s">
        <v>82</v>
      </c>
      <c r="AY362" s="16" t="s">
        <v>150</v>
      </c>
      <c r="BE362" s="257">
        <f>IF(N362="základní",J362,0)</f>
        <v>0</v>
      </c>
      <c r="BF362" s="257">
        <f>IF(N362="snížená",J362,0)</f>
        <v>0</v>
      </c>
      <c r="BG362" s="257">
        <f>IF(N362="zákl. přenesená",J362,0)</f>
        <v>0</v>
      </c>
      <c r="BH362" s="257">
        <f>IF(N362="sníž. přenesená",J362,0)</f>
        <v>0</v>
      </c>
      <c r="BI362" s="257">
        <f>IF(N362="nulová",J362,0)</f>
        <v>0</v>
      </c>
      <c r="BJ362" s="16" t="s">
        <v>80</v>
      </c>
      <c r="BK362" s="257">
        <f>ROUND(I362*H362,2)</f>
        <v>0</v>
      </c>
      <c r="BL362" s="16" t="s">
        <v>156</v>
      </c>
      <c r="BM362" s="256" t="s">
        <v>778</v>
      </c>
    </row>
    <row r="363" spans="1:65" s="2" customFormat="1" ht="21.75" customHeight="1">
      <c r="A363" s="37"/>
      <c r="B363" s="38"/>
      <c r="C363" s="270" t="s">
        <v>779</v>
      </c>
      <c r="D363" s="270" t="s">
        <v>286</v>
      </c>
      <c r="E363" s="271" t="s">
        <v>780</v>
      </c>
      <c r="F363" s="272" t="s">
        <v>781</v>
      </c>
      <c r="G363" s="273" t="s">
        <v>160</v>
      </c>
      <c r="H363" s="274">
        <v>1</v>
      </c>
      <c r="I363" s="275"/>
      <c r="J363" s="276">
        <f>ROUND(I363*H363,2)</f>
        <v>0</v>
      </c>
      <c r="K363" s="277"/>
      <c r="L363" s="278"/>
      <c r="M363" s="279" t="s">
        <v>1</v>
      </c>
      <c r="N363" s="280" t="s">
        <v>38</v>
      </c>
      <c r="O363" s="90"/>
      <c r="P363" s="254">
        <f>O363*H363</f>
        <v>0</v>
      </c>
      <c r="Q363" s="254">
        <v>0.035</v>
      </c>
      <c r="R363" s="254">
        <f>Q363*H363</f>
        <v>0.035</v>
      </c>
      <c r="S363" s="254">
        <v>0</v>
      </c>
      <c r="T363" s="255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56" t="s">
        <v>184</v>
      </c>
      <c r="AT363" s="256" t="s">
        <v>286</v>
      </c>
      <c r="AU363" s="256" t="s">
        <v>82</v>
      </c>
      <c r="AY363" s="16" t="s">
        <v>150</v>
      </c>
      <c r="BE363" s="257">
        <f>IF(N363="základní",J363,0)</f>
        <v>0</v>
      </c>
      <c r="BF363" s="257">
        <f>IF(N363="snížená",J363,0)</f>
        <v>0</v>
      </c>
      <c r="BG363" s="257">
        <f>IF(N363="zákl. přenesená",J363,0)</f>
        <v>0</v>
      </c>
      <c r="BH363" s="257">
        <f>IF(N363="sníž. přenesená",J363,0)</f>
        <v>0</v>
      </c>
      <c r="BI363" s="257">
        <f>IF(N363="nulová",J363,0)</f>
        <v>0</v>
      </c>
      <c r="BJ363" s="16" t="s">
        <v>80</v>
      </c>
      <c r="BK363" s="257">
        <f>ROUND(I363*H363,2)</f>
        <v>0</v>
      </c>
      <c r="BL363" s="16" t="s">
        <v>156</v>
      </c>
      <c r="BM363" s="256" t="s">
        <v>782</v>
      </c>
    </row>
    <row r="364" spans="1:65" s="2" customFormat="1" ht="16.5" customHeight="1">
      <c r="A364" s="37"/>
      <c r="B364" s="38"/>
      <c r="C364" s="270" t="s">
        <v>783</v>
      </c>
      <c r="D364" s="270" t="s">
        <v>286</v>
      </c>
      <c r="E364" s="271" t="s">
        <v>784</v>
      </c>
      <c r="F364" s="272" t="s">
        <v>785</v>
      </c>
      <c r="G364" s="273" t="s">
        <v>160</v>
      </c>
      <c r="H364" s="274">
        <v>1</v>
      </c>
      <c r="I364" s="275"/>
      <c r="J364" s="276">
        <f>ROUND(I364*H364,2)</f>
        <v>0</v>
      </c>
      <c r="K364" s="277"/>
      <c r="L364" s="278"/>
      <c r="M364" s="279" t="s">
        <v>1</v>
      </c>
      <c r="N364" s="280" t="s">
        <v>38</v>
      </c>
      <c r="O364" s="90"/>
      <c r="P364" s="254">
        <f>O364*H364</f>
        <v>0</v>
      </c>
      <c r="Q364" s="254">
        <v>0.035</v>
      </c>
      <c r="R364" s="254">
        <f>Q364*H364</f>
        <v>0.035</v>
      </c>
      <c r="S364" s="254">
        <v>0</v>
      </c>
      <c r="T364" s="255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56" t="s">
        <v>184</v>
      </c>
      <c r="AT364" s="256" t="s">
        <v>286</v>
      </c>
      <c r="AU364" s="256" t="s">
        <v>82</v>
      </c>
      <c r="AY364" s="16" t="s">
        <v>150</v>
      </c>
      <c r="BE364" s="257">
        <f>IF(N364="základní",J364,0)</f>
        <v>0</v>
      </c>
      <c r="BF364" s="257">
        <f>IF(N364="snížená",J364,0)</f>
        <v>0</v>
      </c>
      <c r="BG364" s="257">
        <f>IF(N364="zákl. přenesená",J364,0)</f>
        <v>0</v>
      </c>
      <c r="BH364" s="257">
        <f>IF(N364="sníž. přenesená",J364,0)</f>
        <v>0</v>
      </c>
      <c r="BI364" s="257">
        <f>IF(N364="nulová",J364,0)</f>
        <v>0</v>
      </c>
      <c r="BJ364" s="16" t="s">
        <v>80</v>
      </c>
      <c r="BK364" s="257">
        <f>ROUND(I364*H364,2)</f>
        <v>0</v>
      </c>
      <c r="BL364" s="16" t="s">
        <v>156</v>
      </c>
      <c r="BM364" s="256" t="s">
        <v>786</v>
      </c>
    </row>
    <row r="365" spans="1:65" s="2" customFormat="1" ht="16.5" customHeight="1">
      <c r="A365" s="37"/>
      <c r="B365" s="38"/>
      <c r="C365" s="270" t="s">
        <v>787</v>
      </c>
      <c r="D365" s="270" t="s">
        <v>286</v>
      </c>
      <c r="E365" s="271" t="s">
        <v>788</v>
      </c>
      <c r="F365" s="272" t="s">
        <v>789</v>
      </c>
      <c r="G365" s="273" t="s">
        <v>160</v>
      </c>
      <c r="H365" s="274">
        <v>1</v>
      </c>
      <c r="I365" s="275"/>
      <c r="J365" s="276">
        <f>ROUND(I365*H365,2)</f>
        <v>0</v>
      </c>
      <c r="K365" s="277"/>
      <c r="L365" s="278"/>
      <c r="M365" s="279" t="s">
        <v>1</v>
      </c>
      <c r="N365" s="280" t="s">
        <v>38</v>
      </c>
      <c r="O365" s="90"/>
      <c r="P365" s="254">
        <f>O365*H365</f>
        <v>0</v>
      </c>
      <c r="Q365" s="254">
        <v>0.083</v>
      </c>
      <c r="R365" s="254">
        <f>Q365*H365</f>
        <v>0.083</v>
      </c>
      <c r="S365" s="254">
        <v>0</v>
      </c>
      <c r="T365" s="255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56" t="s">
        <v>184</v>
      </c>
      <c r="AT365" s="256" t="s">
        <v>286</v>
      </c>
      <c r="AU365" s="256" t="s">
        <v>82</v>
      </c>
      <c r="AY365" s="16" t="s">
        <v>150</v>
      </c>
      <c r="BE365" s="257">
        <f>IF(N365="základní",J365,0)</f>
        <v>0</v>
      </c>
      <c r="BF365" s="257">
        <f>IF(N365="snížená",J365,0)</f>
        <v>0</v>
      </c>
      <c r="BG365" s="257">
        <f>IF(N365="zákl. přenesená",J365,0)</f>
        <v>0</v>
      </c>
      <c r="BH365" s="257">
        <f>IF(N365="sníž. přenesená",J365,0)</f>
        <v>0</v>
      </c>
      <c r="BI365" s="257">
        <f>IF(N365="nulová",J365,0)</f>
        <v>0</v>
      </c>
      <c r="BJ365" s="16" t="s">
        <v>80</v>
      </c>
      <c r="BK365" s="257">
        <f>ROUND(I365*H365,2)</f>
        <v>0</v>
      </c>
      <c r="BL365" s="16" t="s">
        <v>156</v>
      </c>
      <c r="BM365" s="256" t="s">
        <v>790</v>
      </c>
    </row>
    <row r="366" spans="1:65" s="2" customFormat="1" ht="16.5" customHeight="1">
      <c r="A366" s="37"/>
      <c r="B366" s="38"/>
      <c r="C366" s="270" t="s">
        <v>791</v>
      </c>
      <c r="D366" s="270" t="s">
        <v>286</v>
      </c>
      <c r="E366" s="271" t="s">
        <v>792</v>
      </c>
      <c r="F366" s="272" t="s">
        <v>793</v>
      </c>
      <c r="G366" s="273" t="s">
        <v>160</v>
      </c>
      <c r="H366" s="274">
        <v>1</v>
      </c>
      <c r="I366" s="275"/>
      <c r="J366" s="276">
        <f>ROUND(I366*H366,2)</f>
        <v>0</v>
      </c>
      <c r="K366" s="277"/>
      <c r="L366" s="278"/>
      <c r="M366" s="279" t="s">
        <v>1</v>
      </c>
      <c r="N366" s="280" t="s">
        <v>38</v>
      </c>
      <c r="O366" s="90"/>
      <c r="P366" s="254">
        <f>O366*H366</f>
        <v>0</v>
      </c>
      <c r="Q366" s="254">
        <v>0.083</v>
      </c>
      <c r="R366" s="254">
        <f>Q366*H366</f>
        <v>0.083</v>
      </c>
      <c r="S366" s="254">
        <v>0</v>
      </c>
      <c r="T366" s="255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56" t="s">
        <v>184</v>
      </c>
      <c r="AT366" s="256" t="s">
        <v>286</v>
      </c>
      <c r="AU366" s="256" t="s">
        <v>82</v>
      </c>
      <c r="AY366" s="16" t="s">
        <v>150</v>
      </c>
      <c r="BE366" s="257">
        <f>IF(N366="základní",J366,0)</f>
        <v>0</v>
      </c>
      <c r="BF366" s="257">
        <f>IF(N366="snížená",J366,0)</f>
        <v>0</v>
      </c>
      <c r="BG366" s="257">
        <f>IF(N366="zákl. přenesená",J366,0)</f>
        <v>0</v>
      </c>
      <c r="BH366" s="257">
        <f>IF(N366="sníž. přenesená",J366,0)</f>
        <v>0</v>
      </c>
      <c r="BI366" s="257">
        <f>IF(N366="nulová",J366,0)</f>
        <v>0</v>
      </c>
      <c r="BJ366" s="16" t="s">
        <v>80</v>
      </c>
      <c r="BK366" s="257">
        <f>ROUND(I366*H366,2)</f>
        <v>0</v>
      </c>
      <c r="BL366" s="16" t="s">
        <v>156</v>
      </c>
      <c r="BM366" s="256" t="s">
        <v>794</v>
      </c>
    </row>
    <row r="367" spans="1:65" s="2" customFormat="1" ht="21.75" customHeight="1">
      <c r="A367" s="37"/>
      <c r="B367" s="38"/>
      <c r="C367" s="244" t="s">
        <v>795</v>
      </c>
      <c r="D367" s="244" t="s">
        <v>152</v>
      </c>
      <c r="E367" s="245" t="s">
        <v>796</v>
      </c>
      <c r="F367" s="246" t="s">
        <v>797</v>
      </c>
      <c r="G367" s="247" t="s">
        <v>160</v>
      </c>
      <c r="H367" s="248">
        <v>3</v>
      </c>
      <c r="I367" s="249"/>
      <c r="J367" s="250">
        <f>ROUND(I367*H367,2)</f>
        <v>0</v>
      </c>
      <c r="K367" s="251"/>
      <c r="L367" s="43"/>
      <c r="M367" s="252" t="s">
        <v>1</v>
      </c>
      <c r="N367" s="253" t="s">
        <v>38</v>
      </c>
      <c r="O367" s="90"/>
      <c r="P367" s="254">
        <f>O367*H367</f>
        <v>0</v>
      </c>
      <c r="Q367" s="254">
        <v>0.00116</v>
      </c>
      <c r="R367" s="254">
        <f>Q367*H367</f>
        <v>0.00348</v>
      </c>
      <c r="S367" s="254">
        <v>0</v>
      </c>
      <c r="T367" s="255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56" t="s">
        <v>156</v>
      </c>
      <c r="AT367" s="256" t="s">
        <v>152</v>
      </c>
      <c r="AU367" s="256" t="s">
        <v>82</v>
      </c>
      <c r="AY367" s="16" t="s">
        <v>150</v>
      </c>
      <c r="BE367" s="257">
        <f>IF(N367="základní",J367,0)</f>
        <v>0</v>
      </c>
      <c r="BF367" s="257">
        <f>IF(N367="snížená",J367,0)</f>
        <v>0</v>
      </c>
      <c r="BG367" s="257">
        <f>IF(N367="zákl. přenesená",J367,0)</f>
        <v>0</v>
      </c>
      <c r="BH367" s="257">
        <f>IF(N367="sníž. přenesená",J367,0)</f>
        <v>0</v>
      </c>
      <c r="BI367" s="257">
        <f>IF(N367="nulová",J367,0)</f>
        <v>0</v>
      </c>
      <c r="BJ367" s="16" t="s">
        <v>80</v>
      </c>
      <c r="BK367" s="257">
        <f>ROUND(I367*H367,2)</f>
        <v>0</v>
      </c>
      <c r="BL367" s="16" t="s">
        <v>156</v>
      </c>
      <c r="BM367" s="256" t="s">
        <v>798</v>
      </c>
    </row>
    <row r="368" spans="1:65" s="2" customFormat="1" ht="21.75" customHeight="1">
      <c r="A368" s="37"/>
      <c r="B368" s="38"/>
      <c r="C368" s="270" t="s">
        <v>799</v>
      </c>
      <c r="D368" s="270" t="s">
        <v>286</v>
      </c>
      <c r="E368" s="271" t="s">
        <v>800</v>
      </c>
      <c r="F368" s="272" t="s">
        <v>801</v>
      </c>
      <c r="G368" s="273" t="s">
        <v>160</v>
      </c>
      <c r="H368" s="274">
        <v>3</v>
      </c>
      <c r="I368" s="275"/>
      <c r="J368" s="276">
        <f>ROUND(I368*H368,2)</f>
        <v>0</v>
      </c>
      <c r="K368" s="277"/>
      <c r="L368" s="278"/>
      <c r="M368" s="279" t="s">
        <v>1</v>
      </c>
      <c r="N368" s="280" t="s">
        <v>38</v>
      </c>
      <c r="O368" s="90"/>
      <c r="P368" s="254">
        <f>O368*H368</f>
        <v>0</v>
      </c>
      <c r="Q368" s="254">
        <v>0.07</v>
      </c>
      <c r="R368" s="254">
        <f>Q368*H368</f>
        <v>0.21000000000000002</v>
      </c>
      <c r="S368" s="254">
        <v>0</v>
      </c>
      <c r="T368" s="255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56" t="s">
        <v>184</v>
      </c>
      <c r="AT368" s="256" t="s">
        <v>286</v>
      </c>
      <c r="AU368" s="256" t="s">
        <v>82</v>
      </c>
      <c r="AY368" s="16" t="s">
        <v>150</v>
      </c>
      <c r="BE368" s="257">
        <f>IF(N368="základní",J368,0)</f>
        <v>0</v>
      </c>
      <c r="BF368" s="257">
        <f>IF(N368="snížená",J368,0)</f>
        <v>0</v>
      </c>
      <c r="BG368" s="257">
        <f>IF(N368="zákl. přenesená",J368,0)</f>
        <v>0</v>
      </c>
      <c r="BH368" s="257">
        <f>IF(N368="sníž. přenesená",J368,0)</f>
        <v>0</v>
      </c>
      <c r="BI368" s="257">
        <f>IF(N368="nulová",J368,0)</f>
        <v>0</v>
      </c>
      <c r="BJ368" s="16" t="s">
        <v>80</v>
      </c>
      <c r="BK368" s="257">
        <f>ROUND(I368*H368,2)</f>
        <v>0</v>
      </c>
      <c r="BL368" s="16" t="s">
        <v>156</v>
      </c>
      <c r="BM368" s="256" t="s">
        <v>802</v>
      </c>
    </row>
    <row r="369" spans="1:65" s="2" customFormat="1" ht="21.75" customHeight="1">
      <c r="A369" s="37"/>
      <c r="B369" s="38"/>
      <c r="C369" s="244" t="s">
        <v>803</v>
      </c>
      <c r="D369" s="244" t="s">
        <v>152</v>
      </c>
      <c r="E369" s="245" t="s">
        <v>804</v>
      </c>
      <c r="F369" s="246" t="s">
        <v>805</v>
      </c>
      <c r="G369" s="247" t="s">
        <v>155</v>
      </c>
      <c r="H369" s="248">
        <v>100</v>
      </c>
      <c r="I369" s="249"/>
      <c r="J369" s="250">
        <f>ROUND(I369*H369,2)</f>
        <v>0</v>
      </c>
      <c r="K369" s="251"/>
      <c r="L369" s="43"/>
      <c r="M369" s="252" t="s">
        <v>1</v>
      </c>
      <c r="N369" s="253" t="s">
        <v>38</v>
      </c>
      <c r="O369" s="90"/>
      <c r="P369" s="254">
        <f>O369*H369</f>
        <v>0</v>
      </c>
      <c r="Q369" s="254">
        <v>0.48028</v>
      </c>
      <c r="R369" s="254">
        <f>Q369*H369</f>
        <v>48.028</v>
      </c>
      <c r="S369" s="254">
        <v>0</v>
      </c>
      <c r="T369" s="255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56" t="s">
        <v>156</v>
      </c>
      <c r="AT369" s="256" t="s">
        <v>152</v>
      </c>
      <c r="AU369" s="256" t="s">
        <v>82</v>
      </c>
      <c r="AY369" s="16" t="s">
        <v>150</v>
      </c>
      <c r="BE369" s="257">
        <f>IF(N369="základní",J369,0)</f>
        <v>0</v>
      </c>
      <c r="BF369" s="257">
        <f>IF(N369="snížená",J369,0)</f>
        <v>0</v>
      </c>
      <c r="BG369" s="257">
        <f>IF(N369="zákl. přenesená",J369,0)</f>
        <v>0</v>
      </c>
      <c r="BH369" s="257">
        <f>IF(N369="sníž. přenesená",J369,0)</f>
        <v>0</v>
      </c>
      <c r="BI369" s="257">
        <f>IF(N369="nulová",J369,0)</f>
        <v>0</v>
      </c>
      <c r="BJ369" s="16" t="s">
        <v>80</v>
      </c>
      <c r="BK369" s="257">
        <f>ROUND(I369*H369,2)</f>
        <v>0</v>
      </c>
      <c r="BL369" s="16" t="s">
        <v>156</v>
      </c>
      <c r="BM369" s="256" t="s">
        <v>806</v>
      </c>
    </row>
    <row r="370" spans="1:63" s="12" customFormat="1" ht="22.8" customHeight="1">
      <c r="A370" s="12"/>
      <c r="B370" s="228"/>
      <c r="C370" s="229"/>
      <c r="D370" s="230" t="s">
        <v>72</v>
      </c>
      <c r="E370" s="242" t="s">
        <v>807</v>
      </c>
      <c r="F370" s="242" t="s">
        <v>808</v>
      </c>
      <c r="G370" s="229"/>
      <c r="H370" s="229"/>
      <c r="I370" s="232"/>
      <c r="J370" s="243">
        <f>BK370</f>
        <v>0</v>
      </c>
      <c r="K370" s="229"/>
      <c r="L370" s="234"/>
      <c r="M370" s="235"/>
      <c r="N370" s="236"/>
      <c r="O370" s="236"/>
      <c r="P370" s="237">
        <f>SUM(P371:P384)</f>
        <v>0</v>
      </c>
      <c r="Q370" s="236"/>
      <c r="R370" s="237">
        <f>SUM(R371:R384)</f>
        <v>0</v>
      </c>
      <c r="S370" s="236"/>
      <c r="T370" s="238">
        <f>SUM(T371:T384)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39" t="s">
        <v>80</v>
      </c>
      <c r="AT370" s="240" t="s">
        <v>72</v>
      </c>
      <c r="AU370" s="240" t="s">
        <v>80</v>
      </c>
      <c r="AY370" s="239" t="s">
        <v>150</v>
      </c>
      <c r="BK370" s="241">
        <f>SUM(BK371:BK384)</f>
        <v>0</v>
      </c>
    </row>
    <row r="371" spans="1:65" s="2" customFormat="1" ht="16.5" customHeight="1">
      <c r="A371" s="37"/>
      <c r="B371" s="38"/>
      <c r="C371" s="244" t="s">
        <v>809</v>
      </c>
      <c r="D371" s="244" t="s">
        <v>152</v>
      </c>
      <c r="E371" s="245" t="s">
        <v>810</v>
      </c>
      <c r="F371" s="246" t="s">
        <v>811</v>
      </c>
      <c r="G371" s="247" t="s">
        <v>277</v>
      </c>
      <c r="H371" s="248">
        <v>711.83</v>
      </c>
      <c r="I371" s="249"/>
      <c r="J371" s="250">
        <f>ROUND(I371*H371,2)</f>
        <v>0</v>
      </c>
      <c r="K371" s="251"/>
      <c r="L371" s="43"/>
      <c r="M371" s="252" t="s">
        <v>1</v>
      </c>
      <c r="N371" s="253" t="s">
        <v>38</v>
      </c>
      <c r="O371" s="90"/>
      <c r="P371" s="254">
        <f>O371*H371</f>
        <v>0</v>
      </c>
      <c r="Q371" s="254">
        <v>0</v>
      </c>
      <c r="R371" s="254">
        <f>Q371*H371</f>
        <v>0</v>
      </c>
      <c r="S371" s="254">
        <v>0</v>
      </c>
      <c r="T371" s="255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56" t="s">
        <v>156</v>
      </c>
      <c r="AT371" s="256" t="s">
        <v>152</v>
      </c>
      <c r="AU371" s="256" t="s">
        <v>82</v>
      </c>
      <c r="AY371" s="16" t="s">
        <v>150</v>
      </c>
      <c r="BE371" s="257">
        <f>IF(N371="základní",J371,0)</f>
        <v>0</v>
      </c>
      <c r="BF371" s="257">
        <f>IF(N371="snížená",J371,0)</f>
        <v>0</v>
      </c>
      <c r="BG371" s="257">
        <f>IF(N371="zákl. přenesená",J371,0)</f>
        <v>0</v>
      </c>
      <c r="BH371" s="257">
        <f>IF(N371="sníž. přenesená",J371,0)</f>
        <v>0</v>
      </c>
      <c r="BI371" s="257">
        <f>IF(N371="nulová",J371,0)</f>
        <v>0</v>
      </c>
      <c r="BJ371" s="16" t="s">
        <v>80</v>
      </c>
      <c r="BK371" s="257">
        <f>ROUND(I371*H371,2)</f>
        <v>0</v>
      </c>
      <c r="BL371" s="16" t="s">
        <v>156</v>
      </c>
      <c r="BM371" s="256" t="s">
        <v>812</v>
      </c>
    </row>
    <row r="372" spans="1:51" s="13" customFormat="1" ht="12">
      <c r="A372" s="13"/>
      <c r="B372" s="258"/>
      <c r="C372" s="259"/>
      <c r="D372" s="260" t="s">
        <v>173</v>
      </c>
      <c r="E372" s="261" t="s">
        <v>1</v>
      </c>
      <c r="F372" s="262" t="s">
        <v>813</v>
      </c>
      <c r="G372" s="259"/>
      <c r="H372" s="263">
        <v>711.83</v>
      </c>
      <c r="I372" s="264"/>
      <c r="J372" s="259"/>
      <c r="K372" s="259"/>
      <c r="L372" s="265"/>
      <c r="M372" s="266"/>
      <c r="N372" s="267"/>
      <c r="O372" s="267"/>
      <c r="P372" s="267"/>
      <c r="Q372" s="267"/>
      <c r="R372" s="267"/>
      <c r="S372" s="267"/>
      <c r="T372" s="26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9" t="s">
        <v>173</v>
      </c>
      <c r="AU372" s="269" t="s">
        <v>82</v>
      </c>
      <c r="AV372" s="13" t="s">
        <v>82</v>
      </c>
      <c r="AW372" s="13" t="s">
        <v>30</v>
      </c>
      <c r="AX372" s="13" t="s">
        <v>80</v>
      </c>
      <c r="AY372" s="269" t="s">
        <v>150</v>
      </c>
    </row>
    <row r="373" spans="1:65" s="2" customFormat="1" ht="21.75" customHeight="1">
      <c r="A373" s="37"/>
      <c r="B373" s="38"/>
      <c r="C373" s="244" t="s">
        <v>814</v>
      </c>
      <c r="D373" s="244" t="s">
        <v>152</v>
      </c>
      <c r="E373" s="245" t="s">
        <v>815</v>
      </c>
      <c r="F373" s="246" t="s">
        <v>816</v>
      </c>
      <c r="G373" s="247" t="s">
        <v>277</v>
      </c>
      <c r="H373" s="248">
        <v>6406.47</v>
      </c>
      <c r="I373" s="249"/>
      <c r="J373" s="250">
        <f>ROUND(I373*H373,2)</f>
        <v>0</v>
      </c>
      <c r="K373" s="251"/>
      <c r="L373" s="43"/>
      <c r="M373" s="252" t="s">
        <v>1</v>
      </c>
      <c r="N373" s="253" t="s">
        <v>38</v>
      </c>
      <c r="O373" s="90"/>
      <c r="P373" s="254">
        <f>O373*H373</f>
        <v>0</v>
      </c>
      <c r="Q373" s="254">
        <v>0</v>
      </c>
      <c r="R373" s="254">
        <f>Q373*H373</f>
        <v>0</v>
      </c>
      <c r="S373" s="254">
        <v>0</v>
      </c>
      <c r="T373" s="255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56" t="s">
        <v>156</v>
      </c>
      <c r="AT373" s="256" t="s">
        <v>152</v>
      </c>
      <c r="AU373" s="256" t="s">
        <v>82</v>
      </c>
      <c r="AY373" s="16" t="s">
        <v>150</v>
      </c>
      <c r="BE373" s="257">
        <f>IF(N373="základní",J373,0)</f>
        <v>0</v>
      </c>
      <c r="BF373" s="257">
        <f>IF(N373="snížená",J373,0)</f>
        <v>0</v>
      </c>
      <c r="BG373" s="257">
        <f>IF(N373="zákl. přenesená",J373,0)</f>
        <v>0</v>
      </c>
      <c r="BH373" s="257">
        <f>IF(N373="sníž. přenesená",J373,0)</f>
        <v>0</v>
      </c>
      <c r="BI373" s="257">
        <f>IF(N373="nulová",J373,0)</f>
        <v>0</v>
      </c>
      <c r="BJ373" s="16" t="s">
        <v>80</v>
      </c>
      <c r="BK373" s="257">
        <f>ROUND(I373*H373,2)</f>
        <v>0</v>
      </c>
      <c r="BL373" s="16" t="s">
        <v>156</v>
      </c>
      <c r="BM373" s="256" t="s">
        <v>817</v>
      </c>
    </row>
    <row r="374" spans="1:51" s="13" customFormat="1" ht="12">
      <c r="A374" s="13"/>
      <c r="B374" s="258"/>
      <c r="C374" s="259"/>
      <c r="D374" s="260" t="s">
        <v>173</v>
      </c>
      <c r="E374" s="261" t="s">
        <v>1</v>
      </c>
      <c r="F374" s="262" t="s">
        <v>818</v>
      </c>
      <c r="G374" s="259"/>
      <c r="H374" s="263">
        <v>6406.47</v>
      </c>
      <c r="I374" s="264"/>
      <c r="J374" s="259"/>
      <c r="K374" s="259"/>
      <c r="L374" s="265"/>
      <c r="M374" s="266"/>
      <c r="N374" s="267"/>
      <c r="O374" s="267"/>
      <c r="P374" s="267"/>
      <c r="Q374" s="267"/>
      <c r="R374" s="267"/>
      <c r="S374" s="267"/>
      <c r="T374" s="26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9" t="s">
        <v>173</v>
      </c>
      <c r="AU374" s="269" t="s">
        <v>82</v>
      </c>
      <c r="AV374" s="13" t="s">
        <v>82</v>
      </c>
      <c r="AW374" s="13" t="s">
        <v>30</v>
      </c>
      <c r="AX374" s="13" t="s">
        <v>80</v>
      </c>
      <c r="AY374" s="269" t="s">
        <v>150</v>
      </c>
    </row>
    <row r="375" spans="1:65" s="2" customFormat="1" ht="16.5" customHeight="1">
      <c r="A375" s="37"/>
      <c r="B375" s="38"/>
      <c r="C375" s="244" t="s">
        <v>819</v>
      </c>
      <c r="D375" s="244" t="s">
        <v>152</v>
      </c>
      <c r="E375" s="245" t="s">
        <v>820</v>
      </c>
      <c r="F375" s="246" t="s">
        <v>821</v>
      </c>
      <c r="G375" s="247" t="s">
        <v>277</v>
      </c>
      <c r="H375" s="248">
        <v>263.276</v>
      </c>
      <c r="I375" s="249"/>
      <c r="J375" s="250">
        <f>ROUND(I375*H375,2)</f>
        <v>0</v>
      </c>
      <c r="K375" s="251"/>
      <c r="L375" s="43"/>
      <c r="M375" s="252" t="s">
        <v>1</v>
      </c>
      <c r="N375" s="253" t="s">
        <v>38</v>
      </c>
      <c r="O375" s="90"/>
      <c r="P375" s="254">
        <f>O375*H375</f>
        <v>0</v>
      </c>
      <c r="Q375" s="254">
        <v>0</v>
      </c>
      <c r="R375" s="254">
        <f>Q375*H375</f>
        <v>0</v>
      </c>
      <c r="S375" s="254">
        <v>0</v>
      </c>
      <c r="T375" s="255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56" t="s">
        <v>156</v>
      </c>
      <c r="AT375" s="256" t="s">
        <v>152</v>
      </c>
      <c r="AU375" s="256" t="s">
        <v>82</v>
      </c>
      <c r="AY375" s="16" t="s">
        <v>150</v>
      </c>
      <c r="BE375" s="257">
        <f>IF(N375="základní",J375,0)</f>
        <v>0</v>
      </c>
      <c r="BF375" s="257">
        <f>IF(N375="snížená",J375,0)</f>
        <v>0</v>
      </c>
      <c r="BG375" s="257">
        <f>IF(N375="zákl. přenesená",J375,0)</f>
        <v>0</v>
      </c>
      <c r="BH375" s="257">
        <f>IF(N375="sníž. přenesená",J375,0)</f>
        <v>0</v>
      </c>
      <c r="BI375" s="257">
        <f>IF(N375="nulová",J375,0)</f>
        <v>0</v>
      </c>
      <c r="BJ375" s="16" t="s">
        <v>80</v>
      </c>
      <c r="BK375" s="257">
        <f>ROUND(I375*H375,2)</f>
        <v>0</v>
      </c>
      <c r="BL375" s="16" t="s">
        <v>156</v>
      </c>
      <c r="BM375" s="256" t="s">
        <v>822</v>
      </c>
    </row>
    <row r="376" spans="1:51" s="13" customFormat="1" ht="12">
      <c r="A376" s="13"/>
      <c r="B376" s="258"/>
      <c r="C376" s="259"/>
      <c r="D376" s="260" t="s">
        <v>173</v>
      </c>
      <c r="E376" s="261" t="s">
        <v>1</v>
      </c>
      <c r="F376" s="262" t="s">
        <v>101</v>
      </c>
      <c r="G376" s="259"/>
      <c r="H376" s="263">
        <v>263.276</v>
      </c>
      <c r="I376" s="264"/>
      <c r="J376" s="259"/>
      <c r="K376" s="259"/>
      <c r="L376" s="265"/>
      <c r="M376" s="266"/>
      <c r="N376" s="267"/>
      <c r="O376" s="267"/>
      <c r="P376" s="267"/>
      <c r="Q376" s="267"/>
      <c r="R376" s="267"/>
      <c r="S376" s="267"/>
      <c r="T376" s="26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9" t="s">
        <v>173</v>
      </c>
      <c r="AU376" s="269" t="s">
        <v>82</v>
      </c>
      <c r="AV376" s="13" t="s">
        <v>82</v>
      </c>
      <c r="AW376" s="13" t="s">
        <v>30</v>
      </c>
      <c r="AX376" s="13" t="s">
        <v>80</v>
      </c>
      <c r="AY376" s="269" t="s">
        <v>150</v>
      </c>
    </row>
    <row r="377" spans="1:65" s="2" customFormat="1" ht="21.75" customHeight="1">
      <c r="A377" s="37"/>
      <c r="B377" s="38"/>
      <c r="C377" s="244" t="s">
        <v>823</v>
      </c>
      <c r="D377" s="244" t="s">
        <v>152</v>
      </c>
      <c r="E377" s="245" t="s">
        <v>824</v>
      </c>
      <c r="F377" s="246" t="s">
        <v>825</v>
      </c>
      <c r="G377" s="247" t="s">
        <v>277</v>
      </c>
      <c r="H377" s="248">
        <v>2369.484</v>
      </c>
      <c r="I377" s="249"/>
      <c r="J377" s="250">
        <f>ROUND(I377*H377,2)</f>
        <v>0</v>
      </c>
      <c r="K377" s="251"/>
      <c r="L377" s="43"/>
      <c r="M377" s="252" t="s">
        <v>1</v>
      </c>
      <c r="N377" s="253" t="s">
        <v>38</v>
      </c>
      <c r="O377" s="90"/>
      <c r="P377" s="254">
        <f>O377*H377</f>
        <v>0</v>
      </c>
      <c r="Q377" s="254">
        <v>0</v>
      </c>
      <c r="R377" s="254">
        <f>Q377*H377</f>
        <v>0</v>
      </c>
      <c r="S377" s="254">
        <v>0</v>
      </c>
      <c r="T377" s="255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56" t="s">
        <v>156</v>
      </c>
      <c r="AT377" s="256" t="s">
        <v>152</v>
      </c>
      <c r="AU377" s="256" t="s">
        <v>82</v>
      </c>
      <c r="AY377" s="16" t="s">
        <v>150</v>
      </c>
      <c r="BE377" s="257">
        <f>IF(N377="základní",J377,0)</f>
        <v>0</v>
      </c>
      <c r="BF377" s="257">
        <f>IF(N377="snížená",J377,0)</f>
        <v>0</v>
      </c>
      <c r="BG377" s="257">
        <f>IF(N377="zákl. přenesená",J377,0)</f>
        <v>0</v>
      </c>
      <c r="BH377" s="257">
        <f>IF(N377="sníž. přenesená",J377,0)</f>
        <v>0</v>
      </c>
      <c r="BI377" s="257">
        <f>IF(N377="nulová",J377,0)</f>
        <v>0</v>
      </c>
      <c r="BJ377" s="16" t="s">
        <v>80</v>
      </c>
      <c r="BK377" s="257">
        <f>ROUND(I377*H377,2)</f>
        <v>0</v>
      </c>
      <c r="BL377" s="16" t="s">
        <v>156</v>
      </c>
      <c r="BM377" s="256" t="s">
        <v>826</v>
      </c>
    </row>
    <row r="378" spans="1:51" s="13" customFormat="1" ht="12">
      <c r="A378" s="13"/>
      <c r="B378" s="258"/>
      <c r="C378" s="259"/>
      <c r="D378" s="260" t="s">
        <v>173</v>
      </c>
      <c r="E378" s="261" t="s">
        <v>1</v>
      </c>
      <c r="F378" s="262" t="s">
        <v>827</v>
      </c>
      <c r="G378" s="259"/>
      <c r="H378" s="263">
        <v>2369.484</v>
      </c>
      <c r="I378" s="264"/>
      <c r="J378" s="259"/>
      <c r="K378" s="259"/>
      <c r="L378" s="265"/>
      <c r="M378" s="266"/>
      <c r="N378" s="267"/>
      <c r="O378" s="267"/>
      <c r="P378" s="267"/>
      <c r="Q378" s="267"/>
      <c r="R378" s="267"/>
      <c r="S378" s="267"/>
      <c r="T378" s="26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9" t="s">
        <v>173</v>
      </c>
      <c r="AU378" s="269" t="s">
        <v>82</v>
      </c>
      <c r="AV378" s="13" t="s">
        <v>82</v>
      </c>
      <c r="AW378" s="13" t="s">
        <v>30</v>
      </c>
      <c r="AX378" s="13" t="s">
        <v>80</v>
      </c>
      <c r="AY378" s="269" t="s">
        <v>150</v>
      </c>
    </row>
    <row r="379" spans="1:65" s="2" customFormat="1" ht="33" customHeight="1">
      <c r="A379" s="37"/>
      <c r="B379" s="38"/>
      <c r="C379" s="244" t="s">
        <v>828</v>
      </c>
      <c r="D379" s="244" t="s">
        <v>152</v>
      </c>
      <c r="E379" s="245" t="s">
        <v>829</v>
      </c>
      <c r="F379" s="246" t="s">
        <v>830</v>
      </c>
      <c r="G379" s="247" t="s">
        <v>277</v>
      </c>
      <c r="H379" s="248">
        <v>263.276</v>
      </c>
      <c r="I379" s="249"/>
      <c r="J379" s="250">
        <f>ROUND(I379*H379,2)</f>
        <v>0</v>
      </c>
      <c r="K379" s="251"/>
      <c r="L379" s="43"/>
      <c r="M379" s="252" t="s">
        <v>1</v>
      </c>
      <c r="N379" s="253" t="s">
        <v>38</v>
      </c>
      <c r="O379" s="90"/>
      <c r="P379" s="254">
        <f>O379*H379</f>
        <v>0</v>
      </c>
      <c r="Q379" s="254">
        <v>0</v>
      </c>
      <c r="R379" s="254">
        <f>Q379*H379</f>
        <v>0</v>
      </c>
      <c r="S379" s="254">
        <v>0</v>
      </c>
      <c r="T379" s="255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56" t="s">
        <v>156</v>
      </c>
      <c r="AT379" s="256" t="s">
        <v>152</v>
      </c>
      <c r="AU379" s="256" t="s">
        <v>82</v>
      </c>
      <c r="AY379" s="16" t="s">
        <v>150</v>
      </c>
      <c r="BE379" s="257">
        <f>IF(N379="základní",J379,0)</f>
        <v>0</v>
      </c>
      <c r="BF379" s="257">
        <f>IF(N379="snížená",J379,0)</f>
        <v>0</v>
      </c>
      <c r="BG379" s="257">
        <f>IF(N379="zákl. přenesená",J379,0)</f>
        <v>0</v>
      </c>
      <c r="BH379" s="257">
        <f>IF(N379="sníž. přenesená",J379,0)</f>
        <v>0</v>
      </c>
      <c r="BI379" s="257">
        <f>IF(N379="nulová",J379,0)</f>
        <v>0</v>
      </c>
      <c r="BJ379" s="16" t="s">
        <v>80</v>
      </c>
      <c r="BK379" s="257">
        <f>ROUND(I379*H379,2)</f>
        <v>0</v>
      </c>
      <c r="BL379" s="16" t="s">
        <v>156</v>
      </c>
      <c r="BM379" s="256" t="s">
        <v>831</v>
      </c>
    </row>
    <row r="380" spans="1:51" s="13" customFormat="1" ht="12">
      <c r="A380" s="13"/>
      <c r="B380" s="258"/>
      <c r="C380" s="259"/>
      <c r="D380" s="260" t="s">
        <v>173</v>
      </c>
      <c r="E380" s="261" t="s">
        <v>101</v>
      </c>
      <c r="F380" s="262" t="s">
        <v>832</v>
      </c>
      <c r="G380" s="259"/>
      <c r="H380" s="263">
        <v>263.276</v>
      </c>
      <c r="I380" s="264"/>
      <c r="J380" s="259"/>
      <c r="K380" s="259"/>
      <c r="L380" s="265"/>
      <c r="M380" s="266"/>
      <c r="N380" s="267"/>
      <c r="O380" s="267"/>
      <c r="P380" s="267"/>
      <c r="Q380" s="267"/>
      <c r="R380" s="267"/>
      <c r="S380" s="267"/>
      <c r="T380" s="26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9" t="s">
        <v>173</v>
      </c>
      <c r="AU380" s="269" t="s">
        <v>82</v>
      </c>
      <c r="AV380" s="13" t="s">
        <v>82</v>
      </c>
      <c r="AW380" s="13" t="s">
        <v>30</v>
      </c>
      <c r="AX380" s="13" t="s">
        <v>80</v>
      </c>
      <c r="AY380" s="269" t="s">
        <v>150</v>
      </c>
    </row>
    <row r="381" spans="1:65" s="2" customFormat="1" ht="33" customHeight="1">
      <c r="A381" s="37"/>
      <c r="B381" s="38"/>
      <c r="C381" s="244" t="s">
        <v>833</v>
      </c>
      <c r="D381" s="244" t="s">
        <v>152</v>
      </c>
      <c r="E381" s="245" t="s">
        <v>834</v>
      </c>
      <c r="F381" s="246" t="s">
        <v>835</v>
      </c>
      <c r="G381" s="247" t="s">
        <v>277</v>
      </c>
      <c r="H381" s="248">
        <v>527.65</v>
      </c>
      <c r="I381" s="249"/>
      <c r="J381" s="250">
        <f>ROUND(I381*H381,2)</f>
        <v>0</v>
      </c>
      <c r="K381" s="251"/>
      <c r="L381" s="43"/>
      <c r="M381" s="252" t="s">
        <v>1</v>
      </c>
      <c r="N381" s="253" t="s">
        <v>38</v>
      </c>
      <c r="O381" s="90"/>
      <c r="P381" s="254">
        <f>O381*H381</f>
        <v>0</v>
      </c>
      <c r="Q381" s="254">
        <v>0</v>
      </c>
      <c r="R381" s="254">
        <f>Q381*H381</f>
        <v>0</v>
      </c>
      <c r="S381" s="254">
        <v>0</v>
      </c>
      <c r="T381" s="255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56" t="s">
        <v>156</v>
      </c>
      <c r="AT381" s="256" t="s">
        <v>152</v>
      </c>
      <c r="AU381" s="256" t="s">
        <v>82</v>
      </c>
      <c r="AY381" s="16" t="s">
        <v>150</v>
      </c>
      <c r="BE381" s="257">
        <f>IF(N381="základní",J381,0)</f>
        <v>0</v>
      </c>
      <c r="BF381" s="257">
        <f>IF(N381="snížená",J381,0)</f>
        <v>0</v>
      </c>
      <c r="BG381" s="257">
        <f>IF(N381="zákl. přenesená",J381,0)</f>
        <v>0</v>
      </c>
      <c r="BH381" s="257">
        <f>IF(N381="sníž. přenesená",J381,0)</f>
        <v>0</v>
      </c>
      <c r="BI381" s="257">
        <f>IF(N381="nulová",J381,0)</f>
        <v>0</v>
      </c>
      <c r="BJ381" s="16" t="s">
        <v>80</v>
      </c>
      <c r="BK381" s="257">
        <f>ROUND(I381*H381,2)</f>
        <v>0</v>
      </c>
      <c r="BL381" s="16" t="s">
        <v>156</v>
      </c>
      <c r="BM381" s="256" t="s">
        <v>836</v>
      </c>
    </row>
    <row r="382" spans="1:51" s="13" customFormat="1" ht="12">
      <c r="A382" s="13"/>
      <c r="B382" s="258"/>
      <c r="C382" s="259"/>
      <c r="D382" s="260" t="s">
        <v>173</v>
      </c>
      <c r="E382" s="261" t="s">
        <v>97</v>
      </c>
      <c r="F382" s="262" t="s">
        <v>837</v>
      </c>
      <c r="G382" s="259"/>
      <c r="H382" s="263">
        <v>527.65</v>
      </c>
      <c r="I382" s="264"/>
      <c r="J382" s="259"/>
      <c r="K382" s="259"/>
      <c r="L382" s="265"/>
      <c r="M382" s="266"/>
      <c r="N382" s="267"/>
      <c r="O382" s="267"/>
      <c r="P382" s="267"/>
      <c r="Q382" s="267"/>
      <c r="R382" s="267"/>
      <c r="S382" s="267"/>
      <c r="T382" s="26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9" t="s">
        <v>173</v>
      </c>
      <c r="AU382" s="269" t="s">
        <v>82</v>
      </c>
      <c r="AV382" s="13" t="s">
        <v>82</v>
      </c>
      <c r="AW382" s="13" t="s">
        <v>30</v>
      </c>
      <c r="AX382" s="13" t="s">
        <v>80</v>
      </c>
      <c r="AY382" s="269" t="s">
        <v>150</v>
      </c>
    </row>
    <row r="383" spans="1:65" s="2" customFormat="1" ht="33" customHeight="1">
      <c r="A383" s="37"/>
      <c r="B383" s="38"/>
      <c r="C383" s="244" t="s">
        <v>838</v>
      </c>
      <c r="D383" s="244" t="s">
        <v>152</v>
      </c>
      <c r="E383" s="245" t="s">
        <v>839</v>
      </c>
      <c r="F383" s="246" t="s">
        <v>840</v>
      </c>
      <c r="G383" s="247" t="s">
        <v>277</v>
      </c>
      <c r="H383" s="248">
        <v>184.18</v>
      </c>
      <c r="I383" s="249"/>
      <c r="J383" s="250">
        <f>ROUND(I383*H383,2)</f>
        <v>0</v>
      </c>
      <c r="K383" s="251"/>
      <c r="L383" s="43"/>
      <c r="M383" s="252" t="s">
        <v>1</v>
      </c>
      <c r="N383" s="253" t="s">
        <v>38</v>
      </c>
      <c r="O383" s="90"/>
      <c r="P383" s="254">
        <f>O383*H383</f>
        <v>0</v>
      </c>
      <c r="Q383" s="254">
        <v>0</v>
      </c>
      <c r="R383" s="254">
        <f>Q383*H383</f>
        <v>0</v>
      </c>
      <c r="S383" s="254">
        <v>0</v>
      </c>
      <c r="T383" s="255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56" t="s">
        <v>156</v>
      </c>
      <c r="AT383" s="256" t="s">
        <v>152</v>
      </c>
      <c r="AU383" s="256" t="s">
        <v>82</v>
      </c>
      <c r="AY383" s="16" t="s">
        <v>150</v>
      </c>
      <c r="BE383" s="257">
        <f>IF(N383="základní",J383,0)</f>
        <v>0</v>
      </c>
      <c r="BF383" s="257">
        <f>IF(N383="snížená",J383,0)</f>
        <v>0</v>
      </c>
      <c r="BG383" s="257">
        <f>IF(N383="zákl. přenesená",J383,0)</f>
        <v>0</v>
      </c>
      <c r="BH383" s="257">
        <f>IF(N383="sníž. přenesená",J383,0)</f>
        <v>0</v>
      </c>
      <c r="BI383" s="257">
        <f>IF(N383="nulová",J383,0)</f>
        <v>0</v>
      </c>
      <c r="BJ383" s="16" t="s">
        <v>80</v>
      </c>
      <c r="BK383" s="257">
        <f>ROUND(I383*H383,2)</f>
        <v>0</v>
      </c>
      <c r="BL383" s="16" t="s">
        <v>156</v>
      </c>
      <c r="BM383" s="256" t="s">
        <v>841</v>
      </c>
    </row>
    <row r="384" spans="1:51" s="13" customFormat="1" ht="12">
      <c r="A384" s="13"/>
      <c r="B384" s="258"/>
      <c r="C384" s="259"/>
      <c r="D384" s="260" t="s">
        <v>173</v>
      </c>
      <c r="E384" s="261" t="s">
        <v>94</v>
      </c>
      <c r="F384" s="262" t="s">
        <v>842</v>
      </c>
      <c r="G384" s="259"/>
      <c r="H384" s="263">
        <v>184.18</v>
      </c>
      <c r="I384" s="264"/>
      <c r="J384" s="259"/>
      <c r="K384" s="259"/>
      <c r="L384" s="265"/>
      <c r="M384" s="266"/>
      <c r="N384" s="267"/>
      <c r="O384" s="267"/>
      <c r="P384" s="267"/>
      <c r="Q384" s="267"/>
      <c r="R384" s="267"/>
      <c r="S384" s="267"/>
      <c r="T384" s="26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9" t="s">
        <v>173</v>
      </c>
      <c r="AU384" s="269" t="s">
        <v>82</v>
      </c>
      <c r="AV384" s="13" t="s">
        <v>82</v>
      </c>
      <c r="AW384" s="13" t="s">
        <v>30</v>
      </c>
      <c r="AX384" s="13" t="s">
        <v>80</v>
      </c>
      <c r="AY384" s="269" t="s">
        <v>150</v>
      </c>
    </row>
    <row r="385" spans="1:63" s="12" customFormat="1" ht="22.8" customHeight="1">
      <c r="A385" s="12"/>
      <c r="B385" s="228"/>
      <c r="C385" s="229"/>
      <c r="D385" s="230" t="s">
        <v>72</v>
      </c>
      <c r="E385" s="242" t="s">
        <v>843</v>
      </c>
      <c r="F385" s="242" t="s">
        <v>844</v>
      </c>
      <c r="G385" s="229"/>
      <c r="H385" s="229"/>
      <c r="I385" s="232"/>
      <c r="J385" s="243">
        <f>BK385</f>
        <v>0</v>
      </c>
      <c r="K385" s="229"/>
      <c r="L385" s="234"/>
      <c r="M385" s="235"/>
      <c r="N385" s="236"/>
      <c r="O385" s="236"/>
      <c r="P385" s="237">
        <f>P386</f>
        <v>0</v>
      </c>
      <c r="Q385" s="236"/>
      <c r="R385" s="237">
        <f>R386</f>
        <v>0</v>
      </c>
      <c r="S385" s="236"/>
      <c r="T385" s="238">
        <f>T386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39" t="s">
        <v>80</v>
      </c>
      <c r="AT385" s="240" t="s">
        <v>72</v>
      </c>
      <c r="AU385" s="240" t="s">
        <v>80</v>
      </c>
      <c r="AY385" s="239" t="s">
        <v>150</v>
      </c>
      <c r="BK385" s="241">
        <f>BK386</f>
        <v>0</v>
      </c>
    </row>
    <row r="386" spans="1:65" s="2" customFormat="1" ht="21.75" customHeight="1">
      <c r="A386" s="37"/>
      <c r="B386" s="38"/>
      <c r="C386" s="244" t="s">
        <v>845</v>
      </c>
      <c r="D386" s="244" t="s">
        <v>152</v>
      </c>
      <c r="E386" s="245" t="s">
        <v>846</v>
      </c>
      <c r="F386" s="246" t="s">
        <v>847</v>
      </c>
      <c r="G386" s="247" t="s">
        <v>277</v>
      </c>
      <c r="H386" s="248">
        <v>618.495</v>
      </c>
      <c r="I386" s="249"/>
      <c r="J386" s="250">
        <f>ROUND(I386*H386,2)</f>
        <v>0</v>
      </c>
      <c r="K386" s="251"/>
      <c r="L386" s="43"/>
      <c r="M386" s="292" t="s">
        <v>1</v>
      </c>
      <c r="N386" s="293" t="s">
        <v>38</v>
      </c>
      <c r="O386" s="294"/>
      <c r="P386" s="295">
        <f>O386*H386</f>
        <v>0</v>
      </c>
      <c r="Q386" s="295">
        <v>0</v>
      </c>
      <c r="R386" s="295">
        <f>Q386*H386</f>
        <v>0</v>
      </c>
      <c r="S386" s="295">
        <v>0</v>
      </c>
      <c r="T386" s="296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56" t="s">
        <v>156</v>
      </c>
      <c r="AT386" s="256" t="s">
        <v>152</v>
      </c>
      <c r="AU386" s="256" t="s">
        <v>82</v>
      </c>
      <c r="AY386" s="16" t="s">
        <v>150</v>
      </c>
      <c r="BE386" s="257">
        <f>IF(N386="základní",J386,0)</f>
        <v>0</v>
      </c>
      <c r="BF386" s="257">
        <f>IF(N386="snížená",J386,0)</f>
        <v>0</v>
      </c>
      <c r="BG386" s="257">
        <f>IF(N386="zákl. přenesená",J386,0)</f>
        <v>0</v>
      </c>
      <c r="BH386" s="257">
        <f>IF(N386="sníž. přenesená",J386,0)</f>
        <v>0</v>
      </c>
      <c r="BI386" s="257">
        <f>IF(N386="nulová",J386,0)</f>
        <v>0</v>
      </c>
      <c r="BJ386" s="16" t="s">
        <v>80</v>
      </c>
      <c r="BK386" s="257">
        <f>ROUND(I386*H386,2)</f>
        <v>0</v>
      </c>
      <c r="BL386" s="16" t="s">
        <v>156</v>
      </c>
      <c r="BM386" s="256" t="s">
        <v>848</v>
      </c>
    </row>
    <row r="387" spans="1:31" s="2" customFormat="1" ht="6.95" customHeight="1">
      <c r="A387" s="37"/>
      <c r="B387" s="65"/>
      <c r="C387" s="66"/>
      <c r="D387" s="66"/>
      <c r="E387" s="66"/>
      <c r="F387" s="66"/>
      <c r="G387" s="66"/>
      <c r="H387" s="66"/>
      <c r="I387" s="192"/>
      <c r="J387" s="66"/>
      <c r="K387" s="66"/>
      <c r="L387" s="43"/>
      <c r="M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</row>
  </sheetData>
  <sheetProtection password="CFC9" sheet="1" objects="1" scenarios="1" formatColumns="0" formatRows="0" autoFilter="0"/>
  <autoFilter ref="C134:K38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82</v>
      </c>
    </row>
    <row r="4" spans="2:46" s="1" customFormat="1" ht="24.95" customHeight="1">
      <c r="B4" s="19"/>
      <c r="D4" s="150" t="s">
        <v>100</v>
      </c>
      <c r="I4" s="145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2" t="s">
        <v>16</v>
      </c>
      <c r="I6" s="145"/>
      <c r="L6" s="19"/>
    </row>
    <row r="7" spans="2:12" s="1" customFormat="1" ht="16.5" customHeight="1">
      <c r="B7" s="19"/>
      <c r="E7" s="153" t="str">
        <f>'Rekapitulace stavby'!K6</f>
        <v>PARK V KOLONII - ÚPRAVA PROSTORU</v>
      </c>
      <c r="F7" s="152"/>
      <c r="G7" s="152"/>
      <c r="H7" s="152"/>
      <c r="I7" s="145"/>
      <c r="L7" s="19"/>
    </row>
    <row r="8" spans="2:12" s="1" customFormat="1" ht="12" customHeight="1">
      <c r="B8" s="19"/>
      <c r="D8" s="152" t="s">
        <v>110</v>
      </c>
      <c r="I8" s="145"/>
      <c r="L8" s="19"/>
    </row>
    <row r="9" spans="1:31" s="2" customFormat="1" ht="16.5" customHeight="1">
      <c r="A9" s="37"/>
      <c r="B9" s="43"/>
      <c r="C9" s="37"/>
      <c r="D9" s="37"/>
      <c r="E9" s="153" t="s">
        <v>111</v>
      </c>
      <c r="F9" s="37"/>
      <c r="G9" s="37"/>
      <c r="H9" s="37"/>
      <c r="I9" s="154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112</v>
      </c>
      <c r="E10" s="37"/>
      <c r="F10" s="37"/>
      <c r="G10" s="37"/>
      <c r="H10" s="37"/>
      <c r="I10" s="154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5" t="s">
        <v>849</v>
      </c>
      <c r="F11" s="37"/>
      <c r="G11" s="37"/>
      <c r="H11" s="37"/>
      <c r="I11" s="154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4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6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6" t="s">
        <v>22</v>
      </c>
      <c r="J14" s="157" t="str">
        <f>'Rekapitulace stavby'!AN8</f>
        <v>28. 1. 2021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4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6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6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4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6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6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4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6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6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4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6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6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4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4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23.25" customHeight="1">
      <c r="A29" s="158"/>
      <c r="B29" s="159"/>
      <c r="C29" s="158"/>
      <c r="D29" s="158"/>
      <c r="E29" s="160" t="s">
        <v>850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4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3"/>
      <c r="E31" s="163"/>
      <c r="F31" s="163"/>
      <c r="G31" s="163"/>
      <c r="H31" s="163"/>
      <c r="I31" s="164"/>
      <c r="J31" s="163"/>
      <c r="K31" s="16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5" t="s">
        <v>33</v>
      </c>
      <c r="E32" s="37"/>
      <c r="F32" s="37"/>
      <c r="G32" s="37"/>
      <c r="H32" s="37"/>
      <c r="I32" s="154"/>
      <c r="J32" s="166">
        <f>ROUND(J123,2)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3"/>
      <c r="E33" s="163"/>
      <c r="F33" s="163"/>
      <c r="G33" s="163"/>
      <c r="H33" s="163"/>
      <c r="I33" s="164"/>
      <c r="J33" s="163"/>
      <c r="K33" s="163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7" t="s">
        <v>35</v>
      </c>
      <c r="G34" s="37"/>
      <c r="H34" s="37"/>
      <c r="I34" s="168" t="s">
        <v>34</v>
      </c>
      <c r="J34" s="167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9" t="s">
        <v>37</v>
      </c>
      <c r="E35" s="152" t="s">
        <v>38</v>
      </c>
      <c r="F35" s="170">
        <f>ROUND((SUM(BE123:BE187)),2)</f>
        <v>0</v>
      </c>
      <c r="G35" s="37"/>
      <c r="H35" s="37"/>
      <c r="I35" s="171">
        <v>0.21</v>
      </c>
      <c r="J35" s="170">
        <f>ROUND(((SUM(BE123:BE187))*I35),2)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ROUND((SUM(BF123:BF187)),2)</f>
        <v>0</v>
      </c>
      <c r="G36" s="37"/>
      <c r="H36" s="37"/>
      <c r="I36" s="171">
        <v>0.15</v>
      </c>
      <c r="J36" s="170">
        <f>ROUND(((SUM(BF123:BF187))*I36),2)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ROUND((SUM(BG123:BG187)),2)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ROUND((SUM(BH123:BH187)),2)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ROUND((SUM(BI123:BI187)),2)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4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4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115</v>
      </c>
      <c r="D82" s="39"/>
      <c r="E82" s="39"/>
      <c r="F82" s="39"/>
      <c r="G82" s="39"/>
      <c r="H82" s="39"/>
      <c r="I82" s="154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4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4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>PARK V KOLONII - ÚPRAVA PROSTORU</v>
      </c>
      <c r="F85" s="31"/>
      <c r="G85" s="31"/>
      <c r="H85" s="31"/>
      <c r="I85" s="154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110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111</v>
      </c>
      <c r="F87" s="39"/>
      <c r="G87" s="39"/>
      <c r="H87" s="39"/>
      <c r="I87" s="154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112</v>
      </c>
      <c r="D88" s="39"/>
      <c r="E88" s="39"/>
      <c r="F88" s="39"/>
      <c r="G88" s="39"/>
      <c r="H88" s="39"/>
      <c r="I88" s="154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SO 401.1 - Veřejné osvětlení - vnitroblok 1</v>
      </c>
      <c r="F89" s="39"/>
      <c r="G89" s="39"/>
      <c r="H89" s="39"/>
      <c r="I89" s="154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4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6" t="s">
        <v>22</v>
      </c>
      <c r="J91" s="78" t="str">
        <f>IF(J14="","",J14)</f>
        <v>28. 1. 2021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4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6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6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4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7" t="s">
        <v>116</v>
      </c>
      <c r="D96" s="198"/>
      <c r="E96" s="198"/>
      <c r="F96" s="198"/>
      <c r="G96" s="198"/>
      <c r="H96" s="198"/>
      <c r="I96" s="199"/>
      <c r="J96" s="200" t="s">
        <v>117</v>
      </c>
      <c r="K96" s="198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4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1" t="s">
        <v>118</v>
      </c>
      <c r="D98" s="39"/>
      <c r="E98" s="39"/>
      <c r="F98" s="39"/>
      <c r="G98" s="39"/>
      <c r="H98" s="39"/>
      <c r="I98" s="154"/>
      <c r="J98" s="109">
        <f>J123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119</v>
      </c>
    </row>
    <row r="99" spans="1:31" s="9" customFormat="1" ht="24.95" customHeight="1">
      <c r="A99" s="9"/>
      <c r="B99" s="202"/>
      <c r="C99" s="203"/>
      <c r="D99" s="204" t="s">
        <v>851</v>
      </c>
      <c r="E99" s="205"/>
      <c r="F99" s="205"/>
      <c r="G99" s="205"/>
      <c r="H99" s="205"/>
      <c r="I99" s="206"/>
      <c r="J99" s="207">
        <f>J124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2"/>
      <c r="C100" s="203"/>
      <c r="D100" s="204" t="s">
        <v>852</v>
      </c>
      <c r="E100" s="205"/>
      <c r="F100" s="205"/>
      <c r="G100" s="205"/>
      <c r="H100" s="205"/>
      <c r="I100" s="206"/>
      <c r="J100" s="207">
        <f>J153</f>
        <v>0</v>
      </c>
      <c r="K100" s="203"/>
      <c r="L100" s="20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2"/>
      <c r="C101" s="203"/>
      <c r="D101" s="204" t="s">
        <v>853</v>
      </c>
      <c r="E101" s="205"/>
      <c r="F101" s="205"/>
      <c r="G101" s="205"/>
      <c r="H101" s="205"/>
      <c r="I101" s="206"/>
      <c r="J101" s="207">
        <f>J177</f>
        <v>0</v>
      </c>
      <c r="K101" s="203"/>
      <c r="L101" s="20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154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192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195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135</v>
      </c>
      <c r="D108" s="39"/>
      <c r="E108" s="39"/>
      <c r="F108" s="39"/>
      <c r="G108" s="39"/>
      <c r="H108" s="39"/>
      <c r="I108" s="154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154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154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96" t="str">
        <f>E7</f>
        <v>PARK V KOLONII - ÚPRAVA PROSTORU</v>
      </c>
      <c r="F111" s="31"/>
      <c r="G111" s="31"/>
      <c r="H111" s="31"/>
      <c r="I111" s="154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2:12" s="1" customFormat="1" ht="12" customHeight="1">
      <c r="B112" s="20"/>
      <c r="C112" s="31" t="s">
        <v>110</v>
      </c>
      <c r="D112" s="21"/>
      <c r="E112" s="21"/>
      <c r="F112" s="21"/>
      <c r="G112" s="21"/>
      <c r="H112" s="21"/>
      <c r="I112" s="145"/>
      <c r="J112" s="21"/>
      <c r="K112" s="21"/>
      <c r="L112" s="19"/>
    </row>
    <row r="113" spans="1:31" s="2" customFormat="1" ht="16.5" customHeight="1">
      <c r="A113" s="37"/>
      <c r="B113" s="38"/>
      <c r="C113" s="39"/>
      <c r="D113" s="39"/>
      <c r="E113" s="196" t="s">
        <v>111</v>
      </c>
      <c r="F113" s="39"/>
      <c r="G113" s="39"/>
      <c r="H113" s="39"/>
      <c r="I113" s="154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112</v>
      </c>
      <c r="D114" s="39"/>
      <c r="E114" s="39"/>
      <c r="F114" s="39"/>
      <c r="G114" s="39"/>
      <c r="H114" s="39"/>
      <c r="I114" s="154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E11</f>
        <v>SO 401.1 - Veřejné osvětlení - vnitroblok 1</v>
      </c>
      <c r="F115" s="39"/>
      <c r="G115" s="39"/>
      <c r="H115" s="39"/>
      <c r="I115" s="154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4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F14</f>
        <v xml:space="preserve"> </v>
      </c>
      <c r="G117" s="39"/>
      <c r="H117" s="39"/>
      <c r="I117" s="156" t="s">
        <v>22</v>
      </c>
      <c r="J117" s="78" t="str">
        <f>IF(J14="","",J14)</f>
        <v>28. 1. 2021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54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E17</f>
        <v xml:space="preserve"> </v>
      </c>
      <c r="G119" s="39"/>
      <c r="H119" s="39"/>
      <c r="I119" s="156" t="s">
        <v>29</v>
      </c>
      <c r="J119" s="35" t="str">
        <f>E23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27</v>
      </c>
      <c r="D120" s="39"/>
      <c r="E120" s="39"/>
      <c r="F120" s="26" t="str">
        <f>IF(E20="","",E20)</f>
        <v>Vyplň údaj</v>
      </c>
      <c r="G120" s="39"/>
      <c r="H120" s="39"/>
      <c r="I120" s="156" t="s">
        <v>31</v>
      </c>
      <c r="J120" s="35" t="str">
        <f>E26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154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215"/>
      <c r="B122" s="216"/>
      <c r="C122" s="217" t="s">
        <v>136</v>
      </c>
      <c r="D122" s="218" t="s">
        <v>58</v>
      </c>
      <c r="E122" s="218" t="s">
        <v>54</v>
      </c>
      <c r="F122" s="218" t="s">
        <v>55</v>
      </c>
      <c r="G122" s="218" t="s">
        <v>137</v>
      </c>
      <c r="H122" s="218" t="s">
        <v>138</v>
      </c>
      <c r="I122" s="219" t="s">
        <v>139</v>
      </c>
      <c r="J122" s="220" t="s">
        <v>117</v>
      </c>
      <c r="K122" s="221" t="s">
        <v>140</v>
      </c>
      <c r="L122" s="222"/>
      <c r="M122" s="99" t="s">
        <v>1</v>
      </c>
      <c r="N122" s="100" t="s">
        <v>37</v>
      </c>
      <c r="O122" s="100" t="s">
        <v>141</v>
      </c>
      <c r="P122" s="100" t="s">
        <v>142</v>
      </c>
      <c r="Q122" s="100" t="s">
        <v>143</v>
      </c>
      <c r="R122" s="100" t="s">
        <v>144</v>
      </c>
      <c r="S122" s="100" t="s">
        <v>145</v>
      </c>
      <c r="T122" s="101" t="s">
        <v>146</v>
      </c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</row>
    <row r="123" spans="1:63" s="2" customFormat="1" ht="22.8" customHeight="1">
      <c r="A123" s="37"/>
      <c r="B123" s="38"/>
      <c r="C123" s="106" t="s">
        <v>147</v>
      </c>
      <c r="D123" s="39"/>
      <c r="E123" s="39"/>
      <c r="F123" s="39"/>
      <c r="G123" s="39"/>
      <c r="H123" s="39"/>
      <c r="I123" s="154"/>
      <c r="J123" s="223">
        <f>BK123</f>
        <v>0</v>
      </c>
      <c r="K123" s="39"/>
      <c r="L123" s="43"/>
      <c r="M123" s="102"/>
      <c r="N123" s="224"/>
      <c r="O123" s="103"/>
      <c r="P123" s="225">
        <f>P124+P153+P177</f>
        <v>0</v>
      </c>
      <c r="Q123" s="103"/>
      <c r="R123" s="225">
        <f>R124+R153+R177</f>
        <v>0</v>
      </c>
      <c r="S123" s="103"/>
      <c r="T123" s="226">
        <f>T124+T153+T177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72</v>
      </c>
      <c r="AU123" s="16" t="s">
        <v>119</v>
      </c>
      <c r="BK123" s="227">
        <f>BK124+BK153+BK177</f>
        <v>0</v>
      </c>
    </row>
    <row r="124" spans="1:63" s="12" customFormat="1" ht="25.9" customHeight="1">
      <c r="A124" s="12"/>
      <c r="B124" s="228"/>
      <c r="C124" s="229"/>
      <c r="D124" s="230" t="s">
        <v>72</v>
      </c>
      <c r="E124" s="231" t="s">
        <v>854</v>
      </c>
      <c r="F124" s="231" t="s">
        <v>855</v>
      </c>
      <c r="G124" s="229"/>
      <c r="H124" s="229"/>
      <c r="I124" s="232"/>
      <c r="J124" s="233">
        <f>BK124</f>
        <v>0</v>
      </c>
      <c r="K124" s="229"/>
      <c r="L124" s="234"/>
      <c r="M124" s="235"/>
      <c r="N124" s="236"/>
      <c r="O124" s="236"/>
      <c r="P124" s="237">
        <f>SUM(P125:P152)</f>
        <v>0</v>
      </c>
      <c r="Q124" s="236"/>
      <c r="R124" s="237">
        <f>SUM(R125:R152)</f>
        <v>0</v>
      </c>
      <c r="S124" s="236"/>
      <c r="T124" s="238">
        <f>SUM(T125:T152)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9" t="s">
        <v>162</v>
      </c>
      <c r="AT124" s="240" t="s">
        <v>72</v>
      </c>
      <c r="AU124" s="240" t="s">
        <v>73</v>
      </c>
      <c r="AY124" s="239" t="s">
        <v>150</v>
      </c>
      <c r="BK124" s="241">
        <f>SUM(BK125:BK152)</f>
        <v>0</v>
      </c>
    </row>
    <row r="125" spans="1:65" s="2" customFormat="1" ht="21.75" customHeight="1">
      <c r="A125" s="37"/>
      <c r="B125" s="38"/>
      <c r="C125" s="244" t="s">
        <v>80</v>
      </c>
      <c r="D125" s="244" t="s">
        <v>152</v>
      </c>
      <c r="E125" s="245" t="s">
        <v>856</v>
      </c>
      <c r="F125" s="246" t="s">
        <v>857</v>
      </c>
      <c r="G125" s="247" t="s">
        <v>613</v>
      </c>
      <c r="H125" s="248">
        <v>7</v>
      </c>
      <c r="I125" s="249"/>
      <c r="J125" s="250">
        <f>ROUND(I125*H125,2)</f>
        <v>0</v>
      </c>
      <c r="K125" s="251"/>
      <c r="L125" s="43"/>
      <c r="M125" s="252" t="s">
        <v>1</v>
      </c>
      <c r="N125" s="253" t="s">
        <v>38</v>
      </c>
      <c r="O125" s="90"/>
      <c r="P125" s="254">
        <f>O125*H125</f>
        <v>0</v>
      </c>
      <c r="Q125" s="254">
        <v>0</v>
      </c>
      <c r="R125" s="254">
        <f>Q125*H125</f>
        <v>0</v>
      </c>
      <c r="S125" s="254">
        <v>0</v>
      </c>
      <c r="T125" s="255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56" t="s">
        <v>440</v>
      </c>
      <c r="AT125" s="256" t="s">
        <v>152</v>
      </c>
      <c r="AU125" s="256" t="s">
        <v>80</v>
      </c>
      <c r="AY125" s="16" t="s">
        <v>150</v>
      </c>
      <c r="BE125" s="257">
        <f>IF(N125="základní",J125,0)</f>
        <v>0</v>
      </c>
      <c r="BF125" s="257">
        <f>IF(N125="snížená",J125,0)</f>
        <v>0</v>
      </c>
      <c r="BG125" s="257">
        <f>IF(N125="zákl. přenesená",J125,0)</f>
        <v>0</v>
      </c>
      <c r="BH125" s="257">
        <f>IF(N125="sníž. přenesená",J125,0)</f>
        <v>0</v>
      </c>
      <c r="BI125" s="257">
        <f>IF(N125="nulová",J125,0)</f>
        <v>0</v>
      </c>
      <c r="BJ125" s="16" t="s">
        <v>80</v>
      </c>
      <c r="BK125" s="257">
        <f>ROUND(I125*H125,2)</f>
        <v>0</v>
      </c>
      <c r="BL125" s="16" t="s">
        <v>440</v>
      </c>
      <c r="BM125" s="256" t="s">
        <v>858</v>
      </c>
    </row>
    <row r="126" spans="1:65" s="2" customFormat="1" ht="21.75" customHeight="1">
      <c r="A126" s="37"/>
      <c r="B126" s="38"/>
      <c r="C126" s="244" t="s">
        <v>82</v>
      </c>
      <c r="D126" s="244" t="s">
        <v>152</v>
      </c>
      <c r="E126" s="245" t="s">
        <v>859</v>
      </c>
      <c r="F126" s="246" t="s">
        <v>860</v>
      </c>
      <c r="G126" s="247" t="s">
        <v>613</v>
      </c>
      <c r="H126" s="248">
        <v>7</v>
      </c>
      <c r="I126" s="249"/>
      <c r="J126" s="250">
        <f>ROUND(I126*H126,2)</f>
        <v>0</v>
      </c>
      <c r="K126" s="251"/>
      <c r="L126" s="43"/>
      <c r="M126" s="252" t="s">
        <v>1</v>
      </c>
      <c r="N126" s="253" t="s">
        <v>38</v>
      </c>
      <c r="O126" s="90"/>
      <c r="P126" s="254">
        <f>O126*H126</f>
        <v>0</v>
      </c>
      <c r="Q126" s="254">
        <v>0</v>
      </c>
      <c r="R126" s="254">
        <f>Q126*H126</f>
        <v>0</v>
      </c>
      <c r="S126" s="254">
        <v>0</v>
      </c>
      <c r="T126" s="255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6" t="s">
        <v>440</v>
      </c>
      <c r="AT126" s="256" t="s">
        <v>152</v>
      </c>
      <c r="AU126" s="256" t="s">
        <v>80</v>
      </c>
      <c r="AY126" s="16" t="s">
        <v>150</v>
      </c>
      <c r="BE126" s="257">
        <f>IF(N126="základní",J126,0)</f>
        <v>0</v>
      </c>
      <c r="BF126" s="257">
        <f>IF(N126="snížená",J126,0)</f>
        <v>0</v>
      </c>
      <c r="BG126" s="257">
        <f>IF(N126="zákl. přenesená",J126,0)</f>
        <v>0</v>
      </c>
      <c r="BH126" s="257">
        <f>IF(N126="sníž. přenesená",J126,0)</f>
        <v>0</v>
      </c>
      <c r="BI126" s="257">
        <f>IF(N126="nulová",J126,0)</f>
        <v>0</v>
      </c>
      <c r="BJ126" s="16" t="s">
        <v>80</v>
      </c>
      <c r="BK126" s="257">
        <f>ROUND(I126*H126,2)</f>
        <v>0</v>
      </c>
      <c r="BL126" s="16" t="s">
        <v>440</v>
      </c>
      <c r="BM126" s="256" t="s">
        <v>861</v>
      </c>
    </row>
    <row r="127" spans="1:65" s="2" customFormat="1" ht="21.75" customHeight="1">
      <c r="A127" s="37"/>
      <c r="B127" s="38"/>
      <c r="C127" s="244" t="s">
        <v>162</v>
      </c>
      <c r="D127" s="244" t="s">
        <v>152</v>
      </c>
      <c r="E127" s="245" t="s">
        <v>862</v>
      </c>
      <c r="F127" s="246" t="s">
        <v>863</v>
      </c>
      <c r="G127" s="247" t="s">
        <v>613</v>
      </c>
      <c r="H127" s="248">
        <v>7</v>
      </c>
      <c r="I127" s="249"/>
      <c r="J127" s="250">
        <f>ROUND(I127*H127,2)</f>
        <v>0</v>
      </c>
      <c r="K127" s="251"/>
      <c r="L127" s="43"/>
      <c r="M127" s="252" t="s">
        <v>1</v>
      </c>
      <c r="N127" s="253" t="s">
        <v>38</v>
      </c>
      <c r="O127" s="90"/>
      <c r="P127" s="254">
        <f>O127*H127</f>
        <v>0</v>
      </c>
      <c r="Q127" s="254">
        <v>0</v>
      </c>
      <c r="R127" s="254">
        <f>Q127*H127</f>
        <v>0</v>
      </c>
      <c r="S127" s="254">
        <v>0</v>
      </c>
      <c r="T127" s="255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56" t="s">
        <v>440</v>
      </c>
      <c r="AT127" s="256" t="s">
        <v>152</v>
      </c>
      <c r="AU127" s="256" t="s">
        <v>80</v>
      </c>
      <c r="AY127" s="16" t="s">
        <v>150</v>
      </c>
      <c r="BE127" s="257">
        <f>IF(N127="základní",J127,0)</f>
        <v>0</v>
      </c>
      <c r="BF127" s="257">
        <f>IF(N127="snížená",J127,0)</f>
        <v>0</v>
      </c>
      <c r="BG127" s="257">
        <f>IF(N127="zákl. přenesená",J127,0)</f>
        <v>0</v>
      </c>
      <c r="BH127" s="257">
        <f>IF(N127="sníž. přenesená",J127,0)</f>
        <v>0</v>
      </c>
      <c r="BI127" s="257">
        <f>IF(N127="nulová",J127,0)</f>
        <v>0</v>
      </c>
      <c r="BJ127" s="16" t="s">
        <v>80</v>
      </c>
      <c r="BK127" s="257">
        <f>ROUND(I127*H127,2)</f>
        <v>0</v>
      </c>
      <c r="BL127" s="16" t="s">
        <v>440</v>
      </c>
      <c r="BM127" s="256" t="s">
        <v>864</v>
      </c>
    </row>
    <row r="128" spans="1:65" s="2" customFormat="1" ht="16.5" customHeight="1">
      <c r="A128" s="37"/>
      <c r="B128" s="38"/>
      <c r="C128" s="244" t="s">
        <v>156</v>
      </c>
      <c r="D128" s="244" t="s">
        <v>152</v>
      </c>
      <c r="E128" s="245" t="s">
        <v>865</v>
      </c>
      <c r="F128" s="246" t="s">
        <v>866</v>
      </c>
      <c r="G128" s="247" t="s">
        <v>613</v>
      </c>
      <c r="H128" s="248">
        <v>7</v>
      </c>
      <c r="I128" s="249"/>
      <c r="J128" s="250">
        <f>ROUND(I128*H128,2)</f>
        <v>0</v>
      </c>
      <c r="K128" s="251"/>
      <c r="L128" s="43"/>
      <c r="M128" s="252" t="s">
        <v>1</v>
      </c>
      <c r="N128" s="253" t="s">
        <v>38</v>
      </c>
      <c r="O128" s="90"/>
      <c r="P128" s="254">
        <f>O128*H128</f>
        <v>0</v>
      </c>
      <c r="Q128" s="254">
        <v>0</v>
      </c>
      <c r="R128" s="254">
        <f>Q128*H128</f>
        <v>0</v>
      </c>
      <c r="S128" s="254">
        <v>0</v>
      </c>
      <c r="T128" s="255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6" t="s">
        <v>440</v>
      </c>
      <c r="AT128" s="256" t="s">
        <v>152</v>
      </c>
      <c r="AU128" s="256" t="s">
        <v>80</v>
      </c>
      <c r="AY128" s="16" t="s">
        <v>150</v>
      </c>
      <c r="BE128" s="257">
        <f>IF(N128="základní",J128,0)</f>
        <v>0</v>
      </c>
      <c r="BF128" s="257">
        <f>IF(N128="snížená",J128,0)</f>
        <v>0</v>
      </c>
      <c r="BG128" s="257">
        <f>IF(N128="zákl. přenesená",J128,0)</f>
        <v>0</v>
      </c>
      <c r="BH128" s="257">
        <f>IF(N128="sníž. přenesená",J128,0)</f>
        <v>0</v>
      </c>
      <c r="BI128" s="257">
        <f>IF(N128="nulová",J128,0)</f>
        <v>0</v>
      </c>
      <c r="BJ128" s="16" t="s">
        <v>80</v>
      </c>
      <c r="BK128" s="257">
        <f>ROUND(I128*H128,2)</f>
        <v>0</v>
      </c>
      <c r="BL128" s="16" t="s">
        <v>440</v>
      </c>
      <c r="BM128" s="256" t="s">
        <v>867</v>
      </c>
    </row>
    <row r="129" spans="1:65" s="2" customFormat="1" ht="21.75" customHeight="1">
      <c r="A129" s="37"/>
      <c r="B129" s="38"/>
      <c r="C129" s="244" t="s">
        <v>169</v>
      </c>
      <c r="D129" s="244" t="s">
        <v>152</v>
      </c>
      <c r="E129" s="245" t="s">
        <v>868</v>
      </c>
      <c r="F129" s="246" t="s">
        <v>869</v>
      </c>
      <c r="G129" s="247" t="s">
        <v>613</v>
      </c>
      <c r="H129" s="248">
        <v>7</v>
      </c>
      <c r="I129" s="249"/>
      <c r="J129" s="250">
        <f>ROUND(I129*H129,2)</f>
        <v>0</v>
      </c>
      <c r="K129" s="251"/>
      <c r="L129" s="43"/>
      <c r="M129" s="252" t="s">
        <v>1</v>
      </c>
      <c r="N129" s="253" t="s">
        <v>38</v>
      </c>
      <c r="O129" s="90"/>
      <c r="P129" s="254">
        <f>O129*H129</f>
        <v>0</v>
      </c>
      <c r="Q129" s="254">
        <v>0</v>
      </c>
      <c r="R129" s="254">
        <f>Q129*H129</f>
        <v>0</v>
      </c>
      <c r="S129" s="254">
        <v>0</v>
      </c>
      <c r="T129" s="255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56" t="s">
        <v>440</v>
      </c>
      <c r="AT129" s="256" t="s">
        <v>152</v>
      </c>
      <c r="AU129" s="256" t="s">
        <v>80</v>
      </c>
      <c r="AY129" s="16" t="s">
        <v>150</v>
      </c>
      <c r="BE129" s="257">
        <f>IF(N129="základní",J129,0)</f>
        <v>0</v>
      </c>
      <c r="BF129" s="257">
        <f>IF(N129="snížená",J129,0)</f>
        <v>0</v>
      </c>
      <c r="BG129" s="257">
        <f>IF(N129="zákl. přenesená",J129,0)</f>
        <v>0</v>
      </c>
      <c r="BH129" s="257">
        <f>IF(N129="sníž. přenesená",J129,0)</f>
        <v>0</v>
      </c>
      <c r="BI129" s="257">
        <f>IF(N129="nulová",J129,0)</f>
        <v>0</v>
      </c>
      <c r="BJ129" s="16" t="s">
        <v>80</v>
      </c>
      <c r="BK129" s="257">
        <f>ROUND(I129*H129,2)</f>
        <v>0</v>
      </c>
      <c r="BL129" s="16" t="s">
        <v>440</v>
      </c>
      <c r="BM129" s="256" t="s">
        <v>870</v>
      </c>
    </row>
    <row r="130" spans="1:65" s="2" customFormat="1" ht="16.5" customHeight="1">
      <c r="A130" s="37"/>
      <c r="B130" s="38"/>
      <c r="C130" s="244" t="s">
        <v>175</v>
      </c>
      <c r="D130" s="244" t="s">
        <v>152</v>
      </c>
      <c r="E130" s="245" t="s">
        <v>871</v>
      </c>
      <c r="F130" s="246" t="s">
        <v>872</v>
      </c>
      <c r="G130" s="247" t="s">
        <v>613</v>
      </c>
      <c r="H130" s="248">
        <v>7</v>
      </c>
      <c r="I130" s="249"/>
      <c r="J130" s="250">
        <f>ROUND(I130*H130,2)</f>
        <v>0</v>
      </c>
      <c r="K130" s="251"/>
      <c r="L130" s="43"/>
      <c r="M130" s="252" t="s">
        <v>1</v>
      </c>
      <c r="N130" s="253" t="s">
        <v>38</v>
      </c>
      <c r="O130" s="90"/>
      <c r="P130" s="254">
        <f>O130*H130</f>
        <v>0</v>
      </c>
      <c r="Q130" s="254">
        <v>0</v>
      </c>
      <c r="R130" s="254">
        <f>Q130*H130</f>
        <v>0</v>
      </c>
      <c r="S130" s="254">
        <v>0</v>
      </c>
      <c r="T130" s="255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6" t="s">
        <v>440</v>
      </c>
      <c r="AT130" s="256" t="s">
        <v>152</v>
      </c>
      <c r="AU130" s="256" t="s">
        <v>80</v>
      </c>
      <c r="AY130" s="16" t="s">
        <v>150</v>
      </c>
      <c r="BE130" s="257">
        <f>IF(N130="základní",J130,0)</f>
        <v>0</v>
      </c>
      <c r="BF130" s="257">
        <f>IF(N130="snížená",J130,0)</f>
        <v>0</v>
      </c>
      <c r="BG130" s="257">
        <f>IF(N130="zákl. přenesená",J130,0)</f>
        <v>0</v>
      </c>
      <c r="BH130" s="257">
        <f>IF(N130="sníž. přenesená",J130,0)</f>
        <v>0</v>
      </c>
      <c r="BI130" s="257">
        <f>IF(N130="nulová",J130,0)</f>
        <v>0</v>
      </c>
      <c r="BJ130" s="16" t="s">
        <v>80</v>
      </c>
      <c r="BK130" s="257">
        <f>ROUND(I130*H130,2)</f>
        <v>0</v>
      </c>
      <c r="BL130" s="16" t="s">
        <v>440</v>
      </c>
      <c r="BM130" s="256" t="s">
        <v>873</v>
      </c>
    </row>
    <row r="131" spans="1:65" s="2" customFormat="1" ht="21.75" customHeight="1">
      <c r="A131" s="37"/>
      <c r="B131" s="38"/>
      <c r="C131" s="244" t="s">
        <v>179</v>
      </c>
      <c r="D131" s="244" t="s">
        <v>152</v>
      </c>
      <c r="E131" s="245" t="s">
        <v>874</v>
      </c>
      <c r="F131" s="246" t="s">
        <v>875</v>
      </c>
      <c r="G131" s="247" t="s">
        <v>210</v>
      </c>
      <c r="H131" s="248">
        <v>178</v>
      </c>
      <c r="I131" s="249"/>
      <c r="J131" s="250">
        <f>ROUND(I131*H131,2)</f>
        <v>0</v>
      </c>
      <c r="K131" s="251"/>
      <c r="L131" s="43"/>
      <c r="M131" s="252" t="s">
        <v>1</v>
      </c>
      <c r="N131" s="253" t="s">
        <v>38</v>
      </c>
      <c r="O131" s="90"/>
      <c r="P131" s="254">
        <f>O131*H131</f>
        <v>0</v>
      </c>
      <c r="Q131" s="254">
        <v>0</v>
      </c>
      <c r="R131" s="254">
        <f>Q131*H131</f>
        <v>0</v>
      </c>
      <c r="S131" s="254">
        <v>0</v>
      </c>
      <c r="T131" s="255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6" t="s">
        <v>440</v>
      </c>
      <c r="AT131" s="256" t="s">
        <v>152</v>
      </c>
      <c r="AU131" s="256" t="s">
        <v>80</v>
      </c>
      <c r="AY131" s="16" t="s">
        <v>150</v>
      </c>
      <c r="BE131" s="257">
        <f>IF(N131="základní",J131,0)</f>
        <v>0</v>
      </c>
      <c r="BF131" s="257">
        <f>IF(N131="snížená",J131,0)</f>
        <v>0</v>
      </c>
      <c r="BG131" s="257">
        <f>IF(N131="zákl. přenesená",J131,0)</f>
        <v>0</v>
      </c>
      <c r="BH131" s="257">
        <f>IF(N131="sníž. přenesená",J131,0)</f>
        <v>0</v>
      </c>
      <c r="BI131" s="257">
        <f>IF(N131="nulová",J131,0)</f>
        <v>0</v>
      </c>
      <c r="BJ131" s="16" t="s">
        <v>80</v>
      </c>
      <c r="BK131" s="257">
        <f>ROUND(I131*H131,2)</f>
        <v>0</v>
      </c>
      <c r="BL131" s="16" t="s">
        <v>440</v>
      </c>
      <c r="BM131" s="256" t="s">
        <v>876</v>
      </c>
    </row>
    <row r="132" spans="1:65" s="2" customFormat="1" ht="21.75" customHeight="1">
      <c r="A132" s="37"/>
      <c r="B132" s="38"/>
      <c r="C132" s="244" t="s">
        <v>184</v>
      </c>
      <c r="D132" s="244" t="s">
        <v>152</v>
      </c>
      <c r="E132" s="245" t="s">
        <v>877</v>
      </c>
      <c r="F132" s="246" t="s">
        <v>878</v>
      </c>
      <c r="G132" s="247" t="s">
        <v>613</v>
      </c>
      <c r="H132" s="248">
        <v>7</v>
      </c>
      <c r="I132" s="249"/>
      <c r="J132" s="250">
        <f>ROUND(I132*H132,2)</f>
        <v>0</v>
      </c>
      <c r="K132" s="251"/>
      <c r="L132" s="43"/>
      <c r="M132" s="252" t="s">
        <v>1</v>
      </c>
      <c r="N132" s="253" t="s">
        <v>38</v>
      </c>
      <c r="O132" s="90"/>
      <c r="P132" s="254">
        <f>O132*H132</f>
        <v>0</v>
      </c>
      <c r="Q132" s="254">
        <v>0</v>
      </c>
      <c r="R132" s="254">
        <f>Q132*H132</f>
        <v>0</v>
      </c>
      <c r="S132" s="254">
        <v>0</v>
      </c>
      <c r="T132" s="255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6" t="s">
        <v>440</v>
      </c>
      <c r="AT132" s="256" t="s">
        <v>152</v>
      </c>
      <c r="AU132" s="256" t="s">
        <v>80</v>
      </c>
      <c r="AY132" s="16" t="s">
        <v>150</v>
      </c>
      <c r="BE132" s="257">
        <f>IF(N132="základní",J132,0)</f>
        <v>0</v>
      </c>
      <c r="BF132" s="257">
        <f>IF(N132="snížená",J132,0)</f>
        <v>0</v>
      </c>
      <c r="BG132" s="257">
        <f>IF(N132="zákl. přenesená",J132,0)</f>
        <v>0</v>
      </c>
      <c r="BH132" s="257">
        <f>IF(N132="sníž. přenesená",J132,0)</f>
        <v>0</v>
      </c>
      <c r="BI132" s="257">
        <f>IF(N132="nulová",J132,0)</f>
        <v>0</v>
      </c>
      <c r="BJ132" s="16" t="s">
        <v>80</v>
      </c>
      <c r="BK132" s="257">
        <f>ROUND(I132*H132,2)</f>
        <v>0</v>
      </c>
      <c r="BL132" s="16" t="s">
        <v>440</v>
      </c>
      <c r="BM132" s="256" t="s">
        <v>879</v>
      </c>
    </row>
    <row r="133" spans="1:65" s="2" customFormat="1" ht="21.75" customHeight="1">
      <c r="A133" s="37"/>
      <c r="B133" s="38"/>
      <c r="C133" s="244" t="s">
        <v>189</v>
      </c>
      <c r="D133" s="244" t="s">
        <v>152</v>
      </c>
      <c r="E133" s="245" t="s">
        <v>880</v>
      </c>
      <c r="F133" s="246" t="s">
        <v>881</v>
      </c>
      <c r="G133" s="247" t="s">
        <v>613</v>
      </c>
      <c r="H133" s="248">
        <v>7</v>
      </c>
      <c r="I133" s="249"/>
      <c r="J133" s="250">
        <f>ROUND(I133*H133,2)</f>
        <v>0</v>
      </c>
      <c r="K133" s="251"/>
      <c r="L133" s="43"/>
      <c r="M133" s="252" t="s">
        <v>1</v>
      </c>
      <c r="N133" s="253" t="s">
        <v>38</v>
      </c>
      <c r="O133" s="90"/>
      <c r="P133" s="254">
        <f>O133*H133</f>
        <v>0</v>
      </c>
      <c r="Q133" s="254">
        <v>0</v>
      </c>
      <c r="R133" s="254">
        <f>Q133*H133</f>
        <v>0</v>
      </c>
      <c r="S133" s="254">
        <v>0</v>
      </c>
      <c r="T133" s="255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6" t="s">
        <v>440</v>
      </c>
      <c r="AT133" s="256" t="s">
        <v>152</v>
      </c>
      <c r="AU133" s="256" t="s">
        <v>80</v>
      </c>
      <c r="AY133" s="16" t="s">
        <v>150</v>
      </c>
      <c r="BE133" s="257">
        <f>IF(N133="základní",J133,0)</f>
        <v>0</v>
      </c>
      <c r="BF133" s="257">
        <f>IF(N133="snížená",J133,0)</f>
        <v>0</v>
      </c>
      <c r="BG133" s="257">
        <f>IF(N133="zákl. přenesená",J133,0)</f>
        <v>0</v>
      </c>
      <c r="BH133" s="257">
        <f>IF(N133="sníž. přenesená",J133,0)</f>
        <v>0</v>
      </c>
      <c r="BI133" s="257">
        <f>IF(N133="nulová",J133,0)</f>
        <v>0</v>
      </c>
      <c r="BJ133" s="16" t="s">
        <v>80</v>
      </c>
      <c r="BK133" s="257">
        <f>ROUND(I133*H133,2)</f>
        <v>0</v>
      </c>
      <c r="BL133" s="16" t="s">
        <v>440</v>
      </c>
      <c r="BM133" s="256" t="s">
        <v>882</v>
      </c>
    </row>
    <row r="134" spans="1:65" s="2" customFormat="1" ht="33" customHeight="1">
      <c r="A134" s="37"/>
      <c r="B134" s="38"/>
      <c r="C134" s="244" t="s">
        <v>193</v>
      </c>
      <c r="D134" s="244" t="s">
        <v>152</v>
      </c>
      <c r="E134" s="245" t="s">
        <v>883</v>
      </c>
      <c r="F134" s="246" t="s">
        <v>884</v>
      </c>
      <c r="G134" s="247" t="s">
        <v>210</v>
      </c>
      <c r="H134" s="248">
        <v>35</v>
      </c>
      <c r="I134" s="249"/>
      <c r="J134" s="250">
        <f>ROUND(I134*H134,2)</f>
        <v>0</v>
      </c>
      <c r="K134" s="251"/>
      <c r="L134" s="43"/>
      <c r="M134" s="252" t="s">
        <v>1</v>
      </c>
      <c r="N134" s="253" t="s">
        <v>38</v>
      </c>
      <c r="O134" s="90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6" t="s">
        <v>440</v>
      </c>
      <c r="AT134" s="256" t="s">
        <v>152</v>
      </c>
      <c r="AU134" s="256" t="s">
        <v>80</v>
      </c>
      <c r="AY134" s="16" t="s">
        <v>150</v>
      </c>
      <c r="BE134" s="257">
        <f>IF(N134="základní",J134,0)</f>
        <v>0</v>
      </c>
      <c r="BF134" s="257">
        <f>IF(N134="snížená",J134,0)</f>
        <v>0</v>
      </c>
      <c r="BG134" s="257">
        <f>IF(N134="zákl. přenesená",J134,0)</f>
        <v>0</v>
      </c>
      <c r="BH134" s="257">
        <f>IF(N134="sníž. přenesená",J134,0)</f>
        <v>0</v>
      </c>
      <c r="BI134" s="257">
        <f>IF(N134="nulová",J134,0)</f>
        <v>0</v>
      </c>
      <c r="BJ134" s="16" t="s">
        <v>80</v>
      </c>
      <c r="BK134" s="257">
        <f>ROUND(I134*H134,2)</f>
        <v>0</v>
      </c>
      <c r="BL134" s="16" t="s">
        <v>440</v>
      </c>
      <c r="BM134" s="256" t="s">
        <v>885</v>
      </c>
    </row>
    <row r="135" spans="1:65" s="2" customFormat="1" ht="33" customHeight="1">
      <c r="A135" s="37"/>
      <c r="B135" s="38"/>
      <c r="C135" s="244" t="s">
        <v>197</v>
      </c>
      <c r="D135" s="244" t="s">
        <v>152</v>
      </c>
      <c r="E135" s="245" t="s">
        <v>886</v>
      </c>
      <c r="F135" s="246" t="s">
        <v>887</v>
      </c>
      <c r="G135" s="247" t="s">
        <v>210</v>
      </c>
      <c r="H135" s="248">
        <v>178</v>
      </c>
      <c r="I135" s="249"/>
      <c r="J135" s="250">
        <f>ROUND(I135*H135,2)</f>
        <v>0</v>
      </c>
      <c r="K135" s="251"/>
      <c r="L135" s="43"/>
      <c r="M135" s="252" t="s">
        <v>1</v>
      </c>
      <c r="N135" s="253" t="s">
        <v>38</v>
      </c>
      <c r="O135" s="90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6" t="s">
        <v>440</v>
      </c>
      <c r="AT135" s="256" t="s">
        <v>152</v>
      </c>
      <c r="AU135" s="256" t="s">
        <v>80</v>
      </c>
      <c r="AY135" s="16" t="s">
        <v>150</v>
      </c>
      <c r="BE135" s="257">
        <f>IF(N135="základní",J135,0)</f>
        <v>0</v>
      </c>
      <c r="BF135" s="257">
        <f>IF(N135="snížená",J135,0)</f>
        <v>0</v>
      </c>
      <c r="BG135" s="257">
        <f>IF(N135="zákl. přenesená",J135,0)</f>
        <v>0</v>
      </c>
      <c r="BH135" s="257">
        <f>IF(N135="sníž. přenesená",J135,0)</f>
        <v>0</v>
      </c>
      <c r="BI135" s="257">
        <f>IF(N135="nulová",J135,0)</f>
        <v>0</v>
      </c>
      <c r="BJ135" s="16" t="s">
        <v>80</v>
      </c>
      <c r="BK135" s="257">
        <f>ROUND(I135*H135,2)</f>
        <v>0</v>
      </c>
      <c r="BL135" s="16" t="s">
        <v>440</v>
      </c>
      <c r="BM135" s="256" t="s">
        <v>888</v>
      </c>
    </row>
    <row r="136" spans="1:65" s="2" customFormat="1" ht="33" customHeight="1">
      <c r="A136" s="37"/>
      <c r="B136" s="38"/>
      <c r="C136" s="244" t="s">
        <v>202</v>
      </c>
      <c r="D136" s="244" t="s">
        <v>152</v>
      </c>
      <c r="E136" s="245" t="s">
        <v>889</v>
      </c>
      <c r="F136" s="246" t="s">
        <v>890</v>
      </c>
      <c r="G136" s="247" t="s">
        <v>210</v>
      </c>
      <c r="H136" s="248">
        <v>42</v>
      </c>
      <c r="I136" s="249"/>
      <c r="J136" s="250">
        <f>ROUND(I136*H136,2)</f>
        <v>0</v>
      </c>
      <c r="K136" s="251"/>
      <c r="L136" s="43"/>
      <c r="M136" s="252" t="s">
        <v>1</v>
      </c>
      <c r="N136" s="253" t="s">
        <v>38</v>
      </c>
      <c r="O136" s="90"/>
      <c r="P136" s="254">
        <f>O136*H136</f>
        <v>0</v>
      </c>
      <c r="Q136" s="254">
        <v>0</v>
      </c>
      <c r="R136" s="254">
        <f>Q136*H136</f>
        <v>0</v>
      </c>
      <c r="S136" s="254">
        <v>0</v>
      </c>
      <c r="T136" s="255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6" t="s">
        <v>440</v>
      </c>
      <c r="AT136" s="256" t="s">
        <v>152</v>
      </c>
      <c r="AU136" s="256" t="s">
        <v>80</v>
      </c>
      <c r="AY136" s="16" t="s">
        <v>150</v>
      </c>
      <c r="BE136" s="257">
        <f>IF(N136="základní",J136,0)</f>
        <v>0</v>
      </c>
      <c r="BF136" s="257">
        <f>IF(N136="snížená",J136,0)</f>
        <v>0</v>
      </c>
      <c r="BG136" s="257">
        <f>IF(N136="zákl. přenesená",J136,0)</f>
        <v>0</v>
      </c>
      <c r="BH136" s="257">
        <f>IF(N136="sníž. přenesená",J136,0)</f>
        <v>0</v>
      </c>
      <c r="BI136" s="257">
        <f>IF(N136="nulová",J136,0)</f>
        <v>0</v>
      </c>
      <c r="BJ136" s="16" t="s">
        <v>80</v>
      </c>
      <c r="BK136" s="257">
        <f>ROUND(I136*H136,2)</f>
        <v>0</v>
      </c>
      <c r="BL136" s="16" t="s">
        <v>440</v>
      </c>
      <c r="BM136" s="256" t="s">
        <v>891</v>
      </c>
    </row>
    <row r="137" spans="1:65" s="2" customFormat="1" ht="21.75" customHeight="1">
      <c r="A137" s="37"/>
      <c r="B137" s="38"/>
      <c r="C137" s="244" t="s">
        <v>207</v>
      </c>
      <c r="D137" s="244" t="s">
        <v>152</v>
      </c>
      <c r="E137" s="245" t="s">
        <v>892</v>
      </c>
      <c r="F137" s="246" t="s">
        <v>893</v>
      </c>
      <c r="G137" s="247" t="s">
        <v>613</v>
      </c>
      <c r="H137" s="248">
        <v>7</v>
      </c>
      <c r="I137" s="249"/>
      <c r="J137" s="250">
        <f>ROUND(I137*H137,2)</f>
        <v>0</v>
      </c>
      <c r="K137" s="251"/>
      <c r="L137" s="43"/>
      <c r="M137" s="252" t="s">
        <v>1</v>
      </c>
      <c r="N137" s="253" t="s">
        <v>38</v>
      </c>
      <c r="O137" s="90"/>
      <c r="P137" s="254">
        <f>O137*H137</f>
        <v>0</v>
      </c>
      <c r="Q137" s="254">
        <v>0</v>
      </c>
      <c r="R137" s="254">
        <f>Q137*H137</f>
        <v>0</v>
      </c>
      <c r="S137" s="254">
        <v>0</v>
      </c>
      <c r="T137" s="255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6" t="s">
        <v>440</v>
      </c>
      <c r="AT137" s="256" t="s">
        <v>152</v>
      </c>
      <c r="AU137" s="256" t="s">
        <v>80</v>
      </c>
      <c r="AY137" s="16" t="s">
        <v>150</v>
      </c>
      <c r="BE137" s="257">
        <f>IF(N137="základní",J137,0)</f>
        <v>0</v>
      </c>
      <c r="BF137" s="257">
        <f>IF(N137="snížená",J137,0)</f>
        <v>0</v>
      </c>
      <c r="BG137" s="257">
        <f>IF(N137="zákl. přenesená",J137,0)</f>
        <v>0</v>
      </c>
      <c r="BH137" s="257">
        <f>IF(N137="sníž. přenesená",J137,0)</f>
        <v>0</v>
      </c>
      <c r="BI137" s="257">
        <f>IF(N137="nulová",J137,0)</f>
        <v>0</v>
      </c>
      <c r="BJ137" s="16" t="s">
        <v>80</v>
      </c>
      <c r="BK137" s="257">
        <f>ROUND(I137*H137,2)</f>
        <v>0</v>
      </c>
      <c r="BL137" s="16" t="s">
        <v>440</v>
      </c>
      <c r="BM137" s="256" t="s">
        <v>894</v>
      </c>
    </row>
    <row r="138" spans="1:65" s="2" customFormat="1" ht="16.5" customHeight="1">
      <c r="A138" s="37"/>
      <c r="B138" s="38"/>
      <c r="C138" s="244" t="s">
        <v>213</v>
      </c>
      <c r="D138" s="244" t="s">
        <v>152</v>
      </c>
      <c r="E138" s="245" t="s">
        <v>895</v>
      </c>
      <c r="F138" s="246" t="s">
        <v>896</v>
      </c>
      <c r="G138" s="247" t="s">
        <v>613</v>
      </c>
      <c r="H138" s="248">
        <v>7</v>
      </c>
      <c r="I138" s="249"/>
      <c r="J138" s="250">
        <f>ROUND(I138*H138,2)</f>
        <v>0</v>
      </c>
      <c r="K138" s="251"/>
      <c r="L138" s="43"/>
      <c r="M138" s="252" t="s">
        <v>1</v>
      </c>
      <c r="N138" s="253" t="s">
        <v>38</v>
      </c>
      <c r="O138" s="90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6" t="s">
        <v>440</v>
      </c>
      <c r="AT138" s="256" t="s">
        <v>152</v>
      </c>
      <c r="AU138" s="256" t="s">
        <v>80</v>
      </c>
      <c r="AY138" s="16" t="s">
        <v>150</v>
      </c>
      <c r="BE138" s="257">
        <f>IF(N138="základní",J138,0)</f>
        <v>0</v>
      </c>
      <c r="BF138" s="257">
        <f>IF(N138="snížená",J138,0)</f>
        <v>0</v>
      </c>
      <c r="BG138" s="257">
        <f>IF(N138="zákl. přenesená",J138,0)</f>
        <v>0</v>
      </c>
      <c r="BH138" s="257">
        <f>IF(N138="sníž. přenesená",J138,0)</f>
        <v>0</v>
      </c>
      <c r="BI138" s="257">
        <f>IF(N138="nulová",J138,0)</f>
        <v>0</v>
      </c>
      <c r="BJ138" s="16" t="s">
        <v>80</v>
      </c>
      <c r="BK138" s="257">
        <f>ROUND(I138*H138,2)</f>
        <v>0</v>
      </c>
      <c r="BL138" s="16" t="s">
        <v>440</v>
      </c>
      <c r="BM138" s="256" t="s">
        <v>897</v>
      </c>
    </row>
    <row r="139" spans="1:65" s="2" customFormat="1" ht="16.5" customHeight="1">
      <c r="A139" s="37"/>
      <c r="B139" s="38"/>
      <c r="C139" s="244" t="s">
        <v>8</v>
      </c>
      <c r="D139" s="244" t="s">
        <v>152</v>
      </c>
      <c r="E139" s="245" t="s">
        <v>898</v>
      </c>
      <c r="F139" s="246" t="s">
        <v>899</v>
      </c>
      <c r="G139" s="247" t="s">
        <v>210</v>
      </c>
      <c r="H139" s="248">
        <v>35</v>
      </c>
      <c r="I139" s="249"/>
      <c r="J139" s="250">
        <f>ROUND(I139*H139,2)</f>
        <v>0</v>
      </c>
      <c r="K139" s="251"/>
      <c r="L139" s="43"/>
      <c r="M139" s="252" t="s">
        <v>1</v>
      </c>
      <c r="N139" s="253" t="s">
        <v>38</v>
      </c>
      <c r="O139" s="90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6" t="s">
        <v>440</v>
      </c>
      <c r="AT139" s="256" t="s">
        <v>152</v>
      </c>
      <c r="AU139" s="256" t="s">
        <v>80</v>
      </c>
      <c r="AY139" s="16" t="s">
        <v>150</v>
      </c>
      <c r="BE139" s="257">
        <f>IF(N139="základní",J139,0)</f>
        <v>0</v>
      </c>
      <c r="BF139" s="257">
        <f>IF(N139="snížená",J139,0)</f>
        <v>0</v>
      </c>
      <c r="BG139" s="257">
        <f>IF(N139="zákl. přenesená",J139,0)</f>
        <v>0</v>
      </c>
      <c r="BH139" s="257">
        <f>IF(N139="sníž. přenesená",J139,0)</f>
        <v>0</v>
      </c>
      <c r="BI139" s="257">
        <f>IF(N139="nulová",J139,0)</f>
        <v>0</v>
      </c>
      <c r="BJ139" s="16" t="s">
        <v>80</v>
      </c>
      <c r="BK139" s="257">
        <f>ROUND(I139*H139,2)</f>
        <v>0</v>
      </c>
      <c r="BL139" s="16" t="s">
        <v>440</v>
      </c>
      <c r="BM139" s="256" t="s">
        <v>900</v>
      </c>
    </row>
    <row r="140" spans="1:65" s="2" customFormat="1" ht="16.5" customHeight="1">
      <c r="A140" s="37"/>
      <c r="B140" s="38"/>
      <c r="C140" s="244" t="s">
        <v>222</v>
      </c>
      <c r="D140" s="244" t="s">
        <v>152</v>
      </c>
      <c r="E140" s="245" t="s">
        <v>901</v>
      </c>
      <c r="F140" s="246" t="s">
        <v>902</v>
      </c>
      <c r="G140" s="247" t="s">
        <v>210</v>
      </c>
      <c r="H140" s="248">
        <v>220</v>
      </c>
      <c r="I140" s="249"/>
      <c r="J140" s="250">
        <f>ROUND(I140*H140,2)</f>
        <v>0</v>
      </c>
      <c r="K140" s="251"/>
      <c r="L140" s="43"/>
      <c r="M140" s="252" t="s">
        <v>1</v>
      </c>
      <c r="N140" s="253" t="s">
        <v>38</v>
      </c>
      <c r="O140" s="90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6" t="s">
        <v>440</v>
      </c>
      <c r="AT140" s="256" t="s">
        <v>152</v>
      </c>
      <c r="AU140" s="256" t="s">
        <v>80</v>
      </c>
      <c r="AY140" s="16" t="s">
        <v>150</v>
      </c>
      <c r="BE140" s="257">
        <f>IF(N140="základní",J140,0)</f>
        <v>0</v>
      </c>
      <c r="BF140" s="257">
        <f>IF(N140="snížená",J140,0)</f>
        <v>0</v>
      </c>
      <c r="BG140" s="257">
        <f>IF(N140="zákl. přenesená",J140,0)</f>
        <v>0</v>
      </c>
      <c r="BH140" s="257">
        <f>IF(N140="sníž. přenesená",J140,0)</f>
        <v>0</v>
      </c>
      <c r="BI140" s="257">
        <f>IF(N140="nulová",J140,0)</f>
        <v>0</v>
      </c>
      <c r="BJ140" s="16" t="s">
        <v>80</v>
      </c>
      <c r="BK140" s="257">
        <f>ROUND(I140*H140,2)</f>
        <v>0</v>
      </c>
      <c r="BL140" s="16" t="s">
        <v>440</v>
      </c>
      <c r="BM140" s="256" t="s">
        <v>903</v>
      </c>
    </row>
    <row r="141" spans="1:65" s="2" customFormat="1" ht="16.5" customHeight="1">
      <c r="A141" s="37"/>
      <c r="B141" s="38"/>
      <c r="C141" s="244" t="s">
        <v>228</v>
      </c>
      <c r="D141" s="244" t="s">
        <v>152</v>
      </c>
      <c r="E141" s="245" t="s">
        <v>904</v>
      </c>
      <c r="F141" s="246" t="s">
        <v>905</v>
      </c>
      <c r="G141" s="247" t="s">
        <v>613</v>
      </c>
      <c r="H141" s="248">
        <v>7</v>
      </c>
      <c r="I141" s="249"/>
      <c r="J141" s="250">
        <f>ROUND(I141*H141,2)</f>
        <v>0</v>
      </c>
      <c r="K141" s="251"/>
      <c r="L141" s="43"/>
      <c r="M141" s="252" t="s">
        <v>1</v>
      </c>
      <c r="N141" s="253" t="s">
        <v>38</v>
      </c>
      <c r="O141" s="90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6" t="s">
        <v>440</v>
      </c>
      <c r="AT141" s="256" t="s">
        <v>152</v>
      </c>
      <c r="AU141" s="256" t="s">
        <v>80</v>
      </c>
      <c r="AY141" s="16" t="s">
        <v>150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6" t="s">
        <v>80</v>
      </c>
      <c r="BK141" s="257">
        <f>ROUND(I141*H141,2)</f>
        <v>0</v>
      </c>
      <c r="BL141" s="16" t="s">
        <v>440</v>
      </c>
      <c r="BM141" s="256" t="s">
        <v>906</v>
      </c>
    </row>
    <row r="142" spans="1:65" s="2" customFormat="1" ht="16.5" customHeight="1">
      <c r="A142" s="37"/>
      <c r="B142" s="38"/>
      <c r="C142" s="244" t="s">
        <v>233</v>
      </c>
      <c r="D142" s="244" t="s">
        <v>152</v>
      </c>
      <c r="E142" s="245" t="s">
        <v>907</v>
      </c>
      <c r="F142" s="246" t="s">
        <v>908</v>
      </c>
      <c r="G142" s="247" t="s">
        <v>613</v>
      </c>
      <c r="H142" s="248">
        <v>7</v>
      </c>
      <c r="I142" s="249"/>
      <c r="J142" s="250">
        <f>ROUND(I142*H142,2)</f>
        <v>0</v>
      </c>
      <c r="K142" s="251"/>
      <c r="L142" s="43"/>
      <c r="M142" s="252" t="s">
        <v>1</v>
      </c>
      <c r="N142" s="253" t="s">
        <v>38</v>
      </c>
      <c r="O142" s="90"/>
      <c r="P142" s="254">
        <f>O142*H142</f>
        <v>0</v>
      </c>
      <c r="Q142" s="254">
        <v>0</v>
      </c>
      <c r="R142" s="254">
        <f>Q142*H142</f>
        <v>0</v>
      </c>
      <c r="S142" s="254">
        <v>0</v>
      </c>
      <c r="T142" s="255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6" t="s">
        <v>440</v>
      </c>
      <c r="AT142" s="256" t="s">
        <v>152</v>
      </c>
      <c r="AU142" s="256" t="s">
        <v>80</v>
      </c>
      <c r="AY142" s="16" t="s">
        <v>150</v>
      </c>
      <c r="BE142" s="257">
        <f>IF(N142="základní",J142,0)</f>
        <v>0</v>
      </c>
      <c r="BF142" s="257">
        <f>IF(N142="snížená",J142,0)</f>
        <v>0</v>
      </c>
      <c r="BG142" s="257">
        <f>IF(N142="zákl. přenesená",J142,0)</f>
        <v>0</v>
      </c>
      <c r="BH142" s="257">
        <f>IF(N142="sníž. přenesená",J142,0)</f>
        <v>0</v>
      </c>
      <c r="BI142" s="257">
        <f>IF(N142="nulová",J142,0)</f>
        <v>0</v>
      </c>
      <c r="BJ142" s="16" t="s">
        <v>80</v>
      </c>
      <c r="BK142" s="257">
        <f>ROUND(I142*H142,2)</f>
        <v>0</v>
      </c>
      <c r="BL142" s="16" t="s">
        <v>440</v>
      </c>
      <c r="BM142" s="256" t="s">
        <v>909</v>
      </c>
    </row>
    <row r="143" spans="1:65" s="2" customFormat="1" ht="21.75" customHeight="1">
      <c r="A143" s="37"/>
      <c r="B143" s="38"/>
      <c r="C143" s="244" t="s">
        <v>238</v>
      </c>
      <c r="D143" s="244" t="s">
        <v>152</v>
      </c>
      <c r="E143" s="245" t="s">
        <v>910</v>
      </c>
      <c r="F143" s="246" t="s">
        <v>911</v>
      </c>
      <c r="G143" s="247" t="s">
        <v>613</v>
      </c>
      <c r="H143" s="248">
        <v>1</v>
      </c>
      <c r="I143" s="249"/>
      <c r="J143" s="250">
        <f>ROUND(I143*H143,2)</f>
        <v>0</v>
      </c>
      <c r="K143" s="251"/>
      <c r="L143" s="43"/>
      <c r="M143" s="252" t="s">
        <v>1</v>
      </c>
      <c r="N143" s="253" t="s">
        <v>38</v>
      </c>
      <c r="O143" s="90"/>
      <c r="P143" s="254">
        <f>O143*H143</f>
        <v>0</v>
      </c>
      <c r="Q143" s="254">
        <v>0</v>
      </c>
      <c r="R143" s="254">
        <f>Q143*H143</f>
        <v>0</v>
      </c>
      <c r="S143" s="254">
        <v>0</v>
      </c>
      <c r="T143" s="25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6" t="s">
        <v>440</v>
      </c>
      <c r="AT143" s="256" t="s">
        <v>152</v>
      </c>
      <c r="AU143" s="256" t="s">
        <v>80</v>
      </c>
      <c r="AY143" s="16" t="s">
        <v>150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6" t="s">
        <v>80</v>
      </c>
      <c r="BK143" s="257">
        <f>ROUND(I143*H143,2)</f>
        <v>0</v>
      </c>
      <c r="BL143" s="16" t="s">
        <v>440</v>
      </c>
      <c r="BM143" s="256" t="s">
        <v>912</v>
      </c>
    </row>
    <row r="144" spans="1:65" s="2" customFormat="1" ht="21.75" customHeight="1">
      <c r="A144" s="37"/>
      <c r="B144" s="38"/>
      <c r="C144" s="244" t="s">
        <v>242</v>
      </c>
      <c r="D144" s="244" t="s">
        <v>152</v>
      </c>
      <c r="E144" s="245" t="s">
        <v>913</v>
      </c>
      <c r="F144" s="246" t="s">
        <v>914</v>
      </c>
      <c r="G144" s="247" t="s">
        <v>613</v>
      </c>
      <c r="H144" s="248">
        <v>1</v>
      </c>
      <c r="I144" s="249"/>
      <c r="J144" s="250">
        <f>ROUND(I144*H144,2)</f>
        <v>0</v>
      </c>
      <c r="K144" s="251"/>
      <c r="L144" s="43"/>
      <c r="M144" s="252" t="s">
        <v>1</v>
      </c>
      <c r="N144" s="253" t="s">
        <v>38</v>
      </c>
      <c r="O144" s="90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6" t="s">
        <v>440</v>
      </c>
      <c r="AT144" s="256" t="s">
        <v>152</v>
      </c>
      <c r="AU144" s="256" t="s">
        <v>80</v>
      </c>
      <c r="AY144" s="16" t="s">
        <v>150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6" t="s">
        <v>80</v>
      </c>
      <c r="BK144" s="257">
        <f>ROUND(I144*H144,2)</f>
        <v>0</v>
      </c>
      <c r="BL144" s="16" t="s">
        <v>440</v>
      </c>
      <c r="BM144" s="256" t="s">
        <v>915</v>
      </c>
    </row>
    <row r="145" spans="1:65" s="2" customFormat="1" ht="21.75" customHeight="1">
      <c r="A145" s="37"/>
      <c r="B145" s="38"/>
      <c r="C145" s="244" t="s">
        <v>7</v>
      </c>
      <c r="D145" s="244" t="s">
        <v>152</v>
      </c>
      <c r="E145" s="245" t="s">
        <v>916</v>
      </c>
      <c r="F145" s="246" t="s">
        <v>917</v>
      </c>
      <c r="G145" s="247" t="s">
        <v>613</v>
      </c>
      <c r="H145" s="248">
        <v>5</v>
      </c>
      <c r="I145" s="249"/>
      <c r="J145" s="250">
        <f>ROUND(I145*H145,2)</f>
        <v>0</v>
      </c>
      <c r="K145" s="251"/>
      <c r="L145" s="43"/>
      <c r="M145" s="252" t="s">
        <v>1</v>
      </c>
      <c r="N145" s="253" t="s">
        <v>38</v>
      </c>
      <c r="O145" s="90"/>
      <c r="P145" s="254">
        <f>O145*H145</f>
        <v>0</v>
      </c>
      <c r="Q145" s="254">
        <v>0</v>
      </c>
      <c r="R145" s="254">
        <f>Q145*H145</f>
        <v>0</v>
      </c>
      <c r="S145" s="254">
        <v>0</v>
      </c>
      <c r="T145" s="25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6" t="s">
        <v>440</v>
      </c>
      <c r="AT145" s="256" t="s">
        <v>152</v>
      </c>
      <c r="AU145" s="256" t="s">
        <v>80</v>
      </c>
      <c r="AY145" s="16" t="s">
        <v>150</v>
      </c>
      <c r="BE145" s="257">
        <f>IF(N145="základní",J145,0)</f>
        <v>0</v>
      </c>
      <c r="BF145" s="257">
        <f>IF(N145="snížená",J145,0)</f>
        <v>0</v>
      </c>
      <c r="BG145" s="257">
        <f>IF(N145="zákl. přenesená",J145,0)</f>
        <v>0</v>
      </c>
      <c r="BH145" s="257">
        <f>IF(N145="sníž. přenesená",J145,0)</f>
        <v>0</v>
      </c>
      <c r="BI145" s="257">
        <f>IF(N145="nulová",J145,0)</f>
        <v>0</v>
      </c>
      <c r="BJ145" s="16" t="s">
        <v>80</v>
      </c>
      <c r="BK145" s="257">
        <f>ROUND(I145*H145,2)</f>
        <v>0</v>
      </c>
      <c r="BL145" s="16" t="s">
        <v>440</v>
      </c>
      <c r="BM145" s="256" t="s">
        <v>918</v>
      </c>
    </row>
    <row r="146" spans="1:65" s="2" customFormat="1" ht="16.5" customHeight="1">
      <c r="A146" s="37"/>
      <c r="B146" s="38"/>
      <c r="C146" s="244" t="s">
        <v>249</v>
      </c>
      <c r="D146" s="244" t="s">
        <v>152</v>
      </c>
      <c r="E146" s="245" t="s">
        <v>919</v>
      </c>
      <c r="F146" s="246" t="s">
        <v>920</v>
      </c>
      <c r="G146" s="247" t="s">
        <v>613</v>
      </c>
      <c r="H146" s="248">
        <v>7</v>
      </c>
      <c r="I146" s="249"/>
      <c r="J146" s="250">
        <f>ROUND(I146*H146,2)</f>
        <v>0</v>
      </c>
      <c r="K146" s="251"/>
      <c r="L146" s="43"/>
      <c r="M146" s="252" t="s">
        <v>1</v>
      </c>
      <c r="N146" s="253" t="s">
        <v>38</v>
      </c>
      <c r="O146" s="90"/>
      <c r="P146" s="254">
        <f>O146*H146</f>
        <v>0</v>
      </c>
      <c r="Q146" s="254">
        <v>0</v>
      </c>
      <c r="R146" s="254">
        <f>Q146*H146</f>
        <v>0</v>
      </c>
      <c r="S146" s="254">
        <v>0</v>
      </c>
      <c r="T146" s="255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6" t="s">
        <v>440</v>
      </c>
      <c r="AT146" s="256" t="s">
        <v>152</v>
      </c>
      <c r="AU146" s="256" t="s">
        <v>80</v>
      </c>
      <c r="AY146" s="16" t="s">
        <v>150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6" t="s">
        <v>80</v>
      </c>
      <c r="BK146" s="257">
        <f>ROUND(I146*H146,2)</f>
        <v>0</v>
      </c>
      <c r="BL146" s="16" t="s">
        <v>440</v>
      </c>
      <c r="BM146" s="256" t="s">
        <v>921</v>
      </c>
    </row>
    <row r="147" spans="1:65" s="2" customFormat="1" ht="16.5" customHeight="1">
      <c r="A147" s="37"/>
      <c r="B147" s="38"/>
      <c r="C147" s="244" t="s">
        <v>253</v>
      </c>
      <c r="D147" s="244" t="s">
        <v>152</v>
      </c>
      <c r="E147" s="245" t="s">
        <v>922</v>
      </c>
      <c r="F147" s="246" t="s">
        <v>923</v>
      </c>
      <c r="G147" s="247" t="s">
        <v>613</v>
      </c>
      <c r="H147" s="248">
        <v>7</v>
      </c>
      <c r="I147" s="249"/>
      <c r="J147" s="250">
        <f>ROUND(I147*H147,2)</f>
        <v>0</v>
      </c>
      <c r="K147" s="251"/>
      <c r="L147" s="43"/>
      <c r="M147" s="252" t="s">
        <v>1</v>
      </c>
      <c r="N147" s="253" t="s">
        <v>38</v>
      </c>
      <c r="O147" s="90"/>
      <c r="P147" s="254">
        <f>O147*H147</f>
        <v>0</v>
      </c>
      <c r="Q147" s="254">
        <v>0</v>
      </c>
      <c r="R147" s="254">
        <f>Q147*H147</f>
        <v>0</v>
      </c>
      <c r="S147" s="254">
        <v>0</v>
      </c>
      <c r="T147" s="25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6" t="s">
        <v>440</v>
      </c>
      <c r="AT147" s="256" t="s">
        <v>152</v>
      </c>
      <c r="AU147" s="256" t="s">
        <v>80</v>
      </c>
      <c r="AY147" s="16" t="s">
        <v>150</v>
      </c>
      <c r="BE147" s="257">
        <f>IF(N147="základní",J147,0)</f>
        <v>0</v>
      </c>
      <c r="BF147" s="257">
        <f>IF(N147="snížená",J147,0)</f>
        <v>0</v>
      </c>
      <c r="BG147" s="257">
        <f>IF(N147="zákl. přenesená",J147,0)</f>
        <v>0</v>
      </c>
      <c r="BH147" s="257">
        <f>IF(N147="sníž. přenesená",J147,0)</f>
        <v>0</v>
      </c>
      <c r="BI147" s="257">
        <f>IF(N147="nulová",J147,0)</f>
        <v>0</v>
      </c>
      <c r="BJ147" s="16" t="s">
        <v>80</v>
      </c>
      <c r="BK147" s="257">
        <f>ROUND(I147*H147,2)</f>
        <v>0</v>
      </c>
      <c r="BL147" s="16" t="s">
        <v>440</v>
      </c>
      <c r="BM147" s="256" t="s">
        <v>924</v>
      </c>
    </row>
    <row r="148" spans="1:65" s="2" customFormat="1" ht="16.5" customHeight="1">
      <c r="A148" s="37"/>
      <c r="B148" s="38"/>
      <c r="C148" s="244" t="s">
        <v>257</v>
      </c>
      <c r="D148" s="244" t="s">
        <v>152</v>
      </c>
      <c r="E148" s="245" t="s">
        <v>925</v>
      </c>
      <c r="F148" s="246" t="s">
        <v>926</v>
      </c>
      <c r="G148" s="247" t="s">
        <v>344</v>
      </c>
      <c r="H148" s="248">
        <v>178</v>
      </c>
      <c r="I148" s="249"/>
      <c r="J148" s="250">
        <f>ROUND(I148*H148,2)</f>
        <v>0</v>
      </c>
      <c r="K148" s="251"/>
      <c r="L148" s="43"/>
      <c r="M148" s="252" t="s">
        <v>1</v>
      </c>
      <c r="N148" s="253" t="s">
        <v>38</v>
      </c>
      <c r="O148" s="90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6" t="s">
        <v>440</v>
      </c>
      <c r="AT148" s="256" t="s">
        <v>152</v>
      </c>
      <c r="AU148" s="256" t="s">
        <v>80</v>
      </c>
      <c r="AY148" s="16" t="s">
        <v>150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6" t="s">
        <v>80</v>
      </c>
      <c r="BK148" s="257">
        <f>ROUND(I148*H148,2)</f>
        <v>0</v>
      </c>
      <c r="BL148" s="16" t="s">
        <v>440</v>
      </c>
      <c r="BM148" s="256" t="s">
        <v>927</v>
      </c>
    </row>
    <row r="149" spans="1:65" s="2" customFormat="1" ht="16.5" customHeight="1">
      <c r="A149" s="37"/>
      <c r="B149" s="38"/>
      <c r="C149" s="244" t="s">
        <v>261</v>
      </c>
      <c r="D149" s="244" t="s">
        <v>152</v>
      </c>
      <c r="E149" s="245" t="s">
        <v>928</v>
      </c>
      <c r="F149" s="246" t="s">
        <v>929</v>
      </c>
      <c r="G149" s="247" t="s">
        <v>613</v>
      </c>
      <c r="H149" s="248">
        <v>7</v>
      </c>
      <c r="I149" s="249"/>
      <c r="J149" s="250">
        <f>ROUND(I149*H149,2)</f>
        <v>0</v>
      </c>
      <c r="K149" s="251"/>
      <c r="L149" s="43"/>
      <c r="M149" s="252" t="s">
        <v>1</v>
      </c>
      <c r="N149" s="253" t="s">
        <v>38</v>
      </c>
      <c r="O149" s="90"/>
      <c r="P149" s="254">
        <f>O149*H149</f>
        <v>0</v>
      </c>
      <c r="Q149" s="254">
        <v>0</v>
      </c>
      <c r="R149" s="254">
        <f>Q149*H149</f>
        <v>0</v>
      </c>
      <c r="S149" s="254">
        <v>0</v>
      </c>
      <c r="T149" s="25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6" t="s">
        <v>440</v>
      </c>
      <c r="AT149" s="256" t="s">
        <v>152</v>
      </c>
      <c r="AU149" s="256" t="s">
        <v>80</v>
      </c>
      <c r="AY149" s="16" t="s">
        <v>150</v>
      </c>
      <c r="BE149" s="257">
        <f>IF(N149="základní",J149,0)</f>
        <v>0</v>
      </c>
      <c r="BF149" s="257">
        <f>IF(N149="snížená",J149,0)</f>
        <v>0</v>
      </c>
      <c r="BG149" s="257">
        <f>IF(N149="zákl. přenesená",J149,0)</f>
        <v>0</v>
      </c>
      <c r="BH149" s="257">
        <f>IF(N149="sníž. přenesená",J149,0)</f>
        <v>0</v>
      </c>
      <c r="BI149" s="257">
        <f>IF(N149="nulová",J149,0)</f>
        <v>0</v>
      </c>
      <c r="BJ149" s="16" t="s">
        <v>80</v>
      </c>
      <c r="BK149" s="257">
        <f>ROUND(I149*H149,2)</f>
        <v>0</v>
      </c>
      <c r="BL149" s="16" t="s">
        <v>440</v>
      </c>
      <c r="BM149" s="256" t="s">
        <v>930</v>
      </c>
    </row>
    <row r="150" spans="1:65" s="2" customFormat="1" ht="16.5" customHeight="1">
      <c r="A150" s="37"/>
      <c r="B150" s="38"/>
      <c r="C150" s="244" t="s">
        <v>265</v>
      </c>
      <c r="D150" s="244" t="s">
        <v>152</v>
      </c>
      <c r="E150" s="245" t="s">
        <v>931</v>
      </c>
      <c r="F150" s="246" t="s">
        <v>932</v>
      </c>
      <c r="G150" s="247" t="s">
        <v>613</v>
      </c>
      <c r="H150" s="248">
        <v>7</v>
      </c>
      <c r="I150" s="249"/>
      <c r="J150" s="250">
        <f>ROUND(I150*H150,2)</f>
        <v>0</v>
      </c>
      <c r="K150" s="251"/>
      <c r="L150" s="43"/>
      <c r="M150" s="252" t="s">
        <v>1</v>
      </c>
      <c r="N150" s="253" t="s">
        <v>38</v>
      </c>
      <c r="O150" s="90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6" t="s">
        <v>440</v>
      </c>
      <c r="AT150" s="256" t="s">
        <v>152</v>
      </c>
      <c r="AU150" s="256" t="s">
        <v>80</v>
      </c>
      <c r="AY150" s="16" t="s">
        <v>150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6" t="s">
        <v>80</v>
      </c>
      <c r="BK150" s="257">
        <f>ROUND(I150*H150,2)</f>
        <v>0</v>
      </c>
      <c r="BL150" s="16" t="s">
        <v>440</v>
      </c>
      <c r="BM150" s="256" t="s">
        <v>933</v>
      </c>
    </row>
    <row r="151" spans="1:65" s="2" customFormat="1" ht="16.5" customHeight="1">
      <c r="A151" s="37"/>
      <c r="B151" s="38"/>
      <c r="C151" s="244" t="s">
        <v>270</v>
      </c>
      <c r="D151" s="244" t="s">
        <v>152</v>
      </c>
      <c r="E151" s="245" t="s">
        <v>934</v>
      </c>
      <c r="F151" s="246" t="s">
        <v>935</v>
      </c>
      <c r="G151" s="247" t="s">
        <v>613</v>
      </c>
      <c r="H151" s="248">
        <v>2</v>
      </c>
      <c r="I151" s="249"/>
      <c r="J151" s="250">
        <f>ROUND(I151*H151,2)</f>
        <v>0</v>
      </c>
      <c r="K151" s="251"/>
      <c r="L151" s="43"/>
      <c r="M151" s="252" t="s">
        <v>1</v>
      </c>
      <c r="N151" s="253" t="s">
        <v>38</v>
      </c>
      <c r="O151" s="90"/>
      <c r="P151" s="254">
        <f>O151*H151</f>
        <v>0</v>
      </c>
      <c r="Q151" s="254">
        <v>0</v>
      </c>
      <c r="R151" s="254">
        <f>Q151*H151</f>
        <v>0</v>
      </c>
      <c r="S151" s="254">
        <v>0</v>
      </c>
      <c r="T151" s="255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6" t="s">
        <v>440</v>
      </c>
      <c r="AT151" s="256" t="s">
        <v>152</v>
      </c>
      <c r="AU151" s="256" t="s">
        <v>80</v>
      </c>
      <c r="AY151" s="16" t="s">
        <v>150</v>
      </c>
      <c r="BE151" s="257">
        <f>IF(N151="základní",J151,0)</f>
        <v>0</v>
      </c>
      <c r="BF151" s="257">
        <f>IF(N151="snížená",J151,0)</f>
        <v>0</v>
      </c>
      <c r="BG151" s="257">
        <f>IF(N151="zákl. přenesená",J151,0)</f>
        <v>0</v>
      </c>
      <c r="BH151" s="257">
        <f>IF(N151="sníž. přenesená",J151,0)</f>
        <v>0</v>
      </c>
      <c r="BI151" s="257">
        <f>IF(N151="nulová",J151,0)</f>
        <v>0</v>
      </c>
      <c r="BJ151" s="16" t="s">
        <v>80</v>
      </c>
      <c r="BK151" s="257">
        <f>ROUND(I151*H151,2)</f>
        <v>0</v>
      </c>
      <c r="BL151" s="16" t="s">
        <v>440</v>
      </c>
      <c r="BM151" s="256" t="s">
        <v>936</v>
      </c>
    </row>
    <row r="152" spans="1:65" s="2" customFormat="1" ht="16.5" customHeight="1">
      <c r="A152" s="37"/>
      <c r="B152" s="38"/>
      <c r="C152" s="244" t="s">
        <v>274</v>
      </c>
      <c r="D152" s="244" t="s">
        <v>152</v>
      </c>
      <c r="E152" s="245" t="s">
        <v>937</v>
      </c>
      <c r="F152" s="246" t="s">
        <v>938</v>
      </c>
      <c r="G152" s="247" t="s">
        <v>613</v>
      </c>
      <c r="H152" s="248">
        <v>2</v>
      </c>
      <c r="I152" s="249"/>
      <c r="J152" s="250">
        <f>ROUND(I152*H152,2)</f>
        <v>0</v>
      </c>
      <c r="K152" s="251"/>
      <c r="L152" s="43"/>
      <c r="M152" s="252" t="s">
        <v>1</v>
      </c>
      <c r="N152" s="253" t="s">
        <v>38</v>
      </c>
      <c r="O152" s="90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6" t="s">
        <v>440</v>
      </c>
      <c r="AT152" s="256" t="s">
        <v>152</v>
      </c>
      <c r="AU152" s="256" t="s">
        <v>80</v>
      </c>
      <c r="AY152" s="16" t="s">
        <v>150</v>
      </c>
      <c r="BE152" s="257">
        <f>IF(N152="základní",J152,0)</f>
        <v>0</v>
      </c>
      <c r="BF152" s="257">
        <f>IF(N152="snížená",J152,0)</f>
        <v>0</v>
      </c>
      <c r="BG152" s="257">
        <f>IF(N152="zákl. přenesená",J152,0)</f>
        <v>0</v>
      </c>
      <c r="BH152" s="257">
        <f>IF(N152="sníž. přenesená",J152,0)</f>
        <v>0</v>
      </c>
      <c r="BI152" s="257">
        <f>IF(N152="nulová",J152,0)</f>
        <v>0</v>
      </c>
      <c r="BJ152" s="16" t="s">
        <v>80</v>
      </c>
      <c r="BK152" s="257">
        <f>ROUND(I152*H152,2)</f>
        <v>0</v>
      </c>
      <c r="BL152" s="16" t="s">
        <v>440</v>
      </c>
      <c r="BM152" s="256" t="s">
        <v>939</v>
      </c>
    </row>
    <row r="153" spans="1:63" s="12" customFormat="1" ht="25.9" customHeight="1">
      <c r="A153" s="12"/>
      <c r="B153" s="228"/>
      <c r="C153" s="229"/>
      <c r="D153" s="230" t="s">
        <v>72</v>
      </c>
      <c r="E153" s="231" t="s">
        <v>940</v>
      </c>
      <c r="F153" s="231" t="s">
        <v>941</v>
      </c>
      <c r="G153" s="229"/>
      <c r="H153" s="229"/>
      <c r="I153" s="232"/>
      <c r="J153" s="233">
        <f>BK153</f>
        <v>0</v>
      </c>
      <c r="K153" s="229"/>
      <c r="L153" s="234"/>
      <c r="M153" s="235"/>
      <c r="N153" s="236"/>
      <c r="O153" s="236"/>
      <c r="P153" s="237">
        <f>SUM(P154:P176)</f>
        <v>0</v>
      </c>
      <c r="Q153" s="236"/>
      <c r="R153" s="237">
        <f>SUM(R154:R176)</f>
        <v>0</v>
      </c>
      <c r="S153" s="236"/>
      <c r="T153" s="238">
        <f>SUM(T154:T176)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9" t="s">
        <v>162</v>
      </c>
      <c r="AT153" s="240" t="s">
        <v>72</v>
      </c>
      <c r="AU153" s="240" t="s">
        <v>73</v>
      </c>
      <c r="AY153" s="239" t="s">
        <v>150</v>
      </c>
      <c r="BK153" s="241">
        <f>SUM(BK154:BK176)</f>
        <v>0</v>
      </c>
    </row>
    <row r="154" spans="1:65" s="2" customFormat="1" ht="16.5" customHeight="1">
      <c r="A154" s="37"/>
      <c r="B154" s="38"/>
      <c r="C154" s="244" t="s">
        <v>280</v>
      </c>
      <c r="D154" s="244" t="s">
        <v>152</v>
      </c>
      <c r="E154" s="245" t="s">
        <v>942</v>
      </c>
      <c r="F154" s="246" t="s">
        <v>943</v>
      </c>
      <c r="G154" s="247" t="s">
        <v>210</v>
      </c>
      <c r="H154" s="248">
        <v>178</v>
      </c>
      <c r="I154" s="249"/>
      <c r="J154" s="250">
        <f>ROUND(I154*H154,2)</f>
        <v>0</v>
      </c>
      <c r="K154" s="251"/>
      <c r="L154" s="43"/>
      <c r="M154" s="252" t="s">
        <v>1</v>
      </c>
      <c r="N154" s="253" t="s">
        <v>38</v>
      </c>
      <c r="O154" s="90"/>
      <c r="P154" s="254">
        <f>O154*H154</f>
        <v>0</v>
      </c>
      <c r="Q154" s="254">
        <v>0</v>
      </c>
      <c r="R154" s="254">
        <f>Q154*H154</f>
        <v>0</v>
      </c>
      <c r="S154" s="254">
        <v>0</v>
      </c>
      <c r="T154" s="255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6" t="s">
        <v>440</v>
      </c>
      <c r="AT154" s="256" t="s">
        <v>152</v>
      </c>
      <c r="AU154" s="256" t="s">
        <v>80</v>
      </c>
      <c r="AY154" s="16" t="s">
        <v>150</v>
      </c>
      <c r="BE154" s="257">
        <f>IF(N154="základní",J154,0)</f>
        <v>0</v>
      </c>
      <c r="BF154" s="257">
        <f>IF(N154="snížená",J154,0)</f>
        <v>0</v>
      </c>
      <c r="BG154" s="257">
        <f>IF(N154="zákl. přenesená",J154,0)</f>
        <v>0</v>
      </c>
      <c r="BH154" s="257">
        <f>IF(N154="sníž. přenesená",J154,0)</f>
        <v>0</v>
      </c>
      <c r="BI154" s="257">
        <f>IF(N154="nulová",J154,0)</f>
        <v>0</v>
      </c>
      <c r="BJ154" s="16" t="s">
        <v>80</v>
      </c>
      <c r="BK154" s="257">
        <f>ROUND(I154*H154,2)</f>
        <v>0</v>
      </c>
      <c r="BL154" s="16" t="s">
        <v>440</v>
      </c>
      <c r="BM154" s="256" t="s">
        <v>944</v>
      </c>
    </row>
    <row r="155" spans="1:65" s="2" customFormat="1" ht="16.5" customHeight="1">
      <c r="A155" s="37"/>
      <c r="B155" s="38"/>
      <c r="C155" s="244" t="s">
        <v>285</v>
      </c>
      <c r="D155" s="244" t="s">
        <v>152</v>
      </c>
      <c r="E155" s="245" t="s">
        <v>945</v>
      </c>
      <c r="F155" s="246" t="s">
        <v>946</v>
      </c>
      <c r="G155" s="247" t="s">
        <v>210</v>
      </c>
      <c r="H155" s="248">
        <v>26</v>
      </c>
      <c r="I155" s="249"/>
      <c r="J155" s="250">
        <f>ROUND(I155*H155,2)</f>
        <v>0</v>
      </c>
      <c r="K155" s="251"/>
      <c r="L155" s="43"/>
      <c r="M155" s="252" t="s">
        <v>1</v>
      </c>
      <c r="N155" s="253" t="s">
        <v>38</v>
      </c>
      <c r="O155" s="90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6" t="s">
        <v>440</v>
      </c>
      <c r="AT155" s="256" t="s">
        <v>152</v>
      </c>
      <c r="AU155" s="256" t="s">
        <v>80</v>
      </c>
      <c r="AY155" s="16" t="s">
        <v>150</v>
      </c>
      <c r="BE155" s="257">
        <f>IF(N155="základní",J155,0)</f>
        <v>0</v>
      </c>
      <c r="BF155" s="257">
        <f>IF(N155="snížená",J155,0)</f>
        <v>0</v>
      </c>
      <c r="BG155" s="257">
        <f>IF(N155="zákl. přenesená",J155,0)</f>
        <v>0</v>
      </c>
      <c r="BH155" s="257">
        <f>IF(N155="sníž. přenesená",J155,0)</f>
        <v>0</v>
      </c>
      <c r="BI155" s="257">
        <f>IF(N155="nulová",J155,0)</f>
        <v>0</v>
      </c>
      <c r="BJ155" s="16" t="s">
        <v>80</v>
      </c>
      <c r="BK155" s="257">
        <f>ROUND(I155*H155,2)</f>
        <v>0</v>
      </c>
      <c r="BL155" s="16" t="s">
        <v>440</v>
      </c>
      <c r="BM155" s="256" t="s">
        <v>947</v>
      </c>
    </row>
    <row r="156" spans="1:65" s="2" customFormat="1" ht="21.75" customHeight="1">
      <c r="A156" s="37"/>
      <c r="B156" s="38"/>
      <c r="C156" s="244" t="s">
        <v>290</v>
      </c>
      <c r="D156" s="244" t="s">
        <v>152</v>
      </c>
      <c r="E156" s="245" t="s">
        <v>948</v>
      </c>
      <c r="F156" s="246" t="s">
        <v>949</v>
      </c>
      <c r="G156" s="247" t="s">
        <v>950</v>
      </c>
      <c r="H156" s="248">
        <v>0.2</v>
      </c>
      <c r="I156" s="249"/>
      <c r="J156" s="250">
        <f>ROUND(I156*H156,2)</f>
        <v>0</v>
      </c>
      <c r="K156" s="251"/>
      <c r="L156" s="43"/>
      <c r="M156" s="252" t="s">
        <v>1</v>
      </c>
      <c r="N156" s="253" t="s">
        <v>38</v>
      </c>
      <c r="O156" s="90"/>
      <c r="P156" s="254">
        <f>O156*H156</f>
        <v>0</v>
      </c>
      <c r="Q156" s="254">
        <v>0</v>
      </c>
      <c r="R156" s="254">
        <f>Q156*H156</f>
        <v>0</v>
      </c>
      <c r="S156" s="254">
        <v>0</v>
      </c>
      <c r="T156" s="25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6" t="s">
        <v>440</v>
      </c>
      <c r="AT156" s="256" t="s">
        <v>152</v>
      </c>
      <c r="AU156" s="256" t="s">
        <v>80</v>
      </c>
      <c r="AY156" s="16" t="s">
        <v>150</v>
      </c>
      <c r="BE156" s="257">
        <f>IF(N156="základní",J156,0)</f>
        <v>0</v>
      </c>
      <c r="BF156" s="257">
        <f>IF(N156="snížená",J156,0)</f>
        <v>0</v>
      </c>
      <c r="BG156" s="257">
        <f>IF(N156="zákl. přenesená",J156,0)</f>
        <v>0</v>
      </c>
      <c r="BH156" s="257">
        <f>IF(N156="sníž. přenesená",J156,0)</f>
        <v>0</v>
      </c>
      <c r="BI156" s="257">
        <f>IF(N156="nulová",J156,0)</f>
        <v>0</v>
      </c>
      <c r="BJ156" s="16" t="s">
        <v>80</v>
      </c>
      <c r="BK156" s="257">
        <f>ROUND(I156*H156,2)</f>
        <v>0</v>
      </c>
      <c r="BL156" s="16" t="s">
        <v>440</v>
      </c>
      <c r="BM156" s="256" t="s">
        <v>951</v>
      </c>
    </row>
    <row r="157" spans="1:65" s="2" customFormat="1" ht="21.75" customHeight="1">
      <c r="A157" s="37"/>
      <c r="B157" s="38"/>
      <c r="C157" s="244" t="s">
        <v>295</v>
      </c>
      <c r="D157" s="244" t="s">
        <v>152</v>
      </c>
      <c r="E157" s="245" t="s">
        <v>952</v>
      </c>
      <c r="F157" s="246" t="s">
        <v>953</v>
      </c>
      <c r="G157" s="247" t="s">
        <v>613</v>
      </c>
      <c r="H157" s="248">
        <v>7</v>
      </c>
      <c r="I157" s="249"/>
      <c r="J157" s="250">
        <f>ROUND(I157*H157,2)</f>
        <v>0</v>
      </c>
      <c r="K157" s="251"/>
      <c r="L157" s="43"/>
      <c r="M157" s="252" t="s">
        <v>1</v>
      </c>
      <c r="N157" s="253" t="s">
        <v>38</v>
      </c>
      <c r="O157" s="90"/>
      <c r="P157" s="254">
        <f>O157*H157</f>
        <v>0</v>
      </c>
      <c r="Q157" s="254">
        <v>0</v>
      </c>
      <c r="R157" s="254">
        <f>Q157*H157</f>
        <v>0</v>
      </c>
      <c r="S157" s="254">
        <v>0</v>
      </c>
      <c r="T157" s="255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6" t="s">
        <v>440</v>
      </c>
      <c r="AT157" s="256" t="s">
        <v>152</v>
      </c>
      <c r="AU157" s="256" t="s">
        <v>80</v>
      </c>
      <c r="AY157" s="16" t="s">
        <v>150</v>
      </c>
      <c r="BE157" s="257">
        <f>IF(N157="základní",J157,0)</f>
        <v>0</v>
      </c>
      <c r="BF157" s="257">
        <f>IF(N157="snížená",J157,0)</f>
        <v>0</v>
      </c>
      <c r="BG157" s="257">
        <f>IF(N157="zákl. přenesená",J157,0)</f>
        <v>0</v>
      </c>
      <c r="BH157" s="257">
        <f>IF(N157="sníž. přenesená",J157,0)</f>
        <v>0</v>
      </c>
      <c r="BI157" s="257">
        <f>IF(N157="nulová",J157,0)</f>
        <v>0</v>
      </c>
      <c r="BJ157" s="16" t="s">
        <v>80</v>
      </c>
      <c r="BK157" s="257">
        <f>ROUND(I157*H157,2)</f>
        <v>0</v>
      </c>
      <c r="BL157" s="16" t="s">
        <v>440</v>
      </c>
      <c r="BM157" s="256" t="s">
        <v>954</v>
      </c>
    </row>
    <row r="158" spans="1:65" s="2" customFormat="1" ht="21.75" customHeight="1">
      <c r="A158" s="37"/>
      <c r="B158" s="38"/>
      <c r="C158" s="244" t="s">
        <v>300</v>
      </c>
      <c r="D158" s="244" t="s">
        <v>152</v>
      </c>
      <c r="E158" s="245" t="s">
        <v>955</v>
      </c>
      <c r="F158" s="246" t="s">
        <v>956</v>
      </c>
      <c r="G158" s="247" t="s">
        <v>225</v>
      </c>
      <c r="H158" s="248">
        <v>1.75</v>
      </c>
      <c r="I158" s="249"/>
      <c r="J158" s="250">
        <f>ROUND(I158*H158,2)</f>
        <v>0</v>
      </c>
      <c r="K158" s="251"/>
      <c r="L158" s="43"/>
      <c r="M158" s="252" t="s">
        <v>1</v>
      </c>
      <c r="N158" s="253" t="s">
        <v>38</v>
      </c>
      <c r="O158" s="90"/>
      <c r="P158" s="254">
        <f>O158*H158</f>
        <v>0</v>
      </c>
      <c r="Q158" s="254">
        <v>0</v>
      </c>
      <c r="R158" s="254">
        <f>Q158*H158</f>
        <v>0</v>
      </c>
      <c r="S158" s="254">
        <v>0</v>
      </c>
      <c r="T158" s="255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6" t="s">
        <v>440</v>
      </c>
      <c r="AT158" s="256" t="s">
        <v>152</v>
      </c>
      <c r="AU158" s="256" t="s">
        <v>80</v>
      </c>
      <c r="AY158" s="16" t="s">
        <v>150</v>
      </c>
      <c r="BE158" s="257">
        <f>IF(N158="základní",J158,0)</f>
        <v>0</v>
      </c>
      <c r="BF158" s="257">
        <f>IF(N158="snížená",J158,0)</f>
        <v>0</v>
      </c>
      <c r="BG158" s="257">
        <f>IF(N158="zákl. přenesená",J158,0)</f>
        <v>0</v>
      </c>
      <c r="BH158" s="257">
        <f>IF(N158="sníž. přenesená",J158,0)</f>
        <v>0</v>
      </c>
      <c r="BI158" s="257">
        <f>IF(N158="nulová",J158,0)</f>
        <v>0</v>
      </c>
      <c r="BJ158" s="16" t="s">
        <v>80</v>
      </c>
      <c r="BK158" s="257">
        <f>ROUND(I158*H158,2)</f>
        <v>0</v>
      </c>
      <c r="BL158" s="16" t="s">
        <v>440</v>
      </c>
      <c r="BM158" s="256" t="s">
        <v>957</v>
      </c>
    </row>
    <row r="159" spans="1:65" s="2" customFormat="1" ht="16.5" customHeight="1">
      <c r="A159" s="37"/>
      <c r="B159" s="38"/>
      <c r="C159" s="244" t="s">
        <v>307</v>
      </c>
      <c r="D159" s="244" t="s">
        <v>152</v>
      </c>
      <c r="E159" s="245" t="s">
        <v>958</v>
      </c>
      <c r="F159" s="246" t="s">
        <v>959</v>
      </c>
      <c r="G159" s="247" t="s">
        <v>613</v>
      </c>
      <c r="H159" s="248">
        <v>7</v>
      </c>
      <c r="I159" s="249"/>
      <c r="J159" s="250">
        <f>ROUND(I159*H159,2)</f>
        <v>0</v>
      </c>
      <c r="K159" s="251"/>
      <c r="L159" s="43"/>
      <c r="M159" s="252" t="s">
        <v>1</v>
      </c>
      <c r="N159" s="253" t="s">
        <v>38</v>
      </c>
      <c r="O159" s="90"/>
      <c r="P159" s="254">
        <f>O159*H159</f>
        <v>0</v>
      </c>
      <c r="Q159" s="254">
        <v>0</v>
      </c>
      <c r="R159" s="254">
        <f>Q159*H159</f>
        <v>0</v>
      </c>
      <c r="S159" s="254">
        <v>0</v>
      </c>
      <c r="T159" s="25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6" t="s">
        <v>440</v>
      </c>
      <c r="AT159" s="256" t="s">
        <v>152</v>
      </c>
      <c r="AU159" s="256" t="s">
        <v>80</v>
      </c>
      <c r="AY159" s="16" t="s">
        <v>150</v>
      </c>
      <c r="BE159" s="257">
        <f>IF(N159="základní",J159,0)</f>
        <v>0</v>
      </c>
      <c r="BF159" s="257">
        <f>IF(N159="snížená",J159,0)</f>
        <v>0</v>
      </c>
      <c r="BG159" s="257">
        <f>IF(N159="zákl. přenesená",J159,0)</f>
        <v>0</v>
      </c>
      <c r="BH159" s="257">
        <f>IF(N159="sníž. přenesená",J159,0)</f>
        <v>0</v>
      </c>
      <c r="BI159" s="257">
        <f>IF(N159="nulová",J159,0)</f>
        <v>0</v>
      </c>
      <c r="BJ159" s="16" t="s">
        <v>80</v>
      </c>
      <c r="BK159" s="257">
        <f>ROUND(I159*H159,2)</f>
        <v>0</v>
      </c>
      <c r="BL159" s="16" t="s">
        <v>440</v>
      </c>
      <c r="BM159" s="256" t="s">
        <v>960</v>
      </c>
    </row>
    <row r="160" spans="1:65" s="2" customFormat="1" ht="16.5" customHeight="1">
      <c r="A160" s="37"/>
      <c r="B160" s="38"/>
      <c r="C160" s="244" t="s">
        <v>310</v>
      </c>
      <c r="D160" s="244" t="s">
        <v>152</v>
      </c>
      <c r="E160" s="245" t="s">
        <v>961</v>
      </c>
      <c r="F160" s="246" t="s">
        <v>962</v>
      </c>
      <c r="G160" s="247" t="s">
        <v>613</v>
      </c>
      <c r="H160" s="248">
        <v>7</v>
      </c>
      <c r="I160" s="249"/>
      <c r="J160" s="250">
        <f>ROUND(I160*H160,2)</f>
        <v>0</v>
      </c>
      <c r="K160" s="251"/>
      <c r="L160" s="43"/>
      <c r="M160" s="252" t="s">
        <v>1</v>
      </c>
      <c r="N160" s="253" t="s">
        <v>38</v>
      </c>
      <c r="O160" s="90"/>
      <c r="P160" s="254">
        <f>O160*H160</f>
        <v>0</v>
      </c>
      <c r="Q160" s="254">
        <v>0</v>
      </c>
      <c r="R160" s="254">
        <f>Q160*H160</f>
        <v>0</v>
      </c>
      <c r="S160" s="254">
        <v>0</v>
      </c>
      <c r="T160" s="255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6" t="s">
        <v>440</v>
      </c>
      <c r="AT160" s="256" t="s">
        <v>152</v>
      </c>
      <c r="AU160" s="256" t="s">
        <v>80</v>
      </c>
      <c r="AY160" s="16" t="s">
        <v>150</v>
      </c>
      <c r="BE160" s="257">
        <f>IF(N160="základní",J160,0)</f>
        <v>0</v>
      </c>
      <c r="BF160" s="257">
        <f>IF(N160="snížená",J160,0)</f>
        <v>0</v>
      </c>
      <c r="BG160" s="257">
        <f>IF(N160="zákl. přenesená",J160,0)</f>
        <v>0</v>
      </c>
      <c r="BH160" s="257">
        <f>IF(N160="sníž. přenesená",J160,0)</f>
        <v>0</v>
      </c>
      <c r="BI160" s="257">
        <f>IF(N160="nulová",J160,0)</f>
        <v>0</v>
      </c>
      <c r="BJ160" s="16" t="s">
        <v>80</v>
      </c>
      <c r="BK160" s="257">
        <f>ROUND(I160*H160,2)</f>
        <v>0</v>
      </c>
      <c r="BL160" s="16" t="s">
        <v>440</v>
      </c>
      <c r="BM160" s="256" t="s">
        <v>963</v>
      </c>
    </row>
    <row r="161" spans="1:65" s="2" customFormat="1" ht="21.75" customHeight="1">
      <c r="A161" s="37"/>
      <c r="B161" s="38"/>
      <c r="C161" s="244" t="s">
        <v>313</v>
      </c>
      <c r="D161" s="244" t="s">
        <v>152</v>
      </c>
      <c r="E161" s="245" t="s">
        <v>964</v>
      </c>
      <c r="F161" s="246" t="s">
        <v>965</v>
      </c>
      <c r="G161" s="247" t="s">
        <v>210</v>
      </c>
      <c r="H161" s="248">
        <v>166</v>
      </c>
      <c r="I161" s="249"/>
      <c r="J161" s="250">
        <f>ROUND(I161*H161,2)</f>
        <v>0</v>
      </c>
      <c r="K161" s="251"/>
      <c r="L161" s="43"/>
      <c r="M161" s="252" t="s">
        <v>1</v>
      </c>
      <c r="N161" s="253" t="s">
        <v>38</v>
      </c>
      <c r="O161" s="90"/>
      <c r="P161" s="254">
        <f>O161*H161</f>
        <v>0</v>
      </c>
      <c r="Q161" s="254">
        <v>0</v>
      </c>
      <c r="R161" s="254">
        <f>Q161*H161</f>
        <v>0</v>
      </c>
      <c r="S161" s="254">
        <v>0</v>
      </c>
      <c r="T161" s="25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6" t="s">
        <v>440</v>
      </c>
      <c r="AT161" s="256" t="s">
        <v>152</v>
      </c>
      <c r="AU161" s="256" t="s">
        <v>80</v>
      </c>
      <c r="AY161" s="16" t="s">
        <v>150</v>
      </c>
      <c r="BE161" s="257">
        <f>IF(N161="základní",J161,0)</f>
        <v>0</v>
      </c>
      <c r="BF161" s="257">
        <f>IF(N161="snížená",J161,0)</f>
        <v>0</v>
      </c>
      <c r="BG161" s="257">
        <f>IF(N161="zákl. přenesená",J161,0)</f>
        <v>0</v>
      </c>
      <c r="BH161" s="257">
        <f>IF(N161="sníž. přenesená",J161,0)</f>
        <v>0</v>
      </c>
      <c r="BI161" s="257">
        <f>IF(N161="nulová",J161,0)</f>
        <v>0</v>
      </c>
      <c r="BJ161" s="16" t="s">
        <v>80</v>
      </c>
      <c r="BK161" s="257">
        <f>ROUND(I161*H161,2)</f>
        <v>0</v>
      </c>
      <c r="BL161" s="16" t="s">
        <v>440</v>
      </c>
      <c r="BM161" s="256" t="s">
        <v>966</v>
      </c>
    </row>
    <row r="162" spans="1:65" s="2" customFormat="1" ht="21.75" customHeight="1">
      <c r="A162" s="37"/>
      <c r="B162" s="38"/>
      <c r="C162" s="244" t="s">
        <v>315</v>
      </c>
      <c r="D162" s="244" t="s">
        <v>152</v>
      </c>
      <c r="E162" s="245" t="s">
        <v>967</v>
      </c>
      <c r="F162" s="246" t="s">
        <v>968</v>
      </c>
      <c r="G162" s="247" t="s">
        <v>210</v>
      </c>
      <c r="H162" s="248">
        <v>12</v>
      </c>
      <c r="I162" s="249"/>
      <c r="J162" s="250">
        <f>ROUND(I162*H162,2)</f>
        <v>0</v>
      </c>
      <c r="K162" s="251"/>
      <c r="L162" s="43"/>
      <c r="M162" s="252" t="s">
        <v>1</v>
      </c>
      <c r="N162" s="253" t="s">
        <v>38</v>
      </c>
      <c r="O162" s="90"/>
      <c r="P162" s="254">
        <f>O162*H162</f>
        <v>0</v>
      </c>
      <c r="Q162" s="254">
        <v>0</v>
      </c>
      <c r="R162" s="254">
        <f>Q162*H162</f>
        <v>0</v>
      </c>
      <c r="S162" s="254">
        <v>0</v>
      </c>
      <c r="T162" s="255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6" t="s">
        <v>440</v>
      </c>
      <c r="AT162" s="256" t="s">
        <v>152</v>
      </c>
      <c r="AU162" s="256" t="s">
        <v>80</v>
      </c>
      <c r="AY162" s="16" t="s">
        <v>150</v>
      </c>
      <c r="BE162" s="257">
        <f>IF(N162="základní",J162,0)</f>
        <v>0</v>
      </c>
      <c r="BF162" s="257">
        <f>IF(N162="snížená",J162,0)</f>
        <v>0</v>
      </c>
      <c r="BG162" s="257">
        <f>IF(N162="zákl. přenesená",J162,0)</f>
        <v>0</v>
      </c>
      <c r="BH162" s="257">
        <f>IF(N162="sníž. přenesená",J162,0)</f>
        <v>0</v>
      </c>
      <c r="BI162" s="257">
        <f>IF(N162="nulová",J162,0)</f>
        <v>0</v>
      </c>
      <c r="BJ162" s="16" t="s">
        <v>80</v>
      </c>
      <c r="BK162" s="257">
        <f>ROUND(I162*H162,2)</f>
        <v>0</v>
      </c>
      <c r="BL162" s="16" t="s">
        <v>440</v>
      </c>
      <c r="BM162" s="256" t="s">
        <v>969</v>
      </c>
    </row>
    <row r="163" spans="1:65" s="2" customFormat="1" ht="21.75" customHeight="1">
      <c r="A163" s="37"/>
      <c r="B163" s="38"/>
      <c r="C163" s="244" t="s">
        <v>317</v>
      </c>
      <c r="D163" s="244" t="s">
        <v>152</v>
      </c>
      <c r="E163" s="245" t="s">
        <v>970</v>
      </c>
      <c r="F163" s="246" t="s">
        <v>971</v>
      </c>
      <c r="G163" s="247" t="s">
        <v>210</v>
      </c>
      <c r="H163" s="248">
        <v>178</v>
      </c>
      <c r="I163" s="249"/>
      <c r="J163" s="250">
        <f>ROUND(I163*H163,2)</f>
        <v>0</v>
      </c>
      <c r="K163" s="251"/>
      <c r="L163" s="43"/>
      <c r="M163" s="252" t="s">
        <v>1</v>
      </c>
      <c r="N163" s="253" t="s">
        <v>38</v>
      </c>
      <c r="O163" s="90"/>
      <c r="P163" s="254">
        <f>O163*H163</f>
        <v>0</v>
      </c>
      <c r="Q163" s="254">
        <v>0</v>
      </c>
      <c r="R163" s="254">
        <f>Q163*H163</f>
        <v>0</v>
      </c>
      <c r="S163" s="254">
        <v>0</v>
      </c>
      <c r="T163" s="25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6" t="s">
        <v>440</v>
      </c>
      <c r="AT163" s="256" t="s">
        <v>152</v>
      </c>
      <c r="AU163" s="256" t="s">
        <v>80</v>
      </c>
      <c r="AY163" s="16" t="s">
        <v>150</v>
      </c>
      <c r="BE163" s="257">
        <f>IF(N163="základní",J163,0)</f>
        <v>0</v>
      </c>
      <c r="BF163" s="257">
        <f>IF(N163="snížená",J163,0)</f>
        <v>0</v>
      </c>
      <c r="BG163" s="257">
        <f>IF(N163="zákl. přenesená",J163,0)</f>
        <v>0</v>
      </c>
      <c r="BH163" s="257">
        <f>IF(N163="sníž. přenesená",J163,0)</f>
        <v>0</v>
      </c>
      <c r="BI163" s="257">
        <f>IF(N163="nulová",J163,0)</f>
        <v>0</v>
      </c>
      <c r="BJ163" s="16" t="s">
        <v>80</v>
      </c>
      <c r="BK163" s="257">
        <f>ROUND(I163*H163,2)</f>
        <v>0</v>
      </c>
      <c r="BL163" s="16" t="s">
        <v>440</v>
      </c>
      <c r="BM163" s="256" t="s">
        <v>972</v>
      </c>
    </row>
    <row r="164" spans="1:65" s="2" customFormat="1" ht="21.75" customHeight="1">
      <c r="A164" s="37"/>
      <c r="B164" s="38"/>
      <c r="C164" s="244" t="s">
        <v>320</v>
      </c>
      <c r="D164" s="244" t="s">
        <v>152</v>
      </c>
      <c r="E164" s="245" t="s">
        <v>973</v>
      </c>
      <c r="F164" s="246" t="s">
        <v>974</v>
      </c>
      <c r="G164" s="247" t="s">
        <v>210</v>
      </c>
      <c r="H164" s="248">
        <v>26</v>
      </c>
      <c r="I164" s="249"/>
      <c r="J164" s="250">
        <f>ROUND(I164*H164,2)</f>
        <v>0</v>
      </c>
      <c r="K164" s="251"/>
      <c r="L164" s="43"/>
      <c r="M164" s="252" t="s">
        <v>1</v>
      </c>
      <c r="N164" s="253" t="s">
        <v>38</v>
      </c>
      <c r="O164" s="90"/>
      <c r="P164" s="254">
        <f>O164*H164</f>
        <v>0</v>
      </c>
      <c r="Q164" s="254">
        <v>0</v>
      </c>
      <c r="R164" s="254">
        <f>Q164*H164</f>
        <v>0</v>
      </c>
      <c r="S164" s="254">
        <v>0</v>
      </c>
      <c r="T164" s="255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6" t="s">
        <v>440</v>
      </c>
      <c r="AT164" s="256" t="s">
        <v>152</v>
      </c>
      <c r="AU164" s="256" t="s">
        <v>80</v>
      </c>
      <c r="AY164" s="16" t="s">
        <v>150</v>
      </c>
      <c r="BE164" s="257">
        <f>IF(N164="základní",J164,0)</f>
        <v>0</v>
      </c>
      <c r="BF164" s="257">
        <f>IF(N164="snížená",J164,0)</f>
        <v>0</v>
      </c>
      <c r="BG164" s="257">
        <f>IF(N164="zákl. přenesená",J164,0)</f>
        <v>0</v>
      </c>
      <c r="BH164" s="257">
        <f>IF(N164="sníž. přenesená",J164,0)</f>
        <v>0</v>
      </c>
      <c r="BI164" s="257">
        <f>IF(N164="nulová",J164,0)</f>
        <v>0</v>
      </c>
      <c r="BJ164" s="16" t="s">
        <v>80</v>
      </c>
      <c r="BK164" s="257">
        <f>ROUND(I164*H164,2)</f>
        <v>0</v>
      </c>
      <c r="BL164" s="16" t="s">
        <v>440</v>
      </c>
      <c r="BM164" s="256" t="s">
        <v>975</v>
      </c>
    </row>
    <row r="165" spans="1:65" s="2" customFormat="1" ht="21.75" customHeight="1">
      <c r="A165" s="37"/>
      <c r="B165" s="38"/>
      <c r="C165" s="244" t="s">
        <v>325</v>
      </c>
      <c r="D165" s="244" t="s">
        <v>152</v>
      </c>
      <c r="E165" s="245" t="s">
        <v>976</v>
      </c>
      <c r="F165" s="246" t="s">
        <v>977</v>
      </c>
      <c r="G165" s="247" t="s">
        <v>210</v>
      </c>
      <c r="H165" s="248">
        <v>166</v>
      </c>
      <c r="I165" s="249"/>
      <c r="J165" s="250">
        <f>ROUND(I165*H165,2)</f>
        <v>0</v>
      </c>
      <c r="K165" s="251"/>
      <c r="L165" s="43"/>
      <c r="M165" s="252" t="s">
        <v>1</v>
      </c>
      <c r="N165" s="253" t="s">
        <v>38</v>
      </c>
      <c r="O165" s="90"/>
      <c r="P165" s="254">
        <f>O165*H165</f>
        <v>0</v>
      </c>
      <c r="Q165" s="254">
        <v>0</v>
      </c>
      <c r="R165" s="254">
        <f>Q165*H165</f>
        <v>0</v>
      </c>
      <c r="S165" s="254">
        <v>0</v>
      </c>
      <c r="T165" s="25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6" t="s">
        <v>440</v>
      </c>
      <c r="AT165" s="256" t="s">
        <v>152</v>
      </c>
      <c r="AU165" s="256" t="s">
        <v>80</v>
      </c>
      <c r="AY165" s="16" t="s">
        <v>150</v>
      </c>
      <c r="BE165" s="257">
        <f>IF(N165="základní",J165,0)</f>
        <v>0</v>
      </c>
      <c r="BF165" s="257">
        <f>IF(N165="snížená",J165,0)</f>
        <v>0</v>
      </c>
      <c r="BG165" s="257">
        <f>IF(N165="zákl. přenesená",J165,0)</f>
        <v>0</v>
      </c>
      <c r="BH165" s="257">
        <f>IF(N165="sníž. přenesená",J165,0)</f>
        <v>0</v>
      </c>
      <c r="BI165" s="257">
        <f>IF(N165="nulová",J165,0)</f>
        <v>0</v>
      </c>
      <c r="BJ165" s="16" t="s">
        <v>80</v>
      </c>
      <c r="BK165" s="257">
        <f>ROUND(I165*H165,2)</f>
        <v>0</v>
      </c>
      <c r="BL165" s="16" t="s">
        <v>440</v>
      </c>
      <c r="BM165" s="256" t="s">
        <v>978</v>
      </c>
    </row>
    <row r="166" spans="1:65" s="2" customFormat="1" ht="21.75" customHeight="1">
      <c r="A166" s="37"/>
      <c r="B166" s="38"/>
      <c r="C166" s="244" t="s">
        <v>332</v>
      </c>
      <c r="D166" s="244" t="s">
        <v>152</v>
      </c>
      <c r="E166" s="245" t="s">
        <v>979</v>
      </c>
      <c r="F166" s="246" t="s">
        <v>980</v>
      </c>
      <c r="G166" s="247" t="s">
        <v>210</v>
      </c>
      <c r="H166" s="248">
        <v>12</v>
      </c>
      <c r="I166" s="249"/>
      <c r="J166" s="250">
        <f>ROUND(I166*H166,2)</f>
        <v>0</v>
      </c>
      <c r="K166" s="251"/>
      <c r="L166" s="43"/>
      <c r="M166" s="252" t="s">
        <v>1</v>
      </c>
      <c r="N166" s="253" t="s">
        <v>38</v>
      </c>
      <c r="O166" s="90"/>
      <c r="P166" s="254">
        <f>O166*H166</f>
        <v>0</v>
      </c>
      <c r="Q166" s="254">
        <v>0</v>
      </c>
      <c r="R166" s="254">
        <f>Q166*H166</f>
        <v>0</v>
      </c>
      <c r="S166" s="254">
        <v>0</v>
      </c>
      <c r="T166" s="255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6" t="s">
        <v>440</v>
      </c>
      <c r="AT166" s="256" t="s">
        <v>152</v>
      </c>
      <c r="AU166" s="256" t="s">
        <v>80</v>
      </c>
      <c r="AY166" s="16" t="s">
        <v>150</v>
      </c>
      <c r="BE166" s="257">
        <f>IF(N166="základní",J166,0)</f>
        <v>0</v>
      </c>
      <c r="BF166" s="257">
        <f>IF(N166="snížená",J166,0)</f>
        <v>0</v>
      </c>
      <c r="BG166" s="257">
        <f>IF(N166="zákl. přenesená",J166,0)</f>
        <v>0</v>
      </c>
      <c r="BH166" s="257">
        <f>IF(N166="sníž. přenesená",J166,0)</f>
        <v>0</v>
      </c>
      <c r="BI166" s="257">
        <f>IF(N166="nulová",J166,0)</f>
        <v>0</v>
      </c>
      <c r="BJ166" s="16" t="s">
        <v>80</v>
      </c>
      <c r="BK166" s="257">
        <f>ROUND(I166*H166,2)</f>
        <v>0</v>
      </c>
      <c r="BL166" s="16" t="s">
        <v>440</v>
      </c>
      <c r="BM166" s="256" t="s">
        <v>981</v>
      </c>
    </row>
    <row r="167" spans="1:65" s="2" customFormat="1" ht="16.5" customHeight="1">
      <c r="A167" s="37"/>
      <c r="B167" s="38"/>
      <c r="C167" s="244" t="s">
        <v>337</v>
      </c>
      <c r="D167" s="244" t="s">
        <v>152</v>
      </c>
      <c r="E167" s="245" t="s">
        <v>982</v>
      </c>
      <c r="F167" s="246" t="s">
        <v>983</v>
      </c>
      <c r="G167" s="247" t="s">
        <v>210</v>
      </c>
      <c r="H167" s="248">
        <v>12</v>
      </c>
      <c r="I167" s="249"/>
      <c r="J167" s="250">
        <f>ROUND(I167*H167,2)</f>
        <v>0</v>
      </c>
      <c r="K167" s="251"/>
      <c r="L167" s="43"/>
      <c r="M167" s="252" t="s">
        <v>1</v>
      </c>
      <c r="N167" s="253" t="s">
        <v>38</v>
      </c>
      <c r="O167" s="90"/>
      <c r="P167" s="254">
        <f>O167*H167</f>
        <v>0</v>
      </c>
      <c r="Q167" s="254">
        <v>0</v>
      </c>
      <c r="R167" s="254">
        <f>Q167*H167</f>
        <v>0</v>
      </c>
      <c r="S167" s="254">
        <v>0</v>
      </c>
      <c r="T167" s="25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6" t="s">
        <v>440</v>
      </c>
      <c r="AT167" s="256" t="s">
        <v>152</v>
      </c>
      <c r="AU167" s="256" t="s">
        <v>80</v>
      </c>
      <c r="AY167" s="16" t="s">
        <v>150</v>
      </c>
      <c r="BE167" s="257">
        <f>IF(N167="základní",J167,0)</f>
        <v>0</v>
      </c>
      <c r="BF167" s="257">
        <f>IF(N167="snížená",J167,0)</f>
        <v>0</v>
      </c>
      <c r="BG167" s="257">
        <f>IF(N167="zákl. přenesená",J167,0)</f>
        <v>0</v>
      </c>
      <c r="BH167" s="257">
        <f>IF(N167="sníž. přenesená",J167,0)</f>
        <v>0</v>
      </c>
      <c r="BI167" s="257">
        <f>IF(N167="nulová",J167,0)</f>
        <v>0</v>
      </c>
      <c r="BJ167" s="16" t="s">
        <v>80</v>
      </c>
      <c r="BK167" s="257">
        <f>ROUND(I167*H167,2)</f>
        <v>0</v>
      </c>
      <c r="BL167" s="16" t="s">
        <v>440</v>
      </c>
      <c r="BM167" s="256" t="s">
        <v>984</v>
      </c>
    </row>
    <row r="168" spans="1:65" s="2" customFormat="1" ht="16.5" customHeight="1">
      <c r="A168" s="37"/>
      <c r="B168" s="38"/>
      <c r="C168" s="244" t="s">
        <v>341</v>
      </c>
      <c r="D168" s="244" t="s">
        <v>152</v>
      </c>
      <c r="E168" s="245" t="s">
        <v>985</v>
      </c>
      <c r="F168" s="246" t="s">
        <v>986</v>
      </c>
      <c r="G168" s="247" t="s">
        <v>210</v>
      </c>
      <c r="H168" s="248">
        <v>12</v>
      </c>
      <c r="I168" s="249"/>
      <c r="J168" s="250">
        <f>ROUND(I168*H168,2)</f>
        <v>0</v>
      </c>
      <c r="K168" s="251"/>
      <c r="L168" s="43"/>
      <c r="M168" s="252" t="s">
        <v>1</v>
      </c>
      <c r="N168" s="253" t="s">
        <v>38</v>
      </c>
      <c r="O168" s="90"/>
      <c r="P168" s="254">
        <f>O168*H168</f>
        <v>0</v>
      </c>
      <c r="Q168" s="254">
        <v>0</v>
      </c>
      <c r="R168" s="254">
        <f>Q168*H168</f>
        <v>0</v>
      </c>
      <c r="S168" s="254">
        <v>0</v>
      </c>
      <c r="T168" s="255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6" t="s">
        <v>440</v>
      </c>
      <c r="AT168" s="256" t="s">
        <v>152</v>
      </c>
      <c r="AU168" s="256" t="s">
        <v>80</v>
      </c>
      <c r="AY168" s="16" t="s">
        <v>150</v>
      </c>
      <c r="BE168" s="257">
        <f>IF(N168="základní",J168,0)</f>
        <v>0</v>
      </c>
      <c r="BF168" s="257">
        <f>IF(N168="snížená",J168,0)</f>
        <v>0</v>
      </c>
      <c r="BG168" s="257">
        <f>IF(N168="zákl. přenesená",J168,0)</f>
        <v>0</v>
      </c>
      <c r="BH168" s="257">
        <f>IF(N168="sníž. přenesená",J168,0)</f>
        <v>0</v>
      </c>
      <c r="BI168" s="257">
        <f>IF(N168="nulová",J168,0)</f>
        <v>0</v>
      </c>
      <c r="BJ168" s="16" t="s">
        <v>80</v>
      </c>
      <c r="BK168" s="257">
        <f>ROUND(I168*H168,2)</f>
        <v>0</v>
      </c>
      <c r="BL168" s="16" t="s">
        <v>440</v>
      </c>
      <c r="BM168" s="256" t="s">
        <v>987</v>
      </c>
    </row>
    <row r="169" spans="1:65" s="2" customFormat="1" ht="16.5" customHeight="1">
      <c r="A169" s="37"/>
      <c r="B169" s="38"/>
      <c r="C169" s="244" t="s">
        <v>347</v>
      </c>
      <c r="D169" s="244" t="s">
        <v>152</v>
      </c>
      <c r="E169" s="245" t="s">
        <v>988</v>
      </c>
      <c r="F169" s="246" t="s">
        <v>989</v>
      </c>
      <c r="G169" s="247" t="s">
        <v>155</v>
      </c>
      <c r="H169" s="248">
        <v>6</v>
      </c>
      <c r="I169" s="249"/>
      <c r="J169" s="250">
        <f>ROUND(I169*H169,2)</f>
        <v>0</v>
      </c>
      <c r="K169" s="251"/>
      <c r="L169" s="43"/>
      <c r="M169" s="252" t="s">
        <v>1</v>
      </c>
      <c r="N169" s="253" t="s">
        <v>38</v>
      </c>
      <c r="O169" s="90"/>
      <c r="P169" s="254">
        <f>O169*H169</f>
        <v>0</v>
      </c>
      <c r="Q169" s="254">
        <v>0</v>
      </c>
      <c r="R169" s="254">
        <f>Q169*H169</f>
        <v>0</v>
      </c>
      <c r="S169" s="254">
        <v>0</v>
      </c>
      <c r="T169" s="255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6" t="s">
        <v>440</v>
      </c>
      <c r="AT169" s="256" t="s">
        <v>152</v>
      </c>
      <c r="AU169" s="256" t="s">
        <v>80</v>
      </c>
      <c r="AY169" s="16" t="s">
        <v>150</v>
      </c>
      <c r="BE169" s="257">
        <f>IF(N169="základní",J169,0)</f>
        <v>0</v>
      </c>
      <c r="BF169" s="257">
        <f>IF(N169="snížená",J169,0)</f>
        <v>0</v>
      </c>
      <c r="BG169" s="257">
        <f>IF(N169="zákl. přenesená",J169,0)</f>
        <v>0</v>
      </c>
      <c r="BH169" s="257">
        <f>IF(N169="sníž. přenesená",J169,0)</f>
        <v>0</v>
      </c>
      <c r="BI169" s="257">
        <f>IF(N169="nulová",J169,0)</f>
        <v>0</v>
      </c>
      <c r="BJ169" s="16" t="s">
        <v>80</v>
      </c>
      <c r="BK169" s="257">
        <f>ROUND(I169*H169,2)</f>
        <v>0</v>
      </c>
      <c r="BL169" s="16" t="s">
        <v>440</v>
      </c>
      <c r="BM169" s="256" t="s">
        <v>990</v>
      </c>
    </row>
    <row r="170" spans="1:65" s="2" customFormat="1" ht="16.5" customHeight="1">
      <c r="A170" s="37"/>
      <c r="B170" s="38"/>
      <c r="C170" s="244" t="s">
        <v>351</v>
      </c>
      <c r="D170" s="244" t="s">
        <v>152</v>
      </c>
      <c r="E170" s="245" t="s">
        <v>991</v>
      </c>
      <c r="F170" s="246" t="s">
        <v>992</v>
      </c>
      <c r="G170" s="247" t="s">
        <v>155</v>
      </c>
      <c r="H170" s="248">
        <v>6</v>
      </c>
      <c r="I170" s="249"/>
      <c r="J170" s="250">
        <f>ROUND(I170*H170,2)</f>
        <v>0</v>
      </c>
      <c r="K170" s="251"/>
      <c r="L170" s="43"/>
      <c r="M170" s="252" t="s">
        <v>1</v>
      </c>
      <c r="N170" s="253" t="s">
        <v>38</v>
      </c>
      <c r="O170" s="90"/>
      <c r="P170" s="254">
        <f>O170*H170</f>
        <v>0</v>
      </c>
      <c r="Q170" s="254">
        <v>0</v>
      </c>
      <c r="R170" s="254">
        <f>Q170*H170</f>
        <v>0</v>
      </c>
      <c r="S170" s="254">
        <v>0</v>
      </c>
      <c r="T170" s="25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6" t="s">
        <v>440</v>
      </c>
      <c r="AT170" s="256" t="s">
        <v>152</v>
      </c>
      <c r="AU170" s="256" t="s">
        <v>80</v>
      </c>
      <c r="AY170" s="16" t="s">
        <v>150</v>
      </c>
      <c r="BE170" s="257">
        <f>IF(N170="základní",J170,0)</f>
        <v>0</v>
      </c>
      <c r="BF170" s="257">
        <f>IF(N170="snížená",J170,0)</f>
        <v>0</v>
      </c>
      <c r="BG170" s="257">
        <f>IF(N170="zákl. přenesená",J170,0)</f>
        <v>0</v>
      </c>
      <c r="BH170" s="257">
        <f>IF(N170="sníž. přenesená",J170,0)</f>
        <v>0</v>
      </c>
      <c r="BI170" s="257">
        <f>IF(N170="nulová",J170,0)</f>
        <v>0</v>
      </c>
      <c r="BJ170" s="16" t="s">
        <v>80</v>
      </c>
      <c r="BK170" s="257">
        <f>ROUND(I170*H170,2)</f>
        <v>0</v>
      </c>
      <c r="BL170" s="16" t="s">
        <v>440</v>
      </c>
      <c r="BM170" s="256" t="s">
        <v>993</v>
      </c>
    </row>
    <row r="171" spans="1:65" s="2" customFormat="1" ht="16.5" customHeight="1">
      <c r="A171" s="37"/>
      <c r="B171" s="38"/>
      <c r="C171" s="244" t="s">
        <v>355</v>
      </c>
      <c r="D171" s="244" t="s">
        <v>152</v>
      </c>
      <c r="E171" s="245" t="s">
        <v>994</v>
      </c>
      <c r="F171" s="246" t="s">
        <v>995</v>
      </c>
      <c r="G171" s="247" t="s">
        <v>155</v>
      </c>
      <c r="H171" s="248">
        <v>6</v>
      </c>
      <c r="I171" s="249"/>
      <c r="J171" s="250">
        <f>ROUND(I171*H171,2)</f>
        <v>0</v>
      </c>
      <c r="K171" s="251"/>
      <c r="L171" s="43"/>
      <c r="M171" s="252" t="s">
        <v>1</v>
      </c>
      <c r="N171" s="253" t="s">
        <v>38</v>
      </c>
      <c r="O171" s="90"/>
      <c r="P171" s="254">
        <f>O171*H171</f>
        <v>0</v>
      </c>
      <c r="Q171" s="254">
        <v>0</v>
      </c>
      <c r="R171" s="254">
        <f>Q171*H171</f>
        <v>0</v>
      </c>
      <c r="S171" s="254">
        <v>0</v>
      </c>
      <c r="T171" s="25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6" t="s">
        <v>440</v>
      </c>
      <c r="AT171" s="256" t="s">
        <v>152</v>
      </c>
      <c r="AU171" s="256" t="s">
        <v>80</v>
      </c>
      <c r="AY171" s="16" t="s">
        <v>150</v>
      </c>
      <c r="BE171" s="257">
        <f>IF(N171="základní",J171,0)</f>
        <v>0</v>
      </c>
      <c r="BF171" s="257">
        <f>IF(N171="snížená",J171,0)</f>
        <v>0</v>
      </c>
      <c r="BG171" s="257">
        <f>IF(N171="zákl. přenesená",J171,0)</f>
        <v>0</v>
      </c>
      <c r="BH171" s="257">
        <f>IF(N171="sníž. přenesená",J171,0)</f>
        <v>0</v>
      </c>
      <c r="BI171" s="257">
        <f>IF(N171="nulová",J171,0)</f>
        <v>0</v>
      </c>
      <c r="BJ171" s="16" t="s">
        <v>80</v>
      </c>
      <c r="BK171" s="257">
        <f>ROUND(I171*H171,2)</f>
        <v>0</v>
      </c>
      <c r="BL171" s="16" t="s">
        <v>440</v>
      </c>
      <c r="BM171" s="256" t="s">
        <v>996</v>
      </c>
    </row>
    <row r="172" spans="1:65" s="2" customFormat="1" ht="16.5" customHeight="1">
      <c r="A172" s="37"/>
      <c r="B172" s="38"/>
      <c r="C172" s="244" t="s">
        <v>360</v>
      </c>
      <c r="D172" s="244" t="s">
        <v>152</v>
      </c>
      <c r="E172" s="245" t="s">
        <v>997</v>
      </c>
      <c r="F172" s="246" t="s">
        <v>998</v>
      </c>
      <c r="G172" s="247" t="s">
        <v>155</v>
      </c>
      <c r="H172" s="248">
        <v>6</v>
      </c>
      <c r="I172" s="249"/>
      <c r="J172" s="250">
        <f>ROUND(I172*H172,2)</f>
        <v>0</v>
      </c>
      <c r="K172" s="251"/>
      <c r="L172" s="43"/>
      <c r="M172" s="252" t="s">
        <v>1</v>
      </c>
      <c r="N172" s="253" t="s">
        <v>38</v>
      </c>
      <c r="O172" s="90"/>
      <c r="P172" s="254">
        <f>O172*H172</f>
        <v>0</v>
      </c>
      <c r="Q172" s="254">
        <v>0</v>
      </c>
      <c r="R172" s="254">
        <f>Q172*H172</f>
        <v>0</v>
      </c>
      <c r="S172" s="254">
        <v>0</v>
      </c>
      <c r="T172" s="255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6" t="s">
        <v>440</v>
      </c>
      <c r="AT172" s="256" t="s">
        <v>152</v>
      </c>
      <c r="AU172" s="256" t="s">
        <v>80</v>
      </c>
      <c r="AY172" s="16" t="s">
        <v>150</v>
      </c>
      <c r="BE172" s="257">
        <f>IF(N172="základní",J172,0)</f>
        <v>0</v>
      </c>
      <c r="BF172" s="257">
        <f>IF(N172="snížená",J172,0)</f>
        <v>0</v>
      </c>
      <c r="BG172" s="257">
        <f>IF(N172="zákl. přenesená",J172,0)</f>
        <v>0</v>
      </c>
      <c r="BH172" s="257">
        <f>IF(N172="sníž. přenesená",J172,0)</f>
        <v>0</v>
      </c>
      <c r="BI172" s="257">
        <f>IF(N172="nulová",J172,0)</f>
        <v>0</v>
      </c>
      <c r="BJ172" s="16" t="s">
        <v>80</v>
      </c>
      <c r="BK172" s="257">
        <f>ROUND(I172*H172,2)</f>
        <v>0</v>
      </c>
      <c r="BL172" s="16" t="s">
        <v>440</v>
      </c>
      <c r="BM172" s="256" t="s">
        <v>999</v>
      </c>
    </row>
    <row r="173" spans="1:65" s="2" customFormat="1" ht="16.5" customHeight="1">
      <c r="A173" s="37"/>
      <c r="B173" s="38"/>
      <c r="C173" s="244" t="s">
        <v>365</v>
      </c>
      <c r="D173" s="244" t="s">
        <v>152</v>
      </c>
      <c r="E173" s="245" t="s">
        <v>1000</v>
      </c>
      <c r="F173" s="246" t="s">
        <v>1001</v>
      </c>
      <c r="G173" s="247" t="s">
        <v>225</v>
      </c>
      <c r="H173" s="248">
        <v>0.5</v>
      </c>
      <c r="I173" s="249"/>
      <c r="J173" s="250">
        <f>ROUND(I173*H173,2)</f>
        <v>0</v>
      </c>
      <c r="K173" s="251"/>
      <c r="L173" s="43"/>
      <c r="M173" s="252" t="s">
        <v>1</v>
      </c>
      <c r="N173" s="253" t="s">
        <v>38</v>
      </c>
      <c r="O173" s="90"/>
      <c r="P173" s="254">
        <f>O173*H173</f>
        <v>0</v>
      </c>
      <c r="Q173" s="254">
        <v>0</v>
      </c>
      <c r="R173" s="254">
        <f>Q173*H173</f>
        <v>0</v>
      </c>
      <c r="S173" s="254">
        <v>0</v>
      </c>
      <c r="T173" s="255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6" t="s">
        <v>440</v>
      </c>
      <c r="AT173" s="256" t="s">
        <v>152</v>
      </c>
      <c r="AU173" s="256" t="s">
        <v>80</v>
      </c>
      <c r="AY173" s="16" t="s">
        <v>150</v>
      </c>
      <c r="BE173" s="257">
        <f>IF(N173="základní",J173,0)</f>
        <v>0</v>
      </c>
      <c r="BF173" s="257">
        <f>IF(N173="snížená",J173,0)</f>
        <v>0</v>
      </c>
      <c r="BG173" s="257">
        <f>IF(N173="zákl. přenesená",J173,0)</f>
        <v>0</v>
      </c>
      <c r="BH173" s="257">
        <f>IF(N173="sníž. přenesená",J173,0)</f>
        <v>0</v>
      </c>
      <c r="BI173" s="257">
        <f>IF(N173="nulová",J173,0)</f>
        <v>0</v>
      </c>
      <c r="BJ173" s="16" t="s">
        <v>80</v>
      </c>
      <c r="BK173" s="257">
        <f>ROUND(I173*H173,2)</f>
        <v>0</v>
      </c>
      <c r="BL173" s="16" t="s">
        <v>440</v>
      </c>
      <c r="BM173" s="256" t="s">
        <v>1002</v>
      </c>
    </row>
    <row r="174" spans="1:65" s="2" customFormat="1" ht="16.5" customHeight="1">
      <c r="A174" s="37"/>
      <c r="B174" s="38"/>
      <c r="C174" s="244" t="s">
        <v>369</v>
      </c>
      <c r="D174" s="244" t="s">
        <v>152</v>
      </c>
      <c r="E174" s="245" t="s">
        <v>1003</v>
      </c>
      <c r="F174" s="246" t="s">
        <v>1004</v>
      </c>
      <c r="G174" s="247" t="s">
        <v>155</v>
      </c>
      <c r="H174" s="248">
        <v>200</v>
      </c>
      <c r="I174" s="249"/>
      <c r="J174" s="250">
        <f>ROUND(I174*H174,2)</f>
        <v>0</v>
      </c>
      <c r="K174" s="251"/>
      <c r="L174" s="43"/>
      <c r="M174" s="252" t="s">
        <v>1</v>
      </c>
      <c r="N174" s="253" t="s">
        <v>38</v>
      </c>
      <c r="O174" s="90"/>
      <c r="P174" s="254">
        <f>O174*H174</f>
        <v>0</v>
      </c>
      <c r="Q174" s="254">
        <v>0</v>
      </c>
      <c r="R174" s="254">
        <f>Q174*H174</f>
        <v>0</v>
      </c>
      <c r="S174" s="254">
        <v>0</v>
      </c>
      <c r="T174" s="255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6" t="s">
        <v>440</v>
      </c>
      <c r="AT174" s="256" t="s">
        <v>152</v>
      </c>
      <c r="AU174" s="256" t="s">
        <v>80</v>
      </c>
      <c r="AY174" s="16" t="s">
        <v>150</v>
      </c>
      <c r="BE174" s="257">
        <f>IF(N174="základní",J174,0)</f>
        <v>0</v>
      </c>
      <c r="BF174" s="257">
        <f>IF(N174="snížená",J174,0)</f>
        <v>0</v>
      </c>
      <c r="BG174" s="257">
        <f>IF(N174="zákl. přenesená",J174,0)</f>
        <v>0</v>
      </c>
      <c r="BH174" s="257">
        <f>IF(N174="sníž. přenesená",J174,0)</f>
        <v>0</v>
      </c>
      <c r="BI174" s="257">
        <f>IF(N174="nulová",J174,0)</f>
        <v>0</v>
      </c>
      <c r="BJ174" s="16" t="s">
        <v>80</v>
      </c>
      <c r="BK174" s="257">
        <f>ROUND(I174*H174,2)</f>
        <v>0</v>
      </c>
      <c r="BL174" s="16" t="s">
        <v>440</v>
      </c>
      <c r="BM174" s="256" t="s">
        <v>1005</v>
      </c>
    </row>
    <row r="175" spans="1:65" s="2" customFormat="1" ht="16.5" customHeight="1">
      <c r="A175" s="37"/>
      <c r="B175" s="38"/>
      <c r="C175" s="244" t="s">
        <v>373</v>
      </c>
      <c r="D175" s="244" t="s">
        <v>152</v>
      </c>
      <c r="E175" s="245" t="s">
        <v>1006</v>
      </c>
      <c r="F175" s="246" t="s">
        <v>1007</v>
      </c>
      <c r="G175" s="247" t="s">
        <v>1008</v>
      </c>
      <c r="H175" s="248">
        <v>7</v>
      </c>
      <c r="I175" s="249"/>
      <c r="J175" s="250">
        <f>ROUND(I175*H175,2)</f>
        <v>0</v>
      </c>
      <c r="K175" s="251"/>
      <c r="L175" s="43"/>
      <c r="M175" s="252" t="s">
        <v>1</v>
      </c>
      <c r="N175" s="253" t="s">
        <v>38</v>
      </c>
      <c r="O175" s="90"/>
      <c r="P175" s="254">
        <f>O175*H175</f>
        <v>0</v>
      </c>
      <c r="Q175" s="254">
        <v>0</v>
      </c>
      <c r="R175" s="254">
        <f>Q175*H175</f>
        <v>0</v>
      </c>
      <c r="S175" s="254">
        <v>0</v>
      </c>
      <c r="T175" s="255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6" t="s">
        <v>440</v>
      </c>
      <c r="AT175" s="256" t="s">
        <v>152</v>
      </c>
      <c r="AU175" s="256" t="s">
        <v>80</v>
      </c>
      <c r="AY175" s="16" t="s">
        <v>150</v>
      </c>
      <c r="BE175" s="257">
        <f>IF(N175="základní",J175,0)</f>
        <v>0</v>
      </c>
      <c r="BF175" s="257">
        <f>IF(N175="snížená",J175,0)</f>
        <v>0</v>
      </c>
      <c r="BG175" s="257">
        <f>IF(N175="zákl. přenesená",J175,0)</f>
        <v>0</v>
      </c>
      <c r="BH175" s="257">
        <f>IF(N175="sníž. přenesená",J175,0)</f>
        <v>0</v>
      </c>
      <c r="BI175" s="257">
        <f>IF(N175="nulová",J175,0)</f>
        <v>0</v>
      </c>
      <c r="BJ175" s="16" t="s">
        <v>80</v>
      </c>
      <c r="BK175" s="257">
        <f>ROUND(I175*H175,2)</f>
        <v>0</v>
      </c>
      <c r="BL175" s="16" t="s">
        <v>440</v>
      </c>
      <c r="BM175" s="256" t="s">
        <v>1009</v>
      </c>
    </row>
    <row r="176" spans="1:65" s="2" customFormat="1" ht="16.5" customHeight="1">
      <c r="A176" s="37"/>
      <c r="B176" s="38"/>
      <c r="C176" s="244" t="s">
        <v>379</v>
      </c>
      <c r="D176" s="244" t="s">
        <v>152</v>
      </c>
      <c r="E176" s="245" t="s">
        <v>1010</v>
      </c>
      <c r="F176" s="246" t="s">
        <v>1011</v>
      </c>
      <c r="G176" s="247" t="s">
        <v>1008</v>
      </c>
      <c r="H176" s="248">
        <v>7</v>
      </c>
      <c r="I176" s="249"/>
      <c r="J176" s="250">
        <f>ROUND(I176*H176,2)</f>
        <v>0</v>
      </c>
      <c r="K176" s="251"/>
      <c r="L176" s="43"/>
      <c r="M176" s="252" t="s">
        <v>1</v>
      </c>
      <c r="N176" s="253" t="s">
        <v>38</v>
      </c>
      <c r="O176" s="90"/>
      <c r="P176" s="254">
        <f>O176*H176</f>
        <v>0</v>
      </c>
      <c r="Q176" s="254">
        <v>0</v>
      </c>
      <c r="R176" s="254">
        <f>Q176*H176</f>
        <v>0</v>
      </c>
      <c r="S176" s="254">
        <v>0</v>
      </c>
      <c r="T176" s="255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6" t="s">
        <v>440</v>
      </c>
      <c r="AT176" s="256" t="s">
        <v>152</v>
      </c>
      <c r="AU176" s="256" t="s">
        <v>80</v>
      </c>
      <c r="AY176" s="16" t="s">
        <v>150</v>
      </c>
      <c r="BE176" s="257">
        <f>IF(N176="základní",J176,0)</f>
        <v>0</v>
      </c>
      <c r="BF176" s="257">
        <f>IF(N176="snížená",J176,0)</f>
        <v>0</v>
      </c>
      <c r="BG176" s="257">
        <f>IF(N176="zákl. přenesená",J176,0)</f>
        <v>0</v>
      </c>
      <c r="BH176" s="257">
        <f>IF(N176="sníž. přenesená",J176,0)</f>
        <v>0</v>
      </c>
      <c r="BI176" s="257">
        <f>IF(N176="nulová",J176,0)</f>
        <v>0</v>
      </c>
      <c r="BJ176" s="16" t="s">
        <v>80</v>
      </c>
      <c r="BK176" s="257">
        <f>ROUND(I176*H176,2)</f>
        <v>0</v>
      </c>
      <c r="BL176" s="16" t="s">
        <v>440</v>
      </c>
      <c r="BM176" s="256" t="s">
        <v>1012</v>
      </c>
    </row>
    <row r="177" spans="1:63" s="12" customFormat="1" ht="25.9" customHeight="1">
      <c r="A177" s="12"/>
      <c r="B177" s="228"/>
      <c r="C177" s="229"/>
      <c r="D177" s="230" t="s">
        <v>72</v>
      </c>
      <c r="E177" s="231" t="s">
        <v>1013</v>
      </c>
      <c r="F177" s="231" t="s">
        <v>1014</v>
      </c>
      <c r="G177" s="229"/>
      <c r="H177" s="229"/>
      <c r="I177" s="232"/>
      <c r="J177" s="233">
        <f>BK177</f>
        <v>0</v>
      </c>
      <c r="K177" s="229"/>
      <c r="L177" s="234"/>
      <c r="M177" s="235"/>
      <c r="N177" s="236"/>
      <c r="O177" s="236"/>
      <c r="P177" s="237">
        <f>SUM(P178:P187)</f>
        <v>0</v>
      </c>
      <c r="Q177" s="236"/>
      <c r="R177" s="237">
        <f>SUM(R178:R187)</f>
        <v>0</v>
      </c>
      <c r="S177" s="236"/>
      <c r="T177" s="238">
        <f>SUM(T178:T187)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39" t="s">
        <v>156</v>
      </c>
      <c r="AT177" s="240" t="s">
        <v>72</v>
      </c>
      <c r="AU177" s="240" t="s">
        <v>73</v>
      </c>
      <c r="AY177" s="239" t="s">
        <v>150</v>
      </c>
      <c r="BK177" s="241">
        <f>SUM(BK178:BK187)</f>
        <v>0</v>
      </c>
    </row>
    <row r="178" spans="1:65" s="2" customFormat="1" ht="16.5" customHeight="1">
      <c r="A178" s="37"/>
      <c r="B178" s="38"/>
      <c r="C178" s="244" t="s">
        <v>381</v>
      </c>
      <c r="D178" s="244" t="s">
        <v>152</v>
      </c>
      <c r="E178" s="245" t="s">
        <v>1015</v>
      </c>
      <c r="F178" s="246" t="s">
        <v>1016</v>
      </c>
      <c r="G178" s="247" t="s">
        <v>1008</v>
      </c>
      <c r="H178" s="248">
        <v>1</v>
      </c>
      <c r="I178" s="249"/>
      <c r="J178" s="250">
        <f>ROUND(I178*H178,2)</f>
        <v>0</v>
      </c>
      <c r="K178" s="251"/>
      <c r="L178" s="43"/>
      <c r="M178" s="252" t="s">
        <v>1</v>
      </c>
      <c r="N178" s="253" t="s">
        <v>38</v>
      </c>
      <c r="O178" s="90"/>
      <c r="P178" s="254">
        <f>O178*H178</f>
        <v>0</v>
      </c>
      <c r="Q178" s="254">
        <v>0</v>
      </c>
      <c r="R178" s="254">
        <f>Q178*H178</f>
        <v>0</v>
      </c>
      <c r="S178" s="254">
        <v>0</v>
      </c>
      <c r="T178" s="255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6" t="s">
        <v>1017</v>
      </c>
      <c r="AT178" s="256" t="s">
        <v>152</v>
      </c>
      <c r="AU178" s="256" t="s">
        <v>80</v>
      </c>
      <c r="AY178" s="16" t="s">
        <v>150</v>
      </c>
      <c r="BE178" s="257">
        <f>IF(N178="základní",J178,0)</f>
        <v>0</v>
      </c>
      <c r="BF178" s="257">
        <f>IF(N178="snížená",J178,0)</f>
        <v>0</v>
      </c>
      <c r="BG178" s="257">
        <f>IF(N178="zákl. přenesená",J178,0)</f>
        <v>0</v>
      </c>
      <c r="BH178" s="257">
        <f>IF(N178="sníž. přenesená",J178,0)</f>
        <v>0</v>
      </c>
      <c r="BI178" s="257">
        <f>IF(N178="nulová",J178,0)</f>
        <v>0</v>
      </c>
      <c r="BJ178" s="16" t="s">
        <v>80</v>
      </c>
      <c r="BK178" s="257">
        <f>ROUND(I178*H178,2)</f>
        <v>0</v>
      </c>
      <c r="BL178" s="16" t="s">
        <v>1017</v>
      </c>
      <c r="BM178" s="256" t="s">
        <v>1018</v>
      </c>
    </row>
    <row r="179" spans="1:65" s="2" customFormat="1" ht="16.5" customHeight="1">
      <c r="A179" s="37"/>
      <c r="B179" s="38"/>
      <c r="C179" s="244" t="s">
        <v>386</v>
      </c>
      <c r="D179" s="244" t="s">
        <v>152</v>
      </c>
      <c r="E179" s="245" t="s">
        <v>1019</v>
      </c>
      <c r="F179" s="246" t="s">
        <v>1020</v>
      </c>
      <c r="G179" s="247" t="s">
        <v>1021</v>
      </c>
      <c r="H179" s="248">
        <v>1</v>
      </c>
      <c r="I179" s="249"/>
      <c r="J179" s="250">
        <f>ROUND(I179*H179,2)</f>
        <v>0</v>
      </c>
      <c r="K179" s="251"/>
      <c r="L179" s="43"/>
      <c r="M179" s="252" t="s">
        <v>1</v>
      </c>
      <c r="N179" s="253" t="s">
        <v>38</v>
      </c>
      <c r="O179" s="90"/>
      <c r="P179" s="254">
        <f>O179*H179</f>
        <v>0</v>
      </c>
      <c r="Q179" s="254">
        <v>0</v>
      </c>
      <c r="R179" s="254">
        <f>Q179*H179</f>
        <v>0</v>
      </c>
      <c r="S179" s="254">
        <v>0</v>
      </c>
      <c r="T179" s="255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6" t="s">
        <v>1017</v>
      </c>
      <c r="AT179" s="256" t="s">
        <v>152</v>
      </c>
      <c r="AU179" s="256" t="s">
        <v>80</v>
      </c>
      <c r="AY179" s="16" t="s">
        <v>150</v>
      </c>
      <c r="BE179" s="257">
        <f>IF(N179="základní",J179,0)</f>
        <v>0</v>
      </c>
      <c r="BF179" s="257">
        <f>IF(N179="snížená",J179,0)</f>
        <v>0</v>
      </c>
      <c r="BG179" s="257">
        <f>IF(N179="zákl. přenesená",J179,0)</f>
        <v>0</v>
      </c>
      <c r="BH179" s="257">
        <f>IF(N179="sníž. přenesená",J179,0)</f>
        <v>0</v>
      </c>
      <c r="BI179" s="257">
        <f>IF(N179="nulová",J179,0)</f>
        <v>0</v>
      </c>
      <c r="BJ179" s="16" t="s">
        <v>80</v>
      </c>
      <c r="BK179" s="257">
        <f>ROUND(I179*H179,2)</f>
        <v>0</v>
      </c>
      <c r="BL179" s="16" t="s">
        <v>1017</v>
      </c>
      <c r="BM179" s="256" t="s">
        <v>1022</v>
      </c>
    </row>
    <row r="180" spans="1:65" s="2" customFormat="1" ht="16.5" customHeight="1">
      <c r="A180" s="37"/>
      <c r="B180" s="38"/>
      <c r="C180" s="244" t="s">
        <v>390</v>
      </c>
      <c r="D180" s="244" t="s">
        <v>152</v>
      </c>
      <c r="E180" s="245" t="s">
        <v>1023</v>
      </c>
      <c r="F180" s="246" t="s">
        <v>1024</v>
      </c>
      <c r="G180" s="247" t="s">
        <v>1021</v>
      </c>
      <c r="H180" s="248">
        <v>7</v>
      </c>
      <c r="I180" s="249"/>
      <c r="J180" s="250">
        <f>ROUND(I180*H180,2)</f>
        <v>0</v>
      </c>
      <c r="K180" s="251"/>
      <c r="L180" s="43"/>
      <c r="M180" s="252" t="s">
        <v>1</v>
      </c>
      <c r="N180" s="253" t="s">
        <v>38</v>
      </c>
      <c r="O180" s="90"/>
      <c r="P180" s="254">
        <f>O180*H180</f>
        <v>0</v>
      </c>
      <c r="Q180" s="254">
        <v>0</v>
      </c>
      <c r="R180" s="254">
        <f>Q180*H180</f>
        <v>0</v>
      </c>
      <c r="S180" s="254">
        <v>0</v>
      </c>
      <c r="T180" s="255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6" t="s">
        <v>1017</v>
      </c>
      <c r="AT180" s="256" t="s">
        <v>152</v>
      </c>
      <c r="AU180" s="256" t="s">
        <v>80</v>
      </c>
      <c r="AY180" s="16" t="s">
        <v>150</v>
      </c>
      <c r="BE180" s="257">
        <f>IF(N180="základní",J180,0)</f>
        <v>0</v>
      </c>
      <c r="BF180" s="257">
        <f>IF(N180="snížená",J180,0)</f>
        <v>0</v>
      </c>
      <c r="BG180" s="257">
        <f>IF(N180="zákl. přenesená",J180,0)</f>
        <v>0</v>
      </c>
      <c r="BH180" s="257">
        <f>IF(N180="sníž. přenesená",J180,0)</f>
        <v>0</v>
      </c>
      <c r="BI180" s="257">
        <f>IF(N180="nulová",J180,0)</f>
        <v>0</v>
      </c>
      <c r="BJ180" s="16" t="s">
        <v>80</v>
      </c>
      <c r="BK180" s="257">
        <f>ROUND(I180*H180,2)</f>
        <v>0</v>
      </c>
      <c r="BL180" s="16" t="s">
        <v>1017</v>
      </c>
      <c r="BM180" s="256" t="s">
        <v>1025</v>
      </c>
    </row>
    <row r="181" spans="1:65" s="2" customFormat="1" ht="16.5" customHeight="1">
      <c r="A181" s="37"/>
      <c r="B181" s="38"/>
      <c r="C181" s="244" t="s">
        <v>395</v>
      </c>
      <c r="D181" s="244" t="s">
        <v>152</v>
      </c>
      <c r="E181" s="245" t="s">
        <v>1026</v>
      </c>
      <c r="F181" s="246" t="s">
        <v>1027</v>
      </c>
      <c r="G181" s="247" t="s">
        <v>1008</v>
      </c>
      <c r="H181" s="248">
        <v>1</v>
      </c>
      <c r="I181" s="249"/>
      <c r="J181" s="250">
        <f>ROUND(I181*H181,2)</f>
        <v>0</v>
      </c>
      <c r="K181" s="251"/>
      <c r="L181" s="43"/>
      <c r="M181" s="252" t="s">
        <v>1</v>
      </c>
      <c r="N181" s="253" t="s">
        <v>38</v>
      </c>
      <c r="O181" s="90"/>
      <c r="P181" s="254">
        <f>O181*H181</f>
        <v>0</v>
      </c>
      <c r="Q181" s="254">
        <v>0</v>
      </c>
      <c r="R181" s="254">
        <f>Q181*H181</f>
        <v>0</v>
      </c>
      <c r="S181" s="254">
        <v>0</v>
      </c>
      <c r="T181" s="255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6" t="s">
        <v>1017</v>
      </c>
      <c r="AT181" s="256" t="s">
        <v>152</v>
      </c>
      <c r="AU181" s="256" t="s">
        <v>80</v>
      </c>
      <c r="AY181" s="16" t="s">
        <v>150</v>
      </c>
      <c r="BE181" s="257">
        <f>IF(N181="základní",J181,0)</f>
        <v>0</v>
      </c>
      <c r="BF181" s="257">
        <f>IF(N181="snížená",J181,0)</f>
        <v>0</v>
      </c>
      <c r="BG181" s="257">
        <f>IF(N181="zákl. přenesená",J181,0)</f>
        <v>0</v>
      </c>
      <c r="BH181" s="257">
        <f>IF(N181="sníž. přenesená",J181,0)</f>
        <v>0</v>
      </c>
      <c r="BI181" s="257">
        <f>IF(N181="nulová",J181,0)</f>
        <v>0</v>
      </c>
      <c r="BJ181" s="16" t="s">
        <v>80</v>
      </c>
      <c r="BK181" s="257">
        <f>ROUND(I181*H181,2)</f>
        <v>0</v>
      </c>
      <c r="BL181" s="16" t="s">
        <v>1017</v>
      </c>
      <c r="BM181" s="256" t="s">
        <v>1028</v>
      </c>
    </row>
    <row r="182" spans="1:65" s="2" customFormat="1" ht="16.5" customHeight="1">
      <c r="A182" s="37"/>
      <c r="B182" s="38"/>
      <c r="C182" s="244" t="s">
        <v>402</v>
      </c>
      <c r="D182" s="244" t="s">
        <v>152</v>
      </c>
      <c r="E182" s="245" t="s">
        <v>1029</v>
      </c>
      <c r="F182" s="246" t="s">
        <v>1030</v>
      </c>
      <c r="G182" s="247" t="s">
        <v>1008</v>
      </c>
      <c r="H182" s="248">
        <v>1</v>
      </c>
      <c r="I182" s="249"/>
      <c r="J182" s="250">
        <f>ROUND(I182*H182,2)</f>
        <v>0</v>
      </c>
      <c r="K182" s="251"/>
      <c r="L182" s="43"/>
      <c r="M182" s="252" t="s">
        <v>1</v>
      </c>
      <c r="N182" s="253" t="s">
        <v>38</v>
      </c>
      <c r="O182" s="90"/>
      <c r="P182" s="254">
        <f>O182*H182</f>
        <v>0</v>
      </c>
      <c r="Q182" s="254">
        <v>0</v>
      </c>
      <c r="R182" s="254">
        <f>Q182*H182</f>
        <v>0</v>
      </c>
      <c r="S182" s="254">
        <v>0</v>
      </c>
      <c r="T182" s="25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6" t="s">
        <v>1017</v>
      </c>
      <c r="AT182" s="256" t="s">
        <v>152</v>
      </c>
      <c r="AU182" s="256" t="s">
        <v>80</v>
      </c>
      <c r="AY182" s="16" t="s">
        <v>150</v>
      </c>
      <c r="BE182" s="257">
        <f>IF(N182="základní",J182,0)</f>
        <v>0</v>
      </c>
      <c r="BF182" s="257">
        <f>IF(N182="snížená",J182,0)</f>
        <v>0</v>
      </c>
      <c r="BG182" s="257">
        <f>IF(N182="zákl. přenesená",J182,0)</f>
        <v>0</v>
      </c>
      <c r="BH182" s="257">
        <f>IF(N182="sníž. přenesená",J182,0)</f>
        <v>0</v>
      </c>
      <c r="BI182" s="257">
        <f>IF(N182="nulová",J182,0)</f>
        <v>0</v>
      </c>
      <c r="BJ182" s="16" t="s">
        <v>80</v>
      </c>
      <c r="BK182" s="257">
        <f>ROUND(I182*H182,2)</f>
        <v>0</v>
      </c>
      <c r="BL182" s="16" t="s">
        <v>1017</v>
      </c>
      <c r="BM182" s="256" t="s">
        <v>1031</v>
      </c>
    </row>
    <row r="183" spans="1:65" s="2" customFormat="1" ht="16.5" customHeight="1">
      <c r="A183" s="37"/>
      <c r="B183" s="38"/>
      <c r="C183" s="244" t="s">
        <v>406</v>
      </c>
      <c r="D183" s="244" t="s">
        <v>152</v>
      </c>
      <c r="E183" s="245" t="s">
        <v>1032</v>
      </c>
      <c r="F183" s="246" t="s">
        <v>1033</v>
      </c>
      <c r="G183" s="247" t="s">
        <v>1008</v>
      </c>
      <c r="H183" s="248">
        <v>1</v>
      </c>
      <c r="I183" s="249"/>
      <c r="J183" s="250">
        <f>ROUND(I183*H183,2)</f>
        <v>0</v>
      </c>
      <c r="K183" s="251"/>
      <c r="L183" s="43"/>
      <c r="M183" s="252" t="s">
        <v>1</v>
      </c>
      <c r="N183" s="253" t="s">
        <v>38</v>
      </c>
      <c r="O183" s="90"/>
      <c r="P183" s="254">
        <f>O183*H183</f>
        <v>0</v>
      </c>
      <c r="Q183" s="254">
        <v>0</v>
      </c>
      <c r="R183" s="254">
        <f>Q183*H183</f>
        <v>0</v>
      </c>
      <c r="S183" s="254">
        <v>0</v>
      </c>
      <c r="T183" s="255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6" t="s">
        <v>1017</v>
      </c>
      <c r="AT183" s="256" t="s">
        <v>152</v>
      </c>
      <c r="AU183" s="256" t="s">
        <v>80</v>
      </c>
      <c r="AY183" s="16" t="s">
        <v>150</v>
      </c>
      <c r="BE183" s="257">
        <f>IF(N183="základní",J183,0)</f>
        <v>0</v>
      </c>
      <c r="BF183" s="257">
        <f>IF(N183="snížená",J183,0)</f>
        <v>0</v>
      </c>
      <c r="BG183" s="257">
        <f>IF(N183="zákl. přenesená",J183,0)</f>
        <v>0</v>
      </c>
      <c r="BH183" s="257">
        <f>IF(N183="sníž. přenesená",J183,0)</f>
        <v>0</v>
      </c>
      <c r="BI183" s="257">
        <f>IF(N183="nulová",J183,0)</f>
        <v>0</v>
      </c>
      <c r="BJ183" s="16" t="s">
        <v>80</v>
      </c>
      <c r="BK183" s="257">
        <f>ROUND(I183*H183,2)</f>
        <v>0</v>
      </c>
      <c r="BL183" s="16" t="s">
        <v>1017</v>
      </c>
      <c r="BM183" s="256" t="s">
        <v>1034</v>
      </c>
    </row>
    <row r="184" spans="1:65" s="2" customFormat="1" ht="16.5" customHeight="1">
      <c r="A184" s="37"/>
      <c r="B184" s="38"/>
      <c r="C184" s="244" t="s">
        <v>410</v>
      </c>
      <c r="D184" s="244" t="s">
        <v>152</v>
      </c>
      <c r="E184" s="245" t="s">
        <v>1035</v>
      </c>
      <c r="F184" s="246" t="s">
        <v>1036</v>
      </c>
      <c r="G184" s="247" t="s">
        <v>1008</v>
      </c>
      <c r="H184" s="248">
        <v>2</v>
      </c>
      <c r="I184" s="249"/>
      <c r="J184" s="250">
        <f>ROUND(I184*H184,2)</f>
        <v>0</v>
      </c>
      <c r="K184" s="251"/>
      <c r="L184" s="43"/>
      <c r="M184" s="252" t="s">
        <v>1</v>
      </c>
      <c r="N184" s="253" t="s">
        <v>38</v>
      </c>
      <c r="O184" s="90"/>
      <c r="P184" s="254">
        <f>O184*H184</f>
        <v>0</v>
      </c>
      <c r="Q184" s="254">
        <v>0</v>
      </c>
      <c r="R184" s="254">
        <f>Q184*H184</f>
        <v>0</v>
      </c>
      <c r="S184" s="254">
        <v>0</v>
      </c>
      <c r="T184" s="255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6" t="s">
        <v>1017</v>
      </c>
      <c r="AT184" s="256" t="s">
        <v>152</v>
      </c>
      <c r="AU184" s="256" t="s">
        <v>80</v>
      </c>
      <c r="AY184" s="16" t="s">
        <v>150</v>
      </c>
      <c r="BE184" s="257">
        <f>IF(N184="základní",J184,0)</f>
        <v>0</v>
      </c>
      <c r="BF184" s="257">
        <f>IF(N184="snížená",J184,0)</f>
        <v>0</v>
      </c>
      <c r="BG184" s="257">
        <f>IF(N184="zákl. přenesená",J184,0)</f>
        <v>0</v>
      </c>
      <c r="BH184" s="257">
        <f>IF(N184="sníž. přenesená",J184,0)</f>
        <v>0</v>
      </c>
      <c r="BI184" s="257">
        <f>IF(N184="nulová",J184,0)</f>
        <v>0</v>
      </c>
      <c r="BJ184" s="16" t="s">
        <v>80</v>
      </c>
      <c r="BK184" s="257">
        <f>ROUND(I184*H184,2)</f>
        <v>0</v>
      </c>
      <c r="BL184" s="16" t="s">
        <v>1017</v>
      </c>
      <c r="BM184" s="256" t="s">
        <v>1037</v>
      </c>
    </row>
    <row r="185" spans="1:65" s="2" customFormat="1" ht="21.75" customHeight="1">
      <c r="A185" s="37"/>
      <c r="B185" s="38"/>
      <c r="C185" s="244" t="s">
        <v>414</v>
      </c>
      <c r="D185" s="244" t="s">
        <v>152</v>
      </c>
      <c r="E185" s="245" t="s">
        <v>1038</v>
      </c>
      <c r="F185" s="246" t="s">
        <v>1039</v>
      </c>
      <c r="G185" s="247" t="s">
        <v>1021</v>
      </c>
      <c r="H185" s="248">
        <v>16</v>
      </c>
      <c r="I185" s="249"/>
      <c r="J185" s="250">
        <f>ROUND(I185*H185,2)</f>
        <v>0</v>
      </c>
      <c r="K185" s="251"/>
      <c r="L185" s="43"/>
      <c r="M185" s="252" t="s">
        <v>1</v>
      </c>
      <c r="N185" s="253" t="s">
        <v>38</v>
      </c>
      <c r="O185" s="90"/>
      <c r="P185" s="254">
        <f>O185*H185</f>
        <v>0</v>
      </c>
      <c r="Q185" s="254">
        <v>0</v>
      </c>
      <c r="R185" s="254">
        <f>Q185*H185</f>
        <v>0</v>
      </c>
      <c r="S185" s="254">
        <v>0</v>
      </c>
      <c r="T185" s="255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6" t="s">
        <v>1017</v>
      </c>
      <c r="AT185" s="256" t="s">
        <v>152</v>
      </c>
      <c r="AU185" s="256" t="s">
        <v>80</v>
      </c>
      <c r="AY185" s="16" t="s">
        <v>150</v>
      </c>
      <c r="BE185" s="257">
        <f>IF(N185="základní",J185,0)</f>
        <v>0</v>
      </c>
      <c r="BF185" s="257">
        <f>IF(N185="snížená",J185,0)</f>
        <v>0</v>
      </c>
      <c r="BG185" s="257">
        <f>IF(N185="zákl. přenesená",J185,0)</f>
        <v>0</v>
      </c>
      <c r="BH185" s="257">
        <f>IF(N185="sníž. přenesená",J185,0)</f>
        <v>0</v>
      </c>
      <c r="BI185" s="257">
        <f>IF(N185="nulová",J185,0)</f>
        <v>0</v>
      </c>
      <c r="BJ185" s="16" t="s">
        <v>80</v>
      </c>
      <c r="BK185" s="257">
        <f>ROUND(I185*H185,2)</f>
        <v>0</v>
      </c>
      <c r="BL185" s="16" t="s">
        <v>1017</v>
      </c>
      <c r="BM185" s="256" t="s">
        <v>1040</v>
      </c>
    </row>
    <row r="186" spans="1:65" s="2" customFormat="1" ht="16.5" customHeight="1">
      <c r="A186" s="37"/>
      <c r="B186" s="38"/>
      <c r="C186" s="244" t="s">
        <v>420</v>
      </c>
      <c r="D186" s="244" t="s">
        <v>152</v>
      </c>
      <c r="E186" s="245" t="s">
        <v>1041</v>
      </c>
      <c r="F186" s="246" t="s">
        <v>1042</v>
      </c>
      <c r="G186" s="247" t="s">
        <v>1008</v>
      </c>
      <c r="H186" s="248">
        <v>1</v>
      </c>
      <c r="I186" s="249"/>
      <c r="J186" s="250">
        <f>ROUND(I186*H186,2)</f>
        <v>0</v>
      </c>
      <c r="K186" s="251"/>
      <c r="L186" s="43"/>
      <c r="M186" s="252" t="s">
        <v>1</v>
      </c>
      <c r="N186" s="253" t="s">
        <v>38</v>
      </c>
      <c r="O186" s="90"/>
      <c r="P186" s="254">
        <f>O186*H186</f>
        <v>0</v>
      </c>
      <c r="Q186" s="254">
        <v>0</v>
      </c>
      <c r="R186" s="254">
        <f>Q186*H186</f>
        <v>0</v>
      </c>
      <c r="S186" s="254">
        <v>0</v>
      </c>
      <c r="T186" s="255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6" t="s">
        <v>1017</v>
      </c>
      <c r="AT186" s="256" t="s">
        <v>152</v>
      </c>
      <c r="AU186" s="256" t="s">
        <v>80</v>
      </c>
      <c r="AY186" s="16" t="s">
        <v>150</v>
      </c>
      <c r="BE186" s="257">
        <f>IF(N186="základní",J186,0)</f>
        <v>0</v>
      </c>
      <c r="BF186" s="257">
        <f>IF(N186="snížená",J186,0)</f>
        <v>0</v>
      </c>
      <c r="BG186" s="257">
        <f>IF(N186="zákl. přenesená",J186,0)</f>
        <v>0</v>
      </c>
      <c r="BH186" s="257">
        <f>IF(N186="sníž. přenesená",J186,0)</f>
        <v>0</v>
      </c>
      <c r="BI186" s="257">
        <f>IF(N186="nulová",J186,0)</f>
        <v>0</v>
      </c>
      <c r="BJ186" s="16" t="s">
        <v>80</v>
      </c>
      <c r="BK186" s="257">
        <f>ROUND(I186*H186,2)</f>
        <v>0</v>
      </c>
      <c r="BL186" s="16" t="s">
        <v>1017</v>
      </c>
      <c r="BM186" s="256" t="s">
        <v>1043</v>
      </c>
    </row>
    <row r="187" spans="1:65" s="2" customFormat="1" ht="16.5" customHeight="1">
      <c r="A187" s="37"/>
      <c r="B187" s="38"/>
      <c r="C187" s="244" t="s">
        <v>423</v>
      </c>
      <c r="D187" s="244" t="s">
        <v>152</v>
      </c>
      <c r="E187" s="245" t="s">
        <v>1044</v>
      </c>
      <c r="F187" s="246" t="s">
        <v>1045</v>
      </c>
      <c r="G187" s="247" t="s">
        <v>1008</v>
      </c>
      <c r="H187" s="248">
        <v>1</v>
      </c>
      <c r="I187" s="249"/>
      <c r="J187" s="250">
        <f>ROUND(I187*H187,2)</f>
        <v>0</v>
      </c>
      <c r="K187" s="251"/>
      <c r="L187" s="43"/>
      <c r="M187" s="292" t="s">
        <v>1</v>
      </c>
      <c r="N187" s="293" t="s">
        <v>38</v>
      </c>
      <c r="O187" s="294"/>
      <c r="P187" s="295">
        <f>O187*H187</f>
        <v>0</v>
      </c>
      <c r="Q187" s="295">
        <v>0</v>
      </c>
      <c r="R187" s="295">
        <f>Q187*H187</f>
        <v>0</v>
      </c>
      <c r="S187" s="295">
        <v>0</v>
      </c>
      <c r="T187" s="29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6" t="s">
        <v>1017</v>
      </c>
      <c r="AT187" s="256" t="s">
        <v>152</v>
      </c>
      <c r="AU187" s="256" t="s">
        <v>80</v>
      </c>
      <c r="AY187" s="16" t="s">
        <v>150</v>
      </c>
      <c r="BE187" s="257">
        <f>IF(N187="základní",J187,0)</f>
        <v>0</v>
      </c>
      <c r="BF187" s="257">
        <f>IF(N187="snížená",J187,0)</f>
        <v>0</v>
      </c>
      <c r="BG187" s="257">
        <f>IF(N187="zákl. přenesená",J187,0)</f>
        <v>0</v>
      </c>
      <c r="BH187" s="257">
        <f>IF(N187="sníž. přenesená",J187,0)</f>
        <v>0</v>
      </c>
      <c r="BI187" s="257">
        <f>IF(N187="nulová",J187,0)</f>
        <v>0</v>
      </c>
      <c r="BJ187" s="16" t="s">
        <v>80</v>
      </c>
      <c r="BK187" s="257">
        <f>ROUND(I187*H187,2)</f>
        <v>0</v>
      </c>
      <c r="BL187" s="16" t="s">
        <v>1017</v>
      </c>
      <c r="BM187" s="256" t="s">
        <v>1046</v>
      </c>
    </row>
    <row r="188" spans="1:31" s="2" customFormat="1" ht="6.95" customHeight="1">
      <c r="A188" s="37"/>
      <c r="B188" s="65"/>
      <c r="C188" s="66"/>
      <c r="D188" s="66"/>
      <c r="E188" s="66"/>
      <c r="F188" s="66"/>
      <c r="G188" s="66"/>
      <c r="H188" s="66"/>
      <c r="I188" s="192"/>
      <c r="J188" s="66"/>
      <c r="K188" s="66"/>
      <c r="L188" s="43"/>
      <c r="M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</row>
  </sheetData>
  <sheetProtection password="CFC9" sheet="1" objects="1" scenarios="1" formatColumns="0" formatRows="0" autoFilter="0"/>
  <autoFilter ref="C122:K18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19"/>
      <c r="AT3" s="16" t="s">
        <v>82</v>
      </c>
    </row>
    <row r="4" spans="2:46" s="1" customFormat="1" ht="24.95" customHeight="1">
      <c r="B4" s="19"/>
      <c r="D4" s="150" t="s">
        <v>100</v>
      </c>
      <c r="I4" s="145"/>
      <c r="L4" s="19"/>
      <c r="M4" s="151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2" t="s">
        <v>16</v>
      </c>
      <c r="I6" s="145"/>
      <c r="L6" s="19"/>
    </row>
    <row r="7" spans="2:12" s="1" customFormat="1" ht="16.5" customHeight="1">
      <c r="B7" s="19"/>
      <c r="E7" s="153" t="str">
        <f>'Rekapitulace stavby'!K6</f>
        <v>PARK V KOLONII - ÚPRAVA PROSTORU</v>
      </c>
      <c r="F7" s="152"/>
      <c r="G7" s="152"/>
      <c r="H7" s="152"/>
      <c r="I7" s="145"/>
      <c r="L7" s="19"/>
    </row>
    <row r="8" spans="2:12" s="1" customFormat="1" ht="12" customHeight="1">
      <c r="B8" s="19"/>
      <c r="D8" s="152" t="s">
        <v>110</v>
      </c>
      <c r="I8" s="145"/>
      <c r="L8" s="19"/>
    </row>
    <row r="9" spans="1:31" s="2" customFormat="1" ht="16.5" customHeight="1">
      <c r="A9" s="37"/>
      <c r="B9" s="43"/>
      <c r="C9" s="37"/>
      <c r="D9" s="37"/>
      <c r="E9" s="153" t="s">
        <v>111</v>
      </c>
      <c r="F9" s="37"/>
      <c r="G9" s="37"/>
      <c r="H9" s="37"/>
      <c r="I9" s="154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2" t="s">
        <v>112</v>
      </c>
      <c r="E10" s="37"/>
      <c r="F10" s="37"/>
      <c r="G10" s="37"/>
      <c r="H10" s="37"/>
      <c r="I10" s="154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5" t="s">
        <v>1047</v>
      </c>
      <c r="F11" s="37"/>
      <c r="G11" s="37"/>
      <c r="H11" s="37"/>
      <c r="I11" s="154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4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2" t="s">
        <v>18</v>
      </c>
      <c r="E13" s="37"/>
      <c r="F13" s="140" t="s">
        <v>1</v>
      </c>
      <c r="G13" s="37"/>
      <c r="H13" s="37"/>
      <c r="I13" s="156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2" t="s">
        <v>20</v>
      </c>
      <c r="E14" s="37"/>
      <c r="F14" s="140" t="s">
        <v>21</v>
      </c>
      <c r="G14" s="37"/>
      <c r="H14" s="37"/>
      <c r="I14" s="156" t="s">
        <v>22</v>
      </c>
      <c r="J14" s="157" t="str">
        <f>'Rekapitulace stavby'!AN8</f>
        <v>28. 1. 2021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4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2" t="s">
        <v>24</v>
      </c>
      <c r="E16" s="37"/>
      <c r="F16" s="37"/>
      <c r="G16" s="37"/>
      <c r="H16" s="37"/>
      <c r="I16" s="156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6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4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2" t="s">
        <v>27</v>
      </c>
      <c r="E19" s="37"/>
      <c r="F19" s="37"/>
      <c r="G19" s="37"/>
      <c r="H19" s="37"/>
      <c r="I19" s="156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6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4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2" t="s">
        <v>29</v>
      </c>
      <c r="E22" s="37"/>
      <c r="F22" s="37"/>
      <c r="G22" s="37"/>
      <c r="H22" s="37"/>
      <c r="I22" s="156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6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4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2" t="s">
        <v>31</v>
      </c>
      <c r="E25" s="37"/>
      <c r="F25" s="37"/>
      <c r="G25" s="37"/>
      <c r="H25" s="37"/>
      <c r="I25" s="156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6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4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2" t="s">
        <v>32</v>
      </c>
      <c r="E28" s="37"/>
      <c r="F28" s="37"/>
      <c r="G28" s="37"/>
      <c r="H28" s="37"/>
      <c r="I28" s="154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4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3"/>
      <c r="E31" s="163"/>
      <c r="F31" s="163"/>
      <c r="G31" s="163"/>
      <c r="H31" s="163"/>
      <c r="I31" s="164"/>
      <c r="J31" s="163"/>
      <c r="K31" s="16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5" t="s">
        <v>33</v>
      </c>
      <c r="E32" s="37"/>
      <c r="F32" s="37"/>
      <c r="G32" s="37"/>
      <c r="H32" s="37"/>
      <c r="I32" s="154"/>
      <c r="J32" s="166">
        <f>ROUND(J126,2)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3"/>
      <c r="E33" s="163"/>
      <c r="F33" s="163"/>
      <c r="G33" s="163"/>
      <c r="H33" s="163"/>
      <c r="I33" s="164"/>
      <c r="J33" s="163"/>
      <c r="K33" s="163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7" t="s">
        <v>35</v>
      </c>
      <c r="G34" s="37"/>
      <c r="H34" s="37"/>
      <c r="I34" s="168" t="s">
        <v>34</v>
      </c>
      <c r="J34" s="167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9" t="s">
        <v>37</v>
      </c>
      <c r="E35" s="152" t="s">
        <v>38</v>
      </c>
      <c r="F35" s="170">
        <f>ROUND((SUM(BE126:BE146)),2)</f>
        <v>0</v>
      </c>
      <c r="G35" s="37"/>
      <c r="H35" s="37"/>
      <c r="I35" s="171">
        <v>0.21</v>
      </c>
      <c r="J35" s="170">
        <f>ROUND(((SUM(BE126:BE146))*I35),2)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2" t="s">
        <v>39</v>
      </c>
      <c r="F36" s="170">
        <f>ROUND((SUM(BF126:BF146)),2)</f>
        <v>0</v>
      </c>
      <c r="G36" s="37"/>
      <c r="H36" s="37"/>
      <c r="I36" s="171">
        <v>0.15</v>
      </c>
      <c r="J36" s="170">
        <f>ROUND(((SUM(BF126:BF146))*I36),2)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2" t="s">
        <v>40</v>
      </c>
      <c r="F37" s="170">
        <f>ROUND((SUM(BG126:BG146)),2)</f>
        <v>0</v>
      </c>
      <c r="G37" s="37"/>
      <c r="H37" s="37"/>
      <c r="I37" s="171">
        <v>0.21</v>
      </c>
      <c r="J37" s="17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2" t="s">
        <v>41</v>
      </c>
      <c r="F38" s="170">
        <f>ROUND((SUM(BH126:BH146)),2)</f>
        <v>0</v>
      </c>
      <c r="G38" s="37"/>
      <c r="H38" s="37"/>
      <c r="I38" s="171">
        <v>0.15</v>
      </c>
      <c r="J38" s="170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2" t="s">
        <v>42</v>
      </c>
      <c r="F39" s="170">
        <f>ROUND((SUM(BI126:BI146)),2)</f>
        <v>0</v>
      </c>
      <c r="G39" s="37"/>
      <c r="H39" s="37"/>
      <c r="I39" s="171">
        <v>0</v>
      </c>
      <c r="J39" s="170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4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2"/>
      <c r="D41" s="173" t="s">
        <v>43</v>
      </c>
      <c r="E41" s="174"/>
      <c r="F41" s="174"/>
      <c r="G41" s="175" t="s">
        <v>44</v>
      </c>
      <c r="H41" s="176" t="s">
        <v>45</v>
      </c>
      <c r="I41" s="177"/>
      <c r="J41" s="178">
        <f>SUM(J32:J39)</f>
        <v>0</v>
      </c>
      <c r="K41" s="179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4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80" t="s">
        <v>46</v>
      </c>
      <c r="E50" s="181"/>
      <c r="F50" s="181"/>
      <c r="G50" s="180" t="s">
        <v>47</v>
      </c>
      <c r="H50" s="181"/>
      <c r="I50" s="182"/>
      <c r="J50" s="181"/>
      <c r="K50" s="18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3" t="s">
        <v>48</v>
      </c>
      <c r="E61" s="184"/>
      <c r="F61" s="185" t="s">
        <v>49</v>
      </c>
      <c r="G61" s="183" t="s">
        <v>48</v>
      </c>
      <c r="H61" s="184"/>
      <c r="I61" s="186"/>
      <c r="J61" s="187" t="s">
        <v>49</v>
      </c>
      <c r="K61" s="18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0" t="s">
        <v>50</v>
      </c>
      <c r="E65" s="188"/>
      <c r="F65" s="188"/>
      <c r="G65" s="180" t="s">
        <v>51</v>
      </c>
      <c r="H65" s="188"/>
      <c r="I65" s="189"/>
      <c r="J65" s="188"/>
      <c r="K65" s="18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3" t="s">
        <v>48</v>
      </c>
      <c r="E76" s="184"/>
      <c r="F76" s="185" t="s">
        <v>49</v>
      </c>
      <c r="G76" s="183" t="s">
        <v>48</v>
      </c>
      <c r="H76" s="184"/>
      <c r="I76" s="186"/>
      <c r="J76" s="187" t="s">
        <v>49</v>
      </c>
      <c r="K76" s="18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115</v>
      </c>
      <c r="D82" s="39"/>
      <c r="E82" s="39"/>
      <c r="F82" s="39"/>
      <c r="G82" s="39"/>
      <c r="H82" s="39"/>
      <c r="I82" s="154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4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4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6" t="str">
        <f>E7</f>
        <v>PARK V KOLONII - ÚPRAVA PROSTORU</v>
      </c>
      <c r="F85" s="31"/>
      <c r="G85" s="31"/>
      <c r="H85" s="31"/>
      <c r="I85" s="154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110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6" t="s">
        <v>111</v>
      </c>
      <c r="F87" s="39"/>
      <c r="G87" s="39"/>
      <c r="H87" s="39"/>
      <c r="I87" s="154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112</v>
      </c>
      <c r="D88" s="39"/>
      <c r="E88" s="39"/>
      <c r="F88" s="39"/>
      <c r="G88" s="39"/>
      <c r="H88" s="39"/>
      <c r="I88" s="154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VRN1 - Vedlejší rozpočtové náklady - vnitroblok 1</v>
      </c>
      <c r="F89" s="39"/>
      <c r="G89" s="39"/>
      <c r="H89" s="39"/>
      <c r="I89" s="154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4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6" t="s">
        <v>22</v>
      </c>
      <c r="J91" s="78" t="str">
        <f>IF(J14="","",J14)</f>
        <v>28. 1. 2021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4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6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6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4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7" t="s">
        <v>116</v>
      </c>
      <c r="D96" s="198"/>
      <c r="E96" s="198"/>
      <c r="F96" s="198"/>
      <c r="G96" s="198"/>
      <c r="H96" s="198"/>
      <c r="I96" s="199"/>
      <c r="J96" s="200" t="s">
        <v>117</v>
      </c>
      <c r="K96" s="198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4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1" t="s">
        <v>118</v>
      </c>
      <c r="D98" s="39"/>
      <c r="E98" s="39"/>
      <c r="F98" s="39"/>
      <c r="G98" s="39"/>
      <c r="H98" s="39"/>
      <c r="I98" s="154"/>
      <c r="J98" s="109">
        <f>J126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119</v>
      </c>
    </row>
    <row r="99" spans="1:31" s="9" customFormat="1" ht="24.95" customHeight="1">
      <c r="A99" s="9"/>
      <c r="B99" s="202"/>
      <c r="C99" s="203"/>
      <c r="D99" s="204" t="s">
        <v>1048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2"/>
      <c r="D100" s="210" t="s">
        <v>1049</v>
      </c>
      <c r="E100" s="211"/>
      <c r="F100" s="211"/>
      <c r="G100" s="211"/>
      <c r="H100" s="211"/>
      <c r="I100" s="212"/>
      <c r="J100" s="213">
        <f>J128</f>
        <v>0</v>
      </c>
      <c r="K100" s="132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2"/>
      <c r="D101" s="210" t="s">
        <v>1050</v>
      </c>
      <c r="E101" s="211"/>
      <c r="F101" s="211"/>
      <c r="G101" s="211"/>
      <c r="H101" s="211"/>
      <c r="I101" s="212"/>
      <c r="J101" s="213">
        <f>J132</f>
        <v>0</v>
      </c>
      <c r="K101" s="132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2"/>
      <c r="D102" s="210" t="s">
        <v>1051</v>
      </c>
      <c r="E102" s="211"/>
      <c r="F102" s="211"/>
      <c r="G102" s="211"/>
      <c r="H102" s="211"/>
      <c r="I102" s="212"/>
      <c r="J102" s="213">
        <f>J136</f>
        <v>0</v>
      </c>
      <c r="K102" s="132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2"/>
      <c r="D103" s="210" t="s">
        <v>1052</v>
      </c>
      <c r="E103" s="211"/>
      <c r="F103" s="211"/>
      <c r="G103" s="211"/>
      <c r="H103" s="211"/>
      <c r="I103" s="212"/>
      <c r="J103" s="213">
        <f>J139</f>
        <v>0</v>
      </c>
      <c r="K103" s="132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2"/>
      <c r="D104" s="210" t="s">
        <v>1053</v>
      </c>
      <c r="E104" s="211"/>
      <c r="F104" s="211"/>
      <c r="G104" s="211"/>
      <c r="H104" s="211"/>
      <c r="I104" s="212"/>
      <c r="J104" s="213">
        <f>J142</f>
        <v>0</v>
      </c>
      <c r="K104" s="132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54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192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195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135</v>
      </c>
      <c r="D111" s="39"/>
      <c r="E111" s="39"/>
      <c r="F111" s="39"/>
      <c r="G111" s="39"/>
      <c r="H111" s="39"/>
      <c r="I111" s="154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54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154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96" t="str">
        <f>E7</f>
        <v>PARK V KOLONII - ÚPRAVA PROSTORU</v>
      </c>
      <c r="F114" s="31"/>
      <c r="G114" s="31"/>
      <c r="H114" s="31"/>
      <c r="I114" s="154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110</v>
      </c>
      <c r="D115" s="21"/>
      <c r="E115" s="21"/>
      <c r="F115" s="21"/>
      <c r="G115" s="21"/>
      <c r="H115" s="21"/>
      <c r="I115" s="145"/>
      <c r="J115" s="21"/>
      <c r="K115" s="21"/>
      <c r="L115" s="19"/>
    </row>
    <row r="116" spans="1:31" s="2" customFormat="1" ht="16.5" customHeight="1">
      <c r="A116" s="37"/>
      <c r="B116" s="38"/>
      <c r="C116" s="39"/>
      <c r="D116" s="39"/>
      <c r="E116" s="196" t="s">
        <v>111</v>
      </c>
      <c r="F116" s="39"/>
      <c r="G116" s="39"/>
      <c r="H116" s="39"/>
      <c r="I116" s="154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112</v>
      </c>
      <c r="D117" s="39"/>
      <c r="E117" s="39"/>
      <c r="F117" s="39"/>
      <c r="G117" s="39"/>
      <c r="H117" s="39"/>
      <c r="I117" s="154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E11</f>
        <v>VRN1 - Vedlejší rozpočtové náklady - vnitroblok 1</v>
      </c>
      <c r="F118" s="39"/>
      <c r="G118" s="39"/>
      <c r="H118" s="39"/>
      <c r="I118" s="154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4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F14</f>
        <v xml:space="preserve"> </v>
      </c>
      <c r="G120" s="39"/>
      <c r="H120" s="39"/>
      <c r="I120" s="156" t="s">
        <v>22</v>
      </c>
      <c r="J120" s="78" t="str">
        <f>IF(J14="","",J14)</f>
        <v>28. 1. 2021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154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24</v>
      </c>
      <c r="D122" s="39"/>
      <c r="E122" s="39"/>
      <c r="F122" s="26" t="str">
        <f>E17</f>
        <v xml:space="preserve"> </v>
      </c>
      <c r="G122" s="39"/>
      <c r="H122" s="39"/>
      <c r="I122" s="156" t="s">
        <v>29</v>
      </c>
      <c r="J122" s="35" t="str">
        <f>E23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27</v>
      </c>
      <c r="D123" s="39"/>
      <c r="E123" s="39"/>
      <c r="F123" s="26" t="str">
        <f>IF(E20="","",E20)</f>
        <v>Vyplň údaj</v>
      </c>
      <c r="G123" s="39"/>
      <c r="H123" s="39"/>
      <c r="I123" s="156" t="s">
        <v>31</v>
      </c>
      <c r="J123" s="35" t="str">
        <f>E26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154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215"/>
      <c r="B125" s="216"/>
      <c r="C125" s="217" t="s">
        <v>136</v>
      </c>
      <c r="D125" s="218" t="s">
        <v>58</v>
      </c>
      <c r="E125" s="218" t="s">
        <v>54</v>
      </c>
      <c r="F125" s="218" t="s">
        <v>55</v>
      </c>
      <c r="G125" s="218" t="s">
        <v>137</v>
      </c>
      <c r="H125" s="218" t="s">
        <v>138</v>
      </c>
      <c r="I125" s="219" t="s">
        <v>139</v>
      </c>
      <c r="J125" s="220" t="s">
        <v>117</v>
      </c>
      <c r="K125" s="221" t="s">
        <v>140</v>
      </c>
      <c r="L125" s="222"/>
      <c r="M125" s="99" t="s">
        <v>1</v>
      </c>
      <c r="N125" s="100" t="s">
        <v>37</v>
      </c>
      <c r="O125" s="100" t="s">
        <v>141</v>
      </c>
      <c r="P125" s="100" t="s">
        <v>142</v>
      </c>
      <c r="Q125" s="100" t="s">
        <v>143</v>
      </c>
      <c r="R125" s="100" t="s">
        <v>144</v>
      </c>
      <c r="S125" s="100" t="s">
        <v>145</v>
      </c>
      <c r="T125" s="101" t="s">
        <v>146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pans="1:63" s="2" customFormat="1" ht="22.8" customHeight="1">
      <c r="A126" s="37"/>
      <c r="B126" s="38"/>
      <c r="C126" s="106" t="s">
        <v>147</v>
      </c>
      <c r="D126" s="39"/>
      <c r="E126" s="39"/>
      <c r="F126" s="39"/>
      <c r="G126" s="39"/>
      <c r="H126" s="39"/>
      <c r="I126" s="154"/>
      <c r="J126" s="223">
        <f>BK126</f>
        <v>0</v>
      </c>
      <c r="K126" s="39"/>
      <c r="L126" s="43"/>
      <c r="M126" s="102"/>
      <c r="N126" s="224"/>
      <c r="O126" s="103"/>
      <c r="P126" s="225">
        <f>P127</f>
        <v>0</v>
      </c>
      <c r="Q126" s="103"/>
      <c r="R126" s="225">
        <f>R127</f>
        <v>0</v>
      </c>
      <c r="S126" s="103"/>
      <c r="T126" s="226">
        <f>T127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72</v>
      </c>
      <c r="AU126" s="16" t="s">
        <v>119</v>
      </c>
      <c r="BK126" s="227">
        <f>BK127</f>
        <v>0</v>
      </c>
    </row>
    <row r="127" spans="1:63" s="12" customFormat="1" ht="25.9" customHeight="1">
      <c r="A127" s="12"/>
      <c r="B127" s="228"/>
      <c r="C127" s="229"/>
      <c r="D127" s="230" t="s">
        <v>72</v>
      </c>
      <c r="E127" s="231" t="s">
        <v>1054</v>
      </c>
      <c r="F127" s="231" t="s">
        <v>1055</v>
      </c>
      <c r="G127" s="229"/>
      <c r="H127" s="229"/>
      <c r="I127" s="232"/>
      <c r="J127" s="233">
        <f>BK127</f>
        <v>0</v>
      </c>
      <c r="K127" s="229"/>
      <c r="L127" s="234"/>
      <c r="M127" s="235"/>
      <c r="N127" s="236"/>
      <c r="O127" s="236"/>
      <c r="P127" s="237">
        <f>P128+P132+P136+P139+P142</f>
        <v>0</v>
      </c>
      <c r="Q127" s="236"/>
      <c r="R127" s="237">
        <f>R128+R132+R136+R139+R142</f>
        <v>0</v>
      </c>
      <c r="S127" s="236"/>
      <c r="T127" s="238">
        <f>T128+T132+T136+T139+T142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9" t="s">
        <v>169</v>
      </c>
      <c r="AT127" s="240" t="s">
        <v>72</v>
      </c>
      <c r="AU127" s="240" t="s">
        <v>73</v>
      </c>
      <c r="AY127" s="239" t="s">
        <v>150</v>
      </c>
      <c r="BK127" s="241">
        <f>BK128+BK132+BK136+BK139+BK142</f>
        <v>0</v>
      </c>
    </row>
    <row r="128" spans="1:63" s="12" customFormat="1" ht="22.8" customHeight="1">
      <c r="A128" s="12"/>
      <c r="B128" s="228"/>
      <c r="C128" s="229"/>
      <c r="D128" s="230" t="s">
        <v>72</v>
      </c>
      <c r="E128" s="242" t="s">
        <v>91</v>
      </c>
      <c r="F128" s="242" t="s">
        <v>1056</v>
      </c>
      <c r="G128" s="229"/>
      <c r="H128" s="229"/>
      <c r="I128" s="232"/>
      <c r="J128" s="243">
        <f>BK128</f>
        <v>0</v>
      </c>
      <c r="K128" s="229"/>
      <c r="L128" s="234"/>
      <c r="M128" s="235"/>
      <c r="N128" s="236"/>
      <c r="O128" s="236"/>
      <c r="P128" s="237">
        <f>SUM(P129:P131)</f>
        <v>0</v>
      </c>
      <c r="Q128" s="236"/>
      <c r="R128" s="237">
        <f>SUM(R129:R131)</f>
        <v>0</v>
      </c>
      <c r="S128" s="236"/>
      <c r="T128" s="238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9" t="s">
        <v>169</v>
      </c>
      <c r="AT128" s="240" t="s">
        <v>72</v>
      </c>
      <c r="AU128" s="240" t="s">
        <v>80</v>
      </c>
      <c r="AY128" s="239" t="s">
        <v>150</v>
      </c>
      <c r="BK128" s="241">
        <f>SUM(BK129:BK131)</f>
        <v>0</v>
      </c>
    </row>
    <row r="129" spans="1:65" s="2" customFormat="1" ht="16.5" customHeight="1">
      <c r="A129" s="37"/>
      <c r="B129" s="38"/>
      <c r="C129" s="244" t="s">
        <v>80</v>
      </c>
      <c r="D129" s="244" t="s">
        <v>152</v>
      </c>
      <c r="E129" s="245" t="s">
        <v>1057</v>
      </c>
      <c r="F129" s="246" t="s">
        <v>1058</v>
      </c>
      <c r="G129" s="247" t="s">
        <v>1059</v>
      </c>
      <c r="H129" s="248">
        <v>1</v>
      </c>
      <c r="I129" s="249"/>
      <c r="J129" s="250">
        <f>ROUND(I129*H129,2)</f>
        <v>0</v>
      </c>
      <c r="K129" s="251"/>
      <c r="L129" s="43"/>
      <c r="M129" s="252" t="s">
        <v>1</v>
      </c>
      <c r="N129" s="253" t="s">
        <v>38</v>
      </c>
      <c r="O129" s="90"/>
      <c r="P129" s="254">
        <f>O129*H129</f>
        <v>0</v>
      </c>
      <c r="Q129" s="254">
        <v>0</v>
      </c>
      <c r="R129" s="254">
        <f>Q129*H129</f>
        <v>0</v>
      </c>
      <c r="S129" s="254">
        <v>0</v>
      </c>
      <c r="T129" s="255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56" t="s">
        <v>1060</v>
      </c>
      <c r="AT129" s="256" t="s">
        <v>152</v>
      </c>
      <c r="AU129" s="256" t="s">
        <v>82</v>
      </c>
      <c r="AY129" s="16" t="s">
        <v>150</v>
      </c>
      <c r="BE129" s="257">
        <f>IF(N129="základní",J129,0)</f>
        <v>0</v>
      </c>
      <c r="BF129" s="257">
        <f>IF(N129="snížená",J129,0)</f>
        <v>0</v>
      </c>
      <c r="BG129" s="257">
        <f>IF(N129="zákl. přenesená",J129,0)</f>
        <v>0</v>
      </c>
      <c r="BH129" s="257">
        <f>IF(N129="sníž. přenesená",J129,0)</f>
        <v>0</v>
      </c>
      <c r="BI129" s="257">
        <f>IF(N129="nulová",J129,0)</f>
        <v>0</v>
      </c>
      <c r="BJ129" s="16" t="s">
        <v>80</v>
      </c>
      <c r="BK129" s="257">
        <f>ROUND(I129*H129,2)</f>
        <v>0</v>
      </c>
      <c r="BL129" s="16" t="s">
        <v>1060</v>
      </c>
      <c r="BM129" s="256" t="s">
        <v>1061</v>
      </c>
    </row>
    <row r="130" spans="1:65" s="2" customFormat="1" ht="21.75" customHeight="1">
      <c r="A130" s="37"/>
      <c r="B130" s="38"/>
      <c r="C130" s="244" t="s">
        <v>82</v>
      </c>
      <c r="D130" s="244" t="s">
        <v>152</v>
      </c>
      <c r="E130" s="245" t="s">
        <v>1062</v>
      </c>
      <c r="F130" s="246" t="s">
        <v>1063</v>
      </c>
      <c r="G130" s="247" t="s">
        <v>1059</v>
      </c>
      <c r="H130" s="248">
        <v>1</v>
      </c>
      <c r="I130" s="249"/>
      <c r="J130" s="250">
        <f>ROUND(I130*H130,2)</f>
        <v>0</v>
      </c>
      <c r="K130" s="251"/>
      <c r="L130" s="43"/>
      <c r="M130" s="252" t="s">
        <v>1</v>
      </c>
      <c r="N130" s="253" t="s">
        <v>38</v>
      </c>
      <c r="O130" s="90"/>
      <c r="P130" s="254">
        <f>O130*H130</f>
        <v>0</v>
      </c>
      <c r="Q130" s="254">
        <v>0</v>
      </c>
      <c r="R130" s="254">
        <f>Q130*H130</f>
        <v>0</v>
      </c>
      <c r="S130" s="254">
        <v>0</v>
      </c>
      <c r="T130" s="255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6" t="s">
        <v>1060</v>
      </c>
      <c r="AT130" s="256" t="s">
        <v>152</v>
      </c>
      <c r="AU130" s="256" t="s">
        <v>82</v>
      </c>
      <c r="AY130" s="16" t="s">
        <v>150</v>
      </c>
      <c r="BE130" s="257">
        <f>IF(N130="základní",J130,0)</f>
        <v>0</v>
      </c>
      <c r="BF130" s="257">
        <f>IF(N130="snížená",J130,0)</f>
        <v>0</v>
      </c>
      <c r="BG130" s="257">
        <f>IF(N130="zákl. přenesená",J130,0)</f>
        <v>0</v>
      </c>
      <c r="BH130" s="257">
        <f>IF(N130="sníž. přenesená",J130,0)</f>
        <v>0</v>
      </c>
      <c r="BI130" s="257">
        <f>IF(N130="nulová",J130,0)</f>
        <v>0</v>
      </c>
      <c r="BJ130" s="16" t="s">
        <v>80</v>
      </c>
      <c r="BK130" s="257">
        <f>ROUND(I130*H130,2)</f>
        <v>0</v>
      </c>
      <c r="BL130" s="16" t="s">
        <v>1060</v>
      </c>
      <c r="BM130" s="256" t="s">
        <v>1064</v>
      </c>
    </row>
    <row r="131" spans="1:65" s="2" customFormat="1" ht="21.75" customHeight="1">
      <c r="A131" s="37"/>
      <c r="B131" s="38"/>
      <c r="C131" s="244" t="s">
        <v>162</v>
      </c>
      <c r="D131" s="244" t="s">
        <v>152</v>
      </c>
      <c r="E131" s="245" t="s">
        <v>1065</v>
      </c>
      <c r="F131" s="246" t="s">
        <v>1066</v>
      </c>
      <c r="G131" s="247" t="s">
        <v>1059</v>
      </c>
      <c r="H131" s="248">
        <v>1</v>
      </c>
      <c r="I131" s="249"/>
      <c r="J131" s="250">
        <f>ROUND(I131*H131,2)</f>
        <v>0</v>
      </c>
      <c r="K131" s="251"/>
      <c r="L131" s="43"/>
      <c r="M131" s="252" t="s">
        <v>1</v>
      </c>
      <c r="N131" s="253" t="s">
        <v>38</v>
      </c>
      <c r="O131" s="90"/>
      <c r="P131" s="254">
        <f>O131*H131</f>
        <v>0</v>
      </c>
      <c r="Q131" s="254">
        <v>0</v>
      </c>
      <c r="R131" s="254">
        <f>Q131*H131</f>
        <v>0</v>
      </c>
      <c r="S131" s="254">
        <v>0</v>
      </c>
      <c r="T131" s="255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6" t="s">
        <v>1060</v>
      </c>
      <c r="AT131" s="256" t="s">
        <v>152</v>
      </c>
      <c r="AU131" s="256" t="s">
        <v>82</v>
      </c>
      <c r="AY131" s="16" t="s">
        <v>150</v>
      </c>
      <c r="BE131" s="257">
        <f>IF(N131="základní",J131,0)</f>
        <v>0</v>
      </c>
      <c r="BF131" s="257">
        <f>IF(N131="snížená",J131,0)</f>
        <v>0</v>
      </c>
      <c r="BG131" s="257">
        <f>IF(N131="zákl. přenesená",J131,0)</f>
        <v>0</v>
      </c>
      <c r="BH131" s="257">
        <f>IF(N131="sníž. přenesená",J131,0)</f>
        <v>0</v>
      </c>
      <c r="BI131" s="257">
        <f>IF(N131="nulová",J131,0)</f>
        <v>0</v>
      </c>
      <c r="BJ131" s="16" t="s">
        <v>80</v>
      </c>
      <c r="BK131" s="257">
        <f>ROUND(I131*H131,2)</f>
        <v>0</v>
      </c>
      <c r="BL131" s="16" t="s">
        <v>1060</v>
      </c>
      <c r="BM131" s="256" t="s">
        <v>1067</v>
      </c>
    </row>
    <row r="132" spans="1:63" s="12" customFormat="1" ht="22.8" customHeight="1">
      <c r="A132" s="12"/>
      <c r="B132" s="228"/>
      <c r="C132" s="229"/>
      <c r="D132" s="230" t="s">
        <v>72</v>
      </c>
      <c r="E132" s="242" t="s">
        <v>1068</v>
      </c>
      <c r="F132" s="242" t="s">
        <v>1069</v>
      </c>
      <c r="G132" s="229"/>
      <c r="H132" s="229"/>
      <c r="I132" s="232"/>
      <c r="J132" s="243">
        <f>BK132</f>
        <v>0</v>
      </c>
      <c r="K132" s="229"/>
      <c r="L132" s="234"/>
      <c r="M132" s="235"/>
      <c r="N132" s="236"/>
      <c r="O132" s="236"/>
      <c r="P132" s="237">
        <f>SUM(P133:P135)</f>
        <v>0</v>
      </c>
      <c r="Q132" s="236"/>
      <c r="R132" s="237">
        <f>SUM(R133:R135)</f>
        <v>0</v>
      </c>
      <c r="S132" s="236"/>
      <c r="T132" s="238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9" t="s">
        <v>169</v>
      </c>
      <c r="AT132" s="240" t="s">
        <v>72</v>
      </c>
      <c r="AU132" s="240" t="s">
        <v>80</v>
      </c>
      <c r="AY132" s="239" t="s">
        <v>150</v>
      </c>
      <c r="BK132" s="241">
        <f>SUM(BK133:BK135)</f>
        <v>0</v>
      </c>
    </row>
    <row r="133" spans="1:65" s="2" customFormat="1" ht="16.5" customHeight="1">
      <c r="A133" s="37"/>
      <c r="B133" s="38"/>
      <c r="C133" s="244" t="s">
        <v>156</v>
      </c>
      <c r="D133" s="244" t="s">
        <v>152</v>
      </c>
      <c r="E133" s="245" t="s">
        <v>1070</v>
      </c>
      <c r="F133" s="246" t="s">
        <v>1069</v>
      </c>
      <c r="G133" s="247" t="s">
        <v>1059</v>
      </c>
      <c r="H133" s="248">
        <v>1</v>
      </c>
      <c r="I133" s="249"/>
      <c r="J133" s="250">
        <f>ROUND(I133*H133,2)</f>
        <v>0</v>
      </c>
      <c r="K133" s="251"/>
      <c r="L133" s="43"/>
      <c r="M133" s="252" t="s">
        <v>1</v>
      </c>
      <c r="N133" s="253" t="s">
        <v>38</v>
      </c>
      <c r="O133" s="90"/>
      <c r="P133" s="254">
        <f>O133*H133</f>
        <v>0</v>
      </c>
      <c r="Q133" s="254">
        <v>0</v>
      </c>
      <c r="R133" s="254">
        <f>Q133*H133</f>
        <v>0</v>
      </c>
      <c r="S133" s="254">
        <v>0</v>
      </c>
      <c r="T133" s="255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6" t="s">
        <v>1060</v>
      </c>
      <c r="AT133" s="256" t="s">
        <v>152</v>
      </c>
      <c r="AU133" s="256" t="s">
        <v>82</v>
      </c>
      <c r="AY133" s="16" t="s">
        <v>150</v>
      </c>
      <c r="BE133" s="257">
        <f>IF(N133="základní",J133,0)</f>
        <v>0</v>
      </c>
      <c r="BF133" s="257">
        <f>IF(N133="snížená",J133,0)</f>
        <v>0</v>
      </c>
      <c r="BG133" s="257">
        <f>IF(N133="zákl. přenesená",J133,0)</f>
        <v>0</v>
      </c>
      <c r="BH133" s="257">
        <f>IF(N133="sníž. přenesená",J133,0)</f>
        <v>0</v>
      </c>
      <c r="BI133" s="257">
        <f>IF(N133="nulová",J133,0)</f>
        <v>0</v>
      </c>
      <c r="BJ133" s="16" t="s">
        <v>80</v>
      </c>
      <c r="BK133" s="257">
        <f>ROUND(I133*H133,2)</f>
        <v>0</v>
      </c>
      <c r="BL133" s="16" t="s">
        <v>1060</v>
      </c>
      <c r="BM133" s="256" t="s">
        <v>1071</v>
      </c>
    </row>
    <row r="134" spans="1:65" s="2" customFormat="1" ht="21.75" customHeight="1">
      <c r="A134" s="37"/>
      <c r="B134" s="38"/>
      <c r="C134" s="244" t="s">
        <v>169</v>
      </c>
      <c r="D134" s="244" t="s">
        <v>152</v>
      </c>
      <c r="E134" s="245" t="s">
        <v>1072</v>
      </c>
      <c r="F134" s="246" t="s">
        <v>1073</v>
      </c>
      <c r="G134" s="247" t="s">
        <v>1059</v>
      </c>
      <c r="H134" s="248">
        <v>1</v>
      </c>
      <c r="I134" s="249"/>
      <c r="J134" s="250">
        <f>ROUND(I134*H134,2)</f>
        <v>0</v>
      </c>
      <c r="K134" s="251"/>
      <c r="L134" s="43"/>
      <c r="M134" s="252" t="s">
        <v>1</v>
      </c>
      <c r="N134" s="253" t="s">
        <v>38</v>
      </c>
      <c r="O134" s="90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6" t="s">
        <v>1060</v>
      </c>
      <c r="AT134" s="256" t="s">
        <v>152</v>
      </c>
      <c r="AU134" s="256" t="s">
        <v>82</v>
      </c>
      <c r="AY134" s="16" t="s">
        <v>150</v>
      </c>
      <c r="BE134" s="257">
        <f>IF(N134="základní",J134,0)</f>
        <v>0</v>
      </c>
      <c r="BF134" s="257">
        <f>IF(N134="snížená",J134,0)</f>
        <v>0</v>
      </c>
      <c r="BG134" s="257">
        <f>IF(N134="zákl. přenesená",J134,0)</f>
        <v>0</v>
      </c>
      <c r="BH134" s="257">
        <f>IF(N134="sníž. přenesená",J134,0)</f>
        <v>0</v>
      </c>
      <c r="BI134" s="257">
        <f>IF(N134="nulová",J134,0)</f>
        <v>0</v>
      </c>
      <c r="BJ134" s="16" t="s">
        <v>80</v>
      </c>
      <c r="BK134" s="257">
        <f>ROUND(I134*H134,2)</f>
        <v>0</v>
      </c>
      <c r="BL134" s="16" t="s">
        <v>1060</v>
      </c>
      <c r="BM134" s="256" t="s">
        <v>1074</v>
      </c>
    </row>
    <row r="135" spans="1:65" s="2" customFormat="1" ht="16.5" customHeight="1">
      <c r="A135" s="37"/>
      <c r="B135" s="38"/>
      <c r="C135" s="244" t="s">
        <v>175</v>
      </c>
      <c r="D135" s="244" t="s">
        <v>152</v>
      </c>
      <c r="E135" s="245" t="s">
        <v>1075</v>
      </c>
      <c r="F135" s="246" t="s">
        <v>1076</v>
      </c>
      <c r="G135" s="247" t="s">
        <v>160</v>
      </c>
      <c r="H135" s="248">
        <v>4</v>
      </c>
      <c r="I135" s="249"/>
      <c r="J135" s="250">
        <f>ROUND(I135*H135,2)</f>
        <v>0</v>
      </c>
      <c r="K135" s="251"/>
      <c r="L135" s="43"/>
      <c r="M135" s="252" t="s">
        <v>1</v>
      </c>
      <c r="N135" s="253" t="s">
        <v>38</v>
      </c>
      <c r="O135" s="90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6" t="s">
        <v>1060</v>
      </c>
      <c r="AT135" s="256" t="s">
        <v>152</v>
      </c>
      <c r="AU135" s="256" t="s">
        <v>82</v>
      </c>
      <c r="AY135" s="16" t="s">
        <v>150</v>
      </c>
      <c r="BE135" s="257">
        <f>IF(N135="základní",J135,0)</f>
        <v>0</v>
      </c>
      <c r="BF135" s="257">
        <f>IF(N135="snížená",J135,0)</f>
        <v>0</v>
      </c>
      <c r="BG135" s="257">
        <f>IF(N135="zákl. přenesená",J135,0)</f>
        <v>0</v>
      </c>
      <c r="BH135" s="257">
        <f>IF(N135="sníž. přenesená",J135,0)</f>
        <v>0</v>
      </c>
      <c r="BI135" s="257">
        <f>IF(N135="nulová",J135,0)</f>
        <v>0</v>
      </c>
      <c r="BJ135" s="16" t="s">
        <v>80</v>
      </c>
      <c r="BK135" s="257">
        <f>ROUND(I135*H135,2)</f>
        <v>0</v>
      </c>
      <c r="BL135" s="16" t="s">
        <v>1060</v>
      </c>
      <c r="BM135" s="256" t="s">
        <v>1077</v>
      </c>
    </row>
    <row r="136" spans="1:63" s="12" customFormat="1" ht="22.8" customHeight="1">
      <c r="A136" s="12"/>
      <c r="B136" s="228"/>
      <c r="C136" s="229"/>
      <c r="D136" s="230" t="s">
        <v>72</v>
      </c>
      <c r="E136" s="242" t="s">
        <v>1078</v>
      </c>
      <c r="F136" s="242" t="s">
        <v>1079</v>
      </c>
      <c r="G136" s="229"/>
      <c r="H136" s="229"/>
      <c r="I136" s="232"/>
      <c r="J136" s="243">
        <f>BK136</f>
        <v>0</v>
      </c>
      <c r="K136" s="229"/>
      <c r="L136" s="234"/>
      <c r="M136" s="235"/>
      <c r="N136" s="236"/>
      <c r="O136" s="236"/>
      <c r="P136" s="237">
        <f>SUM(P137:P138)</f>
        <v>0</v>
      </c>
      <c r="Q136" s="236"/>
      <c r="R136" s="237">
        <f>SUM(R137:R138)</f>
        <v>0</v>
      </c>
      <c r="S136" s="236"/>
      <c r="T136" s="238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9" t="s">
        <v>169</v>
      </c>
      <c r="AT136" s="240" t="s">
        <v>72</v>
      </c>
      <c r="AU136" s="240" t="s">
        <v>80</v>
      </c>
      <c r="AY136" s="239" t="s">
        <v>150</v>
      </c>
      <c r="BK136" s="241">
        <f>SUM(BK137:BK138)</f>
        <v>0</v>
      </c>
    </row>
    <row r="137" spans="1:65" s="2" customFormat="1" ht="33" customHeight="1">
      <c r="A137" s="37"/>
      <c r="B137" s="38"/>
      <c r="C137" s="244" t="s">
        <v>179</v>
      </c>
      <c r="D137" s="244" t="s">
        <v>152</v>
      </c>
      <c r="E137" s="245" t="s">
        <v>1080</v>
      </c>
      <c r="F137" s="246" t="s">
        <v>1081</v>
      </c>
      <c r="G137" s="247" t="s">
        <v>1059</v>
      </c>
      <c r="H137" s="248">
        <v>1</v>
      </c>
      <c r="I137" s="249"/>
      <c r="J137" s="250">
        <f>ROUND(I137*H137,2)</f>
        <v>0</v>
      </c>
      <c r="K137" s="251"/>
      <c r="L137" s="43"/>
      <c r="M137" s="252" t="s">
        <v>1</v>
      </c>
      <c r="N137" s="253" t="s">
        <v>38</v>
      </c>
      <c r="O137" s="90"/>
      <c r="P137" s="254">
        <f>O137*H137</f>
        <v>0</v>
      </c>
      <c r="Q137" s="254">
        <v>0</v>
      </c>
      <c r="R137" s="254">
        <f>Q137*H137</f>
        <v>0</v>
      </c>
      <c r="S137" s="254">
        <v>0</v>
      </c>
      <c r="T137" s="255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6" t="s">
        <v>1060</v>
      </c>
      <c r="AT137" s="256" t="s">
        <v>152</v>
      </c>
      <c r="AU137" s="256" t="s">
        <v>82</v>
      </c>
      <c r="AY137" s="16" t="s">
        <v>150</v>
      </c>
      <c r="BE137" s="257">
        <f>IF(N137="základní",J137,0)</f>
        <v>0</v>
      </c>
      <c r="BF137" s="257">
        <f>IF(N137="snížená",J137,0)</f>
        <v>0</v>
      </c>
      <c r="BG137" s="257">
        <f>IF(N137="zákl. přenesená",J137,0)</f>
        <v>0</v>
      </c>
      <c r="BH137" s="257">
        <f>IF(N137="sníž. přenesená",J137,0)</f>
        <v>0</v>
      </c>
      <c r="BI137" s="257">
        <f>IF(N137="nulová",J137,0)</f>
        <v>0</v>
      </c>
      <c r="BJ137" s="16" t="s">
        <v>80</v>
      </c>
      <c r="BK137" s="257">
        <f>ROUND(I137*H137,2)</f>
        <v>0</v>
      </c>
      <c r="BL137" s="16" t="s">
        <v>1060</v>
      </c>
      <c r="BM137" s="256" t="s">
        <v>1082</v>
      </c>
    </row>
    <row r="138" spans="1:65" s="2" customFormat="1" ht="16.5" customHeight="1">
      <c r="A138" s="37"/>
      <c r="B138" s="38"/>
      <c r="C138" s="244" t="s">
        <v>184</v>
      </c>
      <c r="D138" s="244" t="s">
        <v>152</v>
      </c>
      <c r="E138" s="245" t="s">
        <v>1083</v>
      </c>
      <c r="F138" s="246" t="s">
        <v>1084</v>
      </c>
      <c r="G138" s="247" t="s">
        <v>1059</v>
      </c>
      <c r="H138" s="248">
        <v>1</v>
      </c>
      <c r="I138" s="249"/>
      <c r="J138" s="250">
        <f>ROUND(I138*H138,2)</f>
        <v>0</v>
      </c>
      <c r="K138" s="251"/>
      <c r="L138" s="43"/>
      <c r="M138" s="252" t="s">
        <v>1</v>
      </c>
      <c r="N138" s="253" t="s">
        <v>38</v>
      </c>
      <c r="O138" s="90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6" t="s">
        <v>1060</v>
      </c>
      <c r="AT138" s="256" t="s">
        <v>152</v>
      </c>
      <c r="AU138" s="256" t="s">
        <v>82</v>
      </c>
      <c r="AY138" s="16" t="s">
        <v>150</v>
      </c>
      <c r="BE138" s="257">
        <f>IF(N138="základní",J138,0)</f>
        <v>0</v>
      </c>
      <c r="BF138" s="257">
        <f>IF(N138="snížená",J138,0)</f>
        <v>0</v>
      </c>
      <c r="BG138" s="257">
        <f>IF(N138="zákl. přenesená",J138,0)</f>
        <v>0</v>
      </c>
      <c r="BH138" s="257">
        <f>IF(N138="sníž. přenesená",J138,0)</f>
        <v>0</v>
      </c>
      <c r="BI138" s="257">
        <f>IF(N138="nulová",J138,0)</f>
        <v>0</v>
      </c>
      <c r="BJ138" s="16" t="s">
        <v>80</v>
      </c>
      <c r="BK138" s="257">
        <f>ROUND(I138*H138,2)</f>
        <v>0</v>
      </c>
      <c r="BL138" s="16" t="s">
        <v>1060</v>
      </c>
      <c r="BM138" s="256" t="s">
        <v>1085</v>
      </c>
    </row>
    <row r="139" spans="1:63" s="12" customFormat="1" ht="22.8" customHeight="1">
      <c r="A139" s="12"/>
      <c r="B139" s="228"/>
      <c r="C139" s="229"/>
      <c r="D139" s="230" t="s">
        <v>72</v>
      </c>
      <c r="E139" s="242" t="s">
        <v>1086</v>
      </c>
      <c r="F139" s="242" t="s">
        <v>1087</v>
      </c>
      <c r="G139" s="229"/>
      <c r="H139" s="229"/>
      <c r="I139" s="232"/>
      <c r="J139" s="243">
        <f>BK139</f>
        <v>0</v>
      </c>
      <c r="K139" s="229"/>
      <c r="L139" s="234"/>
      <c r="M139" s="235"/>
      <c r="N139" s="236"/>
      <c r="O139" s="236"/>
      <c r="P139" s="237">
        <f>SUM(P140:P141)</f>
        <v>0</v>
      </c>
      <c r="Q139" s="236"/>
      <c r="R139" s="237">
        <f>SUM(R140:R141)</f>
        <v>0</v>
      </c>
      <c r="S139" s="236"/>
      <c r="T139" s="238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9" t="s">
        <v>169</v>
      </c>
      <c r="AT139" s="240" t="s">
        <v>72</v>
      </c>
      <c r="AU139" s="240" t="s">
        <v>80</v>
      </c>
      <c r="AY139" s="239" t="s">
        <v>150</v>
      </c>
      <c r="BK139" s="241">
        <f>SUM(BK140:BK141)</f>
        <v>0</v>
      </c>
    </row>
    <row r="140" spans="1:65" s="2" customFormat="1" ht="16.5" customHeight="1">
      <c r="A140" s="37"/>
      <c r="B140" s="38"/>
      <c r="C140" s="244" t="s">
        <v>189</v>
      </c>
      <c r="D140" s="244" t="s">
        <v>152</v>
      </c>
      <c r="E140" s="245" t="s">
        <v>1088</v>
      </c>
      <c r="F140" s="246" t="s">
        <v>1089</v>
      </c>
      <c r="G140" s="247" t="s">
        <v>1059</v>
      </c>
      <c r="H140" s="248">
        <v>1</v>
      </c>
      <c r="I140" s="249"/>
      <c r="J140" s="250">
        <f>ROUND(I140*H140,2)</f>
        <v>0</v>
      </c>
      <c r="K140" s="251"/>
      <c r="L140" s="43"/>
      <c r="M140" s="252" t="s">
        <v>1</v>
      </c>
      <c r="N140" s="253" t="s">
        <v>38</v>
      </c>
      <c r="O140" s="90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6" t="s">
        <v>1060</v>
      </c>
      <c r="AT140" s="256" t="s">
        <v>152</v>
      </c>
      <c r="AU140" s="256" t="s">
        <v>82</v>
      </c>
      <c r="AY140" s="16" t="s">
        <v>150</v>
      </c>
      <c r="BE140" s="257">
        <f>IF(N140="základní",J140,0)</f>
        <v>0</v>
      </c>
      <c r="BF140" s="257">
        <f>IF(N140="snížená",J140,0)</f>
        <v>0</v>
      </c>
      <c r="BG140" s="257">
        <f>IF(N140="zákl. přenesená",J140,0)</f>
        <v>0</v>
      </c>
      <c r="BH140" s="257">
        <f>IF(N140="sníž. přenesená",J140,0)</f>
        <v>0</v>
      </c>
      <c r="BI140" s="257">
        <f>IF(N140="nulová",J140,0)</f>
        <v>0</v>
      </c>
      <c r="BJ140" s="16" t="s">
        <v>80</v>
      </c>
      <c r="BK140" s="257">
        <f>ROUND(I140*H140,2)</f>
        <v>0</v>
      </c>
      <c r="BL140" s="16" t="s">
        <v>1060</v>
      </c>
      <c r="BM140" s="256" t="s">
        <v>1090</v>
      </c>
    </row>
    <row r="141" spans="1:65" s="2" customFormat="1" ht="16.5" customHeight="1">
      <c r="A141" s="37"/>
      <c r="B141" s="38"/>
      <c r="C141" s="244" t="s">
        <v>193</v>
      </c>
      <c r="D141" s="244" t="s">
        <v>152</v>
      </c>
      <c r="E141" s="245" t="s">
        <v>1091</v>
      </c>
      <c r="F141" s="246" t="s">
        <v>1092</v>
      </c>
      <c r="G141" s="247" t="s">
        <v>613</v>
      </c>
      <c r="H141" s="248">
        <v>20</v>
      </c>
      <c r="I141" s="249"/>
      <c r="J141" s="250">
        <f>ROUND(I141*H141,2)</f>
        <v>0</v>
      </c>
      <c r="K141" s="251"/>
      <c r="L141" s="43"/>
      <c r="M141" s="252" t="s">
        <v>1</v>
      </c>
      <c r="N141" s="253" t="s">
        <v>38</v>
      </c>
      <c r="O141" s="90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6" t="s">
        <v>1060</v>
      </c>
      <c r="AT141" s="256" t="s">
        <v>152</v>
      </c>
      <c r="AU141" s="256" t="s">
        <v>82</v>
      </c>
      <c r="AY141" s="16" t="s">
        <v>150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6" t="s">
        <v>80</v>
      </c>
      <c r="BK141" s="257">
        <f>ROUND(I141*H141,2)</f>
        <v>0</v>
      </c>
      <c r="BL141" s="16" t="s">
        <v>1060</v>
      </c>
      <c r="BM141" s="256" t="s">
        <v>1093</v>
      </c>
    </row>
    <row r="142" spans="1:63" s="12" customFormat="1" ht="22.8" customHeight="1">
      <c r="A142" s="12"/>
      <c r="B142" s="228"/>
      <c r="C142" s="229"/>
      <c r="D142" s="230" t="s">
        <v>72</v>
      </c>
      <c r="E142" s="242" t="s">
        <v>1094</v>
      </c>
      <c r="F142" s="242" t="s">
        <v>1095</v>
      </c>
      <c r="G142" s="229"/>
      <c r="H142" s="229"/>
      <c r="I142" s="232"/>
      <c r="J142" s="243">
        <f>BK142</f>
        <v>0</v>
      </c>
      <c r="K142" s="229"/>
      <c r="L142" s="234"/>
      <c r="M142" s="235"/>
      <c r="N142" s="236"/>
      <c r="O142" s="236"/>
      <c r="P142" s="237">
        <f>SUM(P143:P146)</f>
        <v>0</v>
      </c>
      <c r="Q142" s="236"/>
      <c r="R142" s="237">
        <f>SUM(R143:R146)</f>
        <v>0</v>
      </c>
      <c r="S142" s="236"/>
      <c r="T142" s="238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9" t="s">
        <v>169</v>
      </c>
      <c r="AT142" s="240" t="s">
        <v>72</v>
      </c>
      <c r="AU142" s="240" t="s">
        <v>80</v>
      </c>
      <c r="AY142" s="239" t="s">
        <v>150</v>
      </c>
      <c r="BK142" s="241">
        <f>SUM(BK143:BK146)</f>
        <v>0</v>
      </c>
    </row>
    <row r="143" spans="1:65" s="2" customFormat="1" ht="21.75" customHeight="1">
      <c r="A143" s="37"/>
      <c r="B143" s="38"/>
      <c r="C143" s="244" t="s">
        <v>197</v>
      </c>
      <c r="D143" s="244" t="s">
        <v>152</v>
      </c>
      <c r="E143" s="245" t="s">
        <v>1096</v>
      </c>
      <c r="F143" s="246" t="s">
        <v>1097</v>
      </c>
      <c r="G143" s="247" t="s">
        <v>1059</v>
      </c>
      <c r="H143" s="248">
        <v>1</v>
      </c>
      <c r="I143" s="249"/>
      <c r="J143" s="250">
        <f>ROUND(I143*H143,2)</f>
        <v>0</v>
      </c>
      <c r="K143" s="251"/>
      <c r="L143" s="43"/>
      <c r="M143" s="252" t="s">
        <v>1</v>
      </c>
      <c r="N143" s="253" t="s">
        <v>38</v>
      </c>
      <c r="O143" s="90"/>
      <c r="P143" s="254">
        <f>O143*H143</f>
        <v>0</v>
      </c>
      <c r="Q143" s="254">
        <v>0</v>
      </c>
      <c r="R143" s="254">
        <f>Q143*H143</f>
        <v>0</v>
      </c>
      <c r="S143" s="254">
        <v>0</v>
      </c>
      <c r="T143" s="25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6" t="s">
        <v>1060</v>
      </c>
      <c r="AT143" s="256" t="s">
        <v>152</v>
      </c>
      <c r="AU143" s="256" t="s">
        <v>82</v>
      </c>
      <c r="AY143" s="16" t="s">
        <v>150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6" t="s">
        <v>80</v>
      </c>
      <c r="BK143" s="257">
        <f>ROUND(I143*H143,2)</f>
        <v>0</v>
      </c>
      <c r="BL143" s="16" t="s">
        <v>1060</v>
      </c>
      <c r="BM143" s="256" t="s">
        <v>1098</v>
      </c>
    </row>
    <row r="144" spans="1:65" s="2" customFormat="1" ht="16.5" customHeight="1">
      <c r="A144" s="37"/>
      <c r="B144" s="38"/>
      <c r="C144" s="244" t="s">
        <v>202</v>
      </c>
      <c r="D144" s="244" t="s">
        <v>152</v>
      </c>
      <c r="E144" s="245" t="s">
        <v>1099</v>
      </c>
      <c r="F144" s="246" t="s">
        <v>1100</v>
      </c>
      <c r="G144" s="247" t="s">
        <v>1059</v>
      </c>
      <c r="H144" s="248">
        <v>1</v>
      </c>
      <c r="I144" s="249"/>
      <c r="J144" s="250">
        <f>ROUND(I144*H144,2)</f>
        <v>0</v>
      </c>
      <c r="K144" s="251"/>
      <c r="L144" s="43"/>
      <c r="M144" s="252" t="s">
        <v>1</v>
      </c>
      <c r="N144" s="253" t="s">
        <v>38</v>
      </c>
      <c r="O144" s="90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6" t="s">
        <v>1060</v>
      </c>
      <c r="AT144" s="256" t="s">
        <v>152</v>
      </c>
      <c r="AU144" s="256" t="s">
        <v>82</v>
      </c>
      <c r="AY144" s="16" t="s">
        <v>150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6" t="s">
        <v>80</v>
      </c>
      <c r="BK144" s="257">
        <f>ROUND(I144*H144,2)</f>
        <v>0</v>
      </c>
      <c r="BL144" s="16" t="s">
        <v>1060</v>
      </c>
      <c r="BM144" s="256" t="s">
        <v>1101</v>
      </c>
    </row>
    <row r="145" spans="1:65" s="2" customFormat="1" ht="16.5" customHeight="1">
      <c r="A145" s="37"/>
      <c r="B145" s="38"/>
      <c r="C145" s="244" t="s">
        <v>207</v>
      </c>
      <c r="D145" s="244" t="s">
        <v>152</v>
      </c>
      <c r="E145" s="245" t="s">
        <v>1102</v>
      </c>
      <c r="F145" s="246" t="s">
        <v>1103</v>
      </c>
      <c r="G145" s="247" t="s">
        <v>1059</v>
      </c>
      <c r="H145" s="248">
        <v>1</v>
      </c>
      <c r="I145" s="249"/>
      <c r="J145" s="250">
        <f>ROUND(I145*H145,2)</f>
        <v>0</v>
      </c>
      <c r="K145" s="251"/>
      <c r="L145" s="43"/>
      <c r="M145" s="252" t="s">
        <v>1</v>
      </c>
      <c r="N145" s="253" t="s">
        <v>38</v>
      </c>
      <c r="O145" s="90"/>
      <c r="P145" s="254">
        <f>O145*H145</f>
        <v>0</v>
      </c>
      <c r="Q145" s="254">
        <v>0</v>
      </c>
      <c r="R145" s="254">
        <f>Q145*H145</f>
        <v>0</v>
      </c>
      <c r="S145" s="254">
        <v>0</v>
      </c>
      <c r="T145" s="25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6" t="s">
        <v>1060</v>
      </c>
      <c r="AT145" s="256" t="s">
        <v>152</v>
      </c>
      <c r="AU145" s="256" t="s">
        <v>82</v>
      </c>
      <c r="AY145" s="16" t="s">
        <v>150</v>
      </c>
      <c r="BE145" s="257">
        <f>IF(N145="základní",J145,0)</f>
        <v>0</v>
      </c>
      <c r="BF145" s="257">
        <f>IF(N145="snížená",J145,0)</f>
        <v>0</v>
      </c>
      <c r="BG145" s="257">
        <f>IF(N145="zákl. přenesená",J145,0)</f>
        <v>0</v>
      </c>
      <c r="BH145" s="257">
        <f>IF(N145="sníž. přenesená",J145,0)</f>
        <v>0</v>
      </c>
      <c r="BI145" s="257">
        <f>IF(N145="nulová",J145,0)</f>
        <v>0</v>
      </c>
      <c r="BJ145" s="16" t="s">
        <v>80</v>
      </c>
      <c r="BK145" s="257">
        <f>ROUND(I145*H145,2)</f>
        <v>0</v>
      </c>
      <c r="BL145" s="16" t="s">
        <v>1060</v>
      </c>
      <c r="BM145" s="256" t="s">
        <v>1104</v>
      </c>
    </row>
    <row r="146" spans="1:65" s="2" customFormat="1" ht="16.5" customHeight="1">
      <c r="A146" s="37"/>
      <c r="B146" s="38"/>
      <c r="C146" s="244" t="s">
        <v>213</v>
      </c>
      <c r="D146" s="244" t="s">
        <v>152</v>
      </c>
      <c r="E146" s="245" t="s">
        <v>1105</v>
      </c>
      <c r="F146" s="246" t="s">
        <v>1106</v>
      </c>
      <c r="G146" s="247" t="s">
        <v>1059</v>
      </c>
      <c r="H146" s="248">
        <v>1</v>
      </c>
      <c r="I146" s="249"/>
      <c r="J146" s="250">
        <f>ROUND(I146*H146,2)</f>
        <v>0</v>
      </c>
      <c r="K146" s="251"/>
      <c r="L146" s="43"/>
      <c r="M146" s="292" t="s">
        <v>1</v>
      </c>
      <c r="N146" s="293" t="s">
        <v>38</v>
      </c>
      <c r="O146" s="294"/>
      <c r="P146" s="295">
        <f>O146*H146</f>
        <v>0</v>
      </c>
      <c r="Q146" s="295">
        <v>0</v>
      </c>
      <c r="R146" s="295">
        <f>Q146*H146</f>
        <v>0</v>
      </c>
      <c r="S146" s="295">
        <v>0</v>
      </c>
      <c r="T146" s="29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6" t="s">
        <v>1060</v>
      </c>
      <c r="AT146" s="256" t="s">
        <v>152</v>
      </c>
      <c r="AU146" s="256" t="s">
        <v>82</v>
      </c>
      <c r="AY146" s="16" t="s">
        <v>150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6" t="s">
        <v>80</v>
      </c>
      <c r="BK146" s="257">
        <f>ROUND(I146*H146,2)</f>
        <v>0</v>
      </c>
      <c r="BL146" s="16" t="s">
        <v>1060</v>
      </c>
      <c r="BM146" s="256" t="s">
        <v>1107</v>
      </c>
    </row>
    <row r="147" spans="1:31" s="2" customFormat="1" ht="6.95" customHeight="1">
      <c r="A147" s="37"/>
      <c r="B147" s="65"/>
      <c r="C147" s="66"/>
      <c r="D147" s="66"/>
      <c r="E147" s="66"/>
      <c r="F147" s="66"/>
      <c r="G147" s="66"/>
      <c r="H147" s="66"/>
      <c r="I147" s="192"/>
      <c r="J147" s="66"/>
      <c r="K147" s="66"/>
      <c r="L147" s="43"/>
      <c r="M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</sheetData>
  <sheetProtection password="CFC9" sheet="1" objects="1" scenarios="1" formatColumns="0" formatRows="0" autoFilter="0"/>
  <autoFilter ref="C125:K14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7"/>
      <c r="C3" s="148"/>
      <c r="D3" s="148"/>
      <c r="E3" s="148"/>
      <c r="F3" s="148"/>
      <c r="G3" s="148"/>
      <c r="H3" s="19"/>
    </row>
    <row r="4" spans="2:8" s="1" customFormat="1" ht="24.95" customHeight="1">
      <c r="B4" s="19"/>
      <c r="C4" s="150" t="s">
        <v>1108</v>
      </c>
      <c r="H4" s="19"/>
    </row>
    <row r="5" spans="2:8" s="1" customFormat="1" ht="12" customHeight="1">
      <c r="B5" s="19"/>
      <c r="C5" s="297" t="s">
        <v>13</v>
      </c>
      <c r="D5" s="160" t="s">
        <v>14</v>
      </c>
      <c r="E5" s="1"/>
      <c r="F5" s="1"/>
      <c r="H5" s="19"/>
    </row>
    <row r="6" spans="2:8" s="1" customFormat="1" ht="36.95" customHeight="1">
      <c r="B6" s="19"/>
      <c r="C6" s="298" t="s">
        <v>16</v>
      </c>
      <c r="D6" s="299" t="s">
        <v>17</v>
      </c>
      <c r="E6" s="1"/>
      <c r="F6" s="1"/>
      <c r="H6" s="19"/>
    </row>
    <row r="7" spans="2:8" s="1" customFormat="1" ht="16.5" customHeight="1">
      <c r="B7" s="19"/>
      <c r="C7" s="152" t="s">
        <v>22</v>
      </c>
      <c r="D7" s="157" t="str">
        <f>'Rekapitulace stavby'!AN8</f>
        <v>28. 1. 2021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215"/>
      <c r="B9" s="300"/>
      <c r="C9" s="301" t="s">
        <v>54</v>
      </c>
      <c r="D9" s="302" t="s">
        <v>55</v>
      </c>
      <c r="E9" s="302" t="s">
        <v>137</v>
      </c>
      <c r="F9" s="303" t="s">
        <v>1109</v>
      </c>
      <c r="G9" s="215"/>
      <c r="H9" s="300"/>
    </row>
    <row r="10" spans="1:8" s="2" customFormat="1" ht="26.4" customHeight="1">
      <c r="A10" s="37"/>
      <c r="B10" s="43"/>
      <c r="C10" s="304" t="s">
        <v>1110</v>
      </c>
      <c r="D10" s="304" t="s">
        <v>85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305" t="s">
        <v>94</v>
      </c>
      <c r="D11" s="306" t="s">
        <v>95</v>
      </c>
      <c r="E11" s="307" t="s">
        <v>1</v>
      </c>
      <c r="F11" s="308">
        <v>184.18</v>
      </c>
      <c r="G11" s="37"/>
      <c r="H11" s="43"/>
    </row>
    <row r="12" spans="1:8" s="2" customFormat="1" ht="16.8" customHeight="1">
      <c r="A12" s="37"/>
      <c r="B12" s="43"/>
      <c r="C12" s="309" t="s">
        <v>94</v>
      </c>
      <c r="D12" s="309" t="s">
        <v>842</v>
      </c>
      <c r="E12" s="16" t="s">
        <v>1</v>
      </c>
      <c r="F12" s="310">
        <v>184.18</v>
      </c>
      <c r="G12" s="37"/>
      <c r="H12" s="43"/>
    </row>
    <row r="13" spans="1:8" s="2" customFormat="1" ht="16.8" customHeight="1">
      <c r="A13" s="37"/>
      <c r="B13" s="43"/>
      <c r="C13" s="311" t="s">
        <v>1111</v>
      </c>
      <c r="D13" s="37"/>
      <c r="E13" s="37"/>
      <c r="F13" s="37"/>
      <c r="G13" s="37"/>
      <c r="H13" s="43"/>
    </row>
    <row r="14" spans="1:8" s="2" customFormat="1" ht="12">
      <c r="A14" s="37"/>
      <c r="B14" s="43"/>
      <c r="C14" s="309" t="s">
        <v>839</v>
      </c>
      <c r="D14" s="309" t="s">
        <v>840</v>
      </c>
      <c r="E14" s="16" t="s">
        <v>277</v>
      </c>
      <c r="F14" s="310">
        <v>184.18</v>
      </c>
      <c r="G14" s="37"/>
      <c r="H14" s="43"/>
    </row>
    <row r="15" spans="1:8" s="2" customFormat="1" ht="16.8" customHeight="1">
      <c r="A15" s="37"/>
      <c r="B15" s="43"/>
      <c r="C15" s="309" t="s">
        <v>810</v>
      </c>
      <c r="D15" s="309" t="s">
        <v>811</v>
      </c>
      <c r="E15" s="16" t="s">
        <v>277</v>
      </c>
      <c r="F15" s="310">
        <v>711.83</v>
      </c>
      <c r="G15" s="37"/>
      <c r="H15" s="43"/>
    </row>
    <row r="16" spans="1:8" s="2" customFormat="1" ht="16.8" customHeight="1">
      <c r="A16" s="37"/>
      <c r="B16" s="43"/>
      <c r="C16" s="309" t="s">
        <v>815</v>
      </c>
      <c r="D16" s="309" t="s">
        <v>816</v>
      </c>
      <c r="E16" s="16" t="s">
        <v>277</v>
      </c>
      <c r="F16" s="310">
        <v>6406.47</v>
      </c>
      <c r="G16" s="37"/>
      <c r="H16" s="43"/>
    </row>
    <row r="17" spans="1:8" s="2" customFormat="1" ht="16.8" customHeight="1">
      <c r="A17" s="37"/>
      <c r="B17" s="43"/>
      <c r="C17" s="305" t="s">
        <v>101</v>
      </c>
      <c r="D17" s="306" t="s">
        <v>102</v>
      </c>
      <c r="E17" s="307" t="s">
        <v>1</v>
      </c>
      <c r="F17" s="308">
        <v>263.276</v>
      </c>
      <c r="G17" s="37"/>
      <c r="H17" s="43"/>
    </row>
    <row r="18" spans="1:8" s="2" customFormat="1" ht="16.8" customHeight="1">
      <c r="A18" s="37"/>
      <c r="B18" s="43"/>
      <c r="C18" s="309" t="s">
        <v>101</v>
      </c>
      <c r="D18" s="309" t="s">
        <v>832</v>
      </c>
      <c r="E18" s="16" t="s">
        <v>1</v>
      </c>
      <c r="F18" s="310">
        <v>263.276</v>
      </c>
      <c r="G18" s="37"/>
      <c r="H18" s="43"/>
    </row>
    <row r="19" spans="1:8" s="2" customFormat="1" ht="16.8" customHeight="1">
      <c r="A19" s="37"/>
      <c r="B19" s="43"/>
      <c r="C19" s="311" t="s">
        <v>1111</v>
      </c>
      <c r="D19" s="37"/>
      <c r="E19" s="37"/>
      <c r="F19" s="37"/>
      <c r="G19" s="37"/>
      <c r="H19" s="43"/>
    </row>
    <row r="20" spans="1:8" s="2" customFormat="1" ht="12">
      <c r="A20" s="37"/>
      <c r="B20" s="43"/>
      <c r="C20" s="309" t="s">
        <v>829</v>
      </c>
      <c r="D20" s="309" t="s">
        <v>830</v>
      </c>
      <c r="E20" s="16" t="s">
        <v>277</v>
      </c>
      <c r="F20" s="310">
        <v>263.276</v>
      </c>
      <c r="G20" s="37"/>
      <c r="H20" s="43"/>
    </row>
    <row r="21" spans="1:8" s="2" customFormat="1" ht="16.8" customHeight="1">
      <c r="A21" s="37"/>
      <c r="B21" s="43"/>
      <c r="C21" s="309" t="s">
        <v>820</v>
      </c>
      <c r="D21" s="309" t="s">
        <v>821</v>
      </c>
      <c r="E21" s="16" t="s">
        <v>277</v>
      </c>
      <c r="F21" s="310">
        <v>263.276</v>
      </c>
      <c r="G21" s="37"/>
      <c r="H21" s="43"/>
    </row>
    <row r="22" spans="1:8" s="2" customFormat="1" ht="16.8" customHeight="1">
      <c r="A22" s="37"/>
      <c r="B22" s="43"/>
      <c r="C22" s="309" t="s">
        <v>824</v>
      </c>
      <c r="D22" s="309" t="s">
        <v>825</v>
      </c>
      <c r="E22" s="16" t="s">
        <v>277</v>
      </c>
      <c r="F22" s="310">
        <v>2369.484</v>
      </c>
      <c r="G22" s="37"/>
      <c r="H22" s="43"/>
    </row>
    <row r="23" spans="1:8" s="2" customFormat="1" ht="16.8" customHeight="1">
      <c r="A23" s="37"/>
      <c r="B23" s="43"/>
      <c r="C23" s="305" t="s">
        <v>97</v>
      </c>
      <c r="D23" s="306" t="s">
        <v>98</v>
      </c>
      <c r="E23" s="307" t="s">
        <v>1</v>
      </c>
      <c r="F23" s="308">
        <v>527.65</v>
      </c>
      <c r="G23" s="37"/>
      <c r="H23" s="43"/>
    </row>
    <row r="24" spans="1:8" s="2" customFormat="1" ht="16.8" customHeight="1">
      <c r="A24" s="37"/>
      <c r="B24" s="43"/>
      <c r="C24" s="309" t="s">
        <v>97</v>
      </c>
      <c r="D24" s="309" t="s">
        <v>837</v>
      </c>
      <c r="E24" s="16" t="s">
        <v>1</v>
      </c>
      <c r="F24" s="310">
        <v>527.65</v>
      </c>
      <c r="G24" s="37"/>
      <c r="H24" s="43"/>
    </row>
    <row r="25" spans="1:8" s="2" customFormat="1" ht="16.8" customHeight="1">
      <c r="A25" s="37"/>
      <c r="B25" s="43"/>
      <c r="C25" s="311" t="s">
        <v>1111</v>
      </c>
      <c r="D25" s="37"/>
      <c r="E25" s="37"/>
      <c r="F25" s="37"/>
      <c r="G25" s="37"/>
      <c r="H25" s="43"/>
    </row>
    <row r="26" spans="1:8" s="2" customFormat="1" ht="12">
      <c r="A26" s="37"/>
      <c r="B26" s="43"/>
      <c r="C26" s="309" t="s">
        <v>834</v>
      </c>
      <c r="D26" s="309" t="s">
        <v>835</v>
      </c>
      <c r="E26" s="16" t="s">
        <v>277</v>
      </c>
      <c r="F26" s="310">
        <v>527.65</v>
      </c>
      <c r="G26" s="37"/>
      <c r="H26" s="43"/>
    </row>
    <row r="27" spans="1:8" s="2" customFormat="1" ht="16.8" customHeight="1">
      <c r="A27" s="37"/>
      <c r="B27" s="43"/>
      <c r="C27" s="309" t="s">
        <v>810</v>
      </c>
      <c r="D27" s="309" t="s">
        <v>811</v>
      </c>
      <c r="E27" s="16" t="s">
        <v>277</v>
      </c>
      <c r="F27" s="310">
        <v>711.83</v>
      </c>
      <c r="G27" s="37"/>
      <c r="H27" s="43"/>
    </row>
    <row r="28" spans="1:8" s="2" customFormat="1" ht="16.8" customHeight="1">
      <c r="A28" s="37"/>
      <c r="B28" s="43"/>
      <c r="C28" s="309" t="s">
        <v>815</v>
      </c>
      <c r="D28" s="309" t="s">
        <v>816</v>
      </c>
      <c r="E28" s="16" t="s">
        <v>277</v>
      </c>
      <c r="F28" s="310">
        <v>6406.47</v>
      </c>
      <c r="G28" s="37"/>
      <c r="H28" s="43"/>
    </row>
    <row r="29" spans="1:8" s="2" customFormat="1" ht="16.8" customHeight="1">
      <c r="A29" s="37"/>
      <c r="B29" s="43"/>
      <c r="C29" s="305" t="s">
        <v>104</v>
      </c>
      <c r="D29" s="306" t="s">
        <v>105</v>
      </c>
      <c r="E29" s="307" t="s">
        <v>1</v>
      </c>
      <c r="F29" s="308">
        <v>1095</v>
      </c>
      <c r="G29" s="37"/>
      <c r="H29" s="43"/>
    </row>
    <row r="30" spans="1:8" s="2" customFormat="1" ht="16.8" customHeight="1">
      <c r="A30" s="37"/>
      <c r="B30" s="43"/>
      <c r="C30" s="309" t="s">
        <v>104</v>
      </c>
      <c r="D30" s="309" t="s">
        <v>309</v>
      </c>
      <c r="E30" s="16" t="s">
        <v>1</v>
      </c>
      <c r="F30" s="310">
        <v>1095</v>
      </c>
      <c r="G30" s="37"/>
      <c r="H30" s="43"/>
    </row>
    <row r="31" spans="1:8" s="2" customFormat="1" ht="16.8" customHeight="1">
      <c r="A31" s="37"/>
      <c r="B31" s="43"/>
      <c r="C31" s="311" t="s">
        <v>1111</v>
      </c>
      <c r="D31" s="37"/>
      <c r="E31" s="37"/>
      <c r="F31" s="37"/>
      <c r="G31" s="37"/>
      <c r="H31" s="43"/>
    </row>
    <row r="32" spans="1:8" s="2" customFormat="1" ht="16.8" customHeight="1">
      <c r="A32" s="37"/>
      <c r="B32" s="43"/>
      <c r="C32" s="309" t="s">
        <v>301</v>
      </c>
      <c r="D32" s="309" t="s">
        <v>302</v>
      </c>
      <c r="E32" s="16" t="s">
        <v>155</v>
      </c>
      <c r="F32" s="310">
        <v>1095</v>
      </c>
      <c r="G32" s="37"/>
      <c r="H32" s="43"/>
    </row>
    <row r="33" spans="1:8" s="2" customFormat="1" ht="16.8" customHeight="1">
      <c r="A33" s="37"/>
      <c r="B33" s="43"/>
      <c r="C33" s="309" t="s">
        <v>223</v>
      </c>
      <c r="D33" s="309" t="s">
        <v>224</v>
      </c>
      <c r="E33" s="16" t="s">
        <v>225</v>
      </c>
      <c r="F33" s="310">
        <v>328.5</v>
      </c>
      <c r="G33" s="37"/>
      <c r="H33" s="43"/>
    </row>
    <row r="34" spans="1:8" s="2" customFormat="1" ht="16.8" customHeight="1">
      <c r="A34" s="37"/>
      <c r="B34" s="43"/>
      <c r="C34" s="309" t="s">
        <v>266</v>
      </c>
      <c r="D34" s="309" t="s">
        <v>267</v>
      </c>
      <c r="E34" s="16" t="s">
        <v>225</v>
      </c>
      <c r="F34" s="310">
        <v>328.5</v>
      </c>
      <c r="G34" s="37"/>
      <c r="H34" s="43"/>
    </row>
    <row r="35" spans="1:8" s="2" customFormat="1" ht="16.8" customHeight="1">
      <c r="A35" s="37"/>
      <c r="B35" s="43"/>
      <c r="C35" s="309" t="s">
        <v>271</v>
      </c>
      <c r="D35" s="309" t="s">
        <v>272</v>
      </c>
      <c r="E35" s="16" t="s">
        <v>225</v>
      </c>
      <c r="F35" s="310">
        <v>328.5</v>
      </c>
      <c r="G35" s="37"/>
      <c r="H35" s="43"/>
    </row>
    <row r="36" spans="1:8" s="2" customFormat="1" ht="16.8" customHeight="1">
      <c r="A36" s="37"/>
      <c r="B36" s="43"/>
      <c r="C36" s="309" t="s">
        <v>275</v>
      </c>
      <c r="D36" s="309" t="s">
        <v>276</v>
      </c>
      <c r="E36" s="16" t="s">
        <v>277</v>
      </c>
      <c r="F36" s="310">
        <v>591.3</v>
      </c>
      <c r="G36" s="37"/>
      <c r="H36" s="43"/>
    </row>
    <row r="37" spans="1:8" s="2" customFormat="1" ht="16.8" customHeight="1">
      <c r="A37" s="37"/>
      <c r="B37" s="43"/>
      <c r="C37" s="309" t="s">
        <v>321</v>
      </c>
      <c r="D37" s="309" t="s">
        <v>322</v>
      </c>
      <c r="E37" s="16" t="s">
        <v>155</v>
      </c>
      <c r="F37" s="310">
        <v>2190</v>
      </c>
      <c r="G37" s="37"/>
      <c r="H37" s="43"/>
    </row>
    <row r="38" spans="1:8" s="2" customFormat="1" ht="12">
      <c r="A38" s="37"/>
      <c r="B38" s="43"/>
      <c r="C38" s="309" t="s">
        <v>326</v>
      </c>
      <c r="D38" s="309" t="s">
        <v>327</v>
      </c>
      <c r="E38" s="16" t="s">
        <v>155</v>
      </c>
      <c r="F38" s="310">
        <v>1149.75</v>
      </c>
      <c r="G38" s="37"/>
      <c r="H38" s="43"/>
    </row>
    <row r="39" spans="1:8" s="2" customFormat="1" ht="16.8" customHeight="1">
      <c r="A39" s="37"/>
      <c r="B39" s="43"/>
      <c r="C39" s="305" t="s">
        <v>107</v>
      </c>
      <c r="D39" s="306" t="s">
        <v>108</v>
      </c>
      <c r="E39" s="307" t="s">
        <v>1</v>
      </c>
      <c r="F39" s="308">
        <v>360</v>
      </c>
      <c r="G39" s="37"/>
      <c r="H39" s="43"/>
    </row>
    <row r="40" spans="1:8" s="2" customFormat="1" ht="16.8" customHeight="1">
      <c r="A40" s="37"/>
      <c r="B40" s="43"/>
      <c r="C40" s="309" t="s">
        <v>107</v>
      </c>
      <c r="D40" s="309" t="s">
        <v>336</v>
      </c>
      <c r="E40" s="16" t="s">
        <v>1</v>
      </c>
      <c r="F40" s="310">
        <v>360</v>
      </c>
      <c r="G40" s="37"/>
      <c r="H40" s="43"/>
    </row>
    <row r="41" spans="1:8" s="2" customFormat="1" ht="16.8" customHeight="1">
      <c r="A41" s="37"/>
      <c r="B41" s="43"/>
      <c r="C41" s="311" t="s">
        <v>1111</v>
      </c>
      <c r="D41" s="37"/>
      <c r="E41" s="37"/>
      <c r="F41" s="37"/>
      <c r="G41" s="37"/>
      <c r="H41" s="43"/>
    </row>
    <row r="42" spans="1:8" s="2" customFormat="1" ht="12">
      <c r="A42" s="37"/>
      <c r="B42" s="43"/>
      <c r="C42" s="309" t="s">
        <v>333</v>
      </c>
      <c r="D42" s="309" t="s">
        <v>334</v>
      </c>
      <c r="E42" s="16" t="s">
        <v>155</v>
      </c>
      <c r="F42" s="310">
        <v>360</v>
      </c>
      <c r="G42" s="37"/>
      <c r="H42" s="43"/>
    </row>
    <row r="43" spans="1:8" s="2" customFormat="1" ht="16.8" customHeight="1">
      <c r="A43" s="37"/>
      <c r="B43" s="43"/>
      <c r="C43" s="309" t="s">
        <v>338</v>
      </c>
      <c r="D43" s="309" t="s">
        <v>339</v>
      </c>
      <c r="E43" s="16" t="s">
        <v>155</v>
      </c>
      <c r="F43" s="310">
        <v>360</v>
      </c>
      <c r="G43" s="37"/>
      <c r="H43" s="43"/>
    </row>
    <row r="44" spans="1:8" s="2" customFormat="1" ht="12">
      <c r="A44" s="37"/>
      <c r="B44" s="43"/>
      <c r="C44" s="309" t="s">
        <v>348</v>
      </c>
      <c r="D44" s="309" t="s">
        <v>349</v>
      </c>
      <c r="E44" s="16" t="s">
        <v>155</v>
      </c>
      <c r="F44" s="310">
        <v>360</v>
      </c>
      <c r="G44" s="37"/>
      <c r="H44" s="43"/>
    </row>
    <row r="45" spans="1:8" s="2" customFormat="1" ht="12">
      <c r="A45" s="37"/>
      <c r="B45" s="43"/>
      <c r="C45" s="309" t="s">
        <v>366</v>
      </c>
      <c r="D45" s="309" t="s">
        <v>367</v>
      </c>
      <c r="E45" s="16" t="s">
        <v>155</v>
      </c>
      <c r="F45" s="310">
        <v>360</v>
      </c>
      <c r="G45" s="37"/>
      <c r="H45" s="43"/>
    </row>
    <row r="46" spans="1:8" s="2" customFormat="1" ht="16.8" customHeight="1">
      <c r="A46" s="37"/>
      <c r="B46" s="43"/>
      <c r="C46" s="309" t="s">
        <v>370</v>
      </c>
      <c r="D46" s="309" t="s">
        <v>371</v>
      </c>
      <c r="E46" s="16" t="s">
        <v>155</v>
      </c>
      <c r="F46" s="310">
        <v>360</v>
      </c>
      <c r="G46" s="37"/>
      <c r="H46" s="43"/>
    </row>
    <row r="47" spans="1:8" s="2" customFormat="1" ht="16.8" customHeight="1">
      <c r="A47" s="37"/>
      <c r="B47" s="43"/>
      <c r="C47" s="309" t="s">
        <v>374</v>
      </c>
      <c r="D47" s="309" t="s">
        <v>375</v>
      </c>
      <c r="E47" s="16" t="s">
        <v>155</v>
      </c>
      <c r="F47" s="310">
        <v>360</v>
      </c>
      <c r="G47" s="37"/>
      <c r="H47" s="43"/>
    </row>
    <row r="48" spans="1:8" s="2" customFormat="1" ht="16.8" customHeight="1">
      <c r="A48" s="37"/>
      <c r="B48" s="43"/>
      <c r="C48" s="309" t="s">
        <v>352</v>
      </c>
      <c r="D48" s="309" t="s">
        <v>353</v>
      </c>
      <c r="E48" s="16" t="s">
        <v>225</v>
      </c>
      <c r="F48" s="310">
        <v>14.75</v>
      </c>
      <c r="G48" s="37"/>
      <c r="H48" s="43"/>
    </row>
    <row r="49" spans="1:8" s="2" customFormat="1" ht="7.4" customHeight="1">
      <c r="A49" s="37"/>
      <c r="B49" s="190"/>
      <c r="C49" s="191"/>
      <c r="D49" s="191"/>
      <c r="E49" s="191"/>
      <c r="F49" s="191"/>
      <c r="G49" s="191"/>
      <c r="H49" s="43"/>
    </row>
    <row r="50" spans="1:8" s="2" customFormat="1" ht="12">
      <c r="A50" s="37"/>
      <c r="B50" s="37"/>
      <c r="C50" s="37"/>
      <c r="D50" s="37"/>
      <c r="E50" s="37"/>
      <c r="F50" s="37"/>
      <c r="G50" s="37"/>
      <c r="H50" s="37"/>
    </row>
  </sheetData>
  <sheetProtection password="CFC9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PRACOVNA-2015\PRACOVNA</dc:creator>
  <cp:keywords/>
  <dc:description/>
  <cp:lastModifiedBy>PRACOVNA-2015\PRACOVNA</cp:lastModifiedBy>
  <dcterms:created xsi:type="dcterms:W3CDTF">2021-07-19T11:48:17Z</dcterms:created>
  <dcterms:modified xsi:type="dcterms:W3CDTF">2021-07-19T11:48:23Z</dcterms:modified>
  <cp:category/>
  <cp:version/>
  <cp:contentType/>
  <cp:contentStatus/>
</cp:coreProperties>
</file>