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36616" yWindow="65416" windowWidth="29040" windowHeight="15840" activeTab="0"/>
  </bookViews>
  <sheets>
    <sheet name="Rekapitulace stavby" sheetId="1" r:id="rId1"/>
    <sheet name="01 (1) - Stavební část" sheetId="2" r:id="rId2"/>
    <sheet name="02 (1) - Zdravotechnika" sheetId="3" r:id="rId3"/>
    <sheet name="03 (1) - Vytápění" sheetId="4" r:id="rId4"/>
    <sheet name="04 (1) - Elektroinstalace" sheetId="5" r:id="rId5"/>
    <sheet name="05 (1) - VZT" sheetId="6" r:id="rId6"/>
    <sheet name="06 (1) - Interiérové vyba..." sheetId="7" r:id="rId7"/>
    <sheet name="07 (1) - VRN" sheetId="8" r:id="rId8"/>
  </sheets>
  <definedNames>
    <definedName name="_xlnm._FilterDatabase" localSheetId="1" hidden="1">'01 (1) - Stavební část'!$C$134:$K$866</definedName>
    <definedName name="_xlnm._FilterDatabase" localSheetId="2" hidden="1">'02 (1) - Zdravotechnika'!$C$131:$K$538</definedName>
    <definedName name="_xlnm._FilterDatabase" localSheetId="3" hidden="1">'03 (1) - Vytápění'!$C$128:$K$336</definedName>
    <definedName name="_xlnm._FilterDatabase" localSheetId="4" hidden="1">'04 (1) - Elektroinstalace'!$C$126:$K$384</definedName>
    <definedName name="_xlnm._FilterDatabase" localSheetId="5" hidden="1">'05 (1) - VZT'!$C$125:$K$255</definedName>
    <definedName name="_xlnm._FilterDatabase" localSheetId="6" hidden="1">'06 (1) - Interiérové vyba...'!$C$119:$K$171</definedName>
    <definedName name="_xlnm._FilterDatabase" localSheetId="7" hidden="1">'07 (1) - VRN'!$C$122:$K$145</definedName>
    <definedName name="_xlnm.Print_Area" localSheetId="1">'01 (1) - Stavební část'!$C$4:$J$39,'01 (1) - Stavební část'!$C$50:$J$76,'01 (1) - Stavební část'!$C$82:$J$116,'01 (1) - Stavební část'!$C$122:$K$866</definedName>
    <definedName name="_xlnm.Print_Area" localSheetId="2">'02 (1) - Zdravotechnika'!$C$4:$J$39,'02 (1) - Zdravotechnika'!$C$50:$J$76,'02 (1) - Zdravotechnika'!$C$82:$J$113,'02 (1) - Zdravotechnika'!$C$119:$K$538</definedName>
    <definedName name="_xlnm.Print_Area" localSheetId="3">'03 (1) - Vytápění'!$C$4:$J$39,'03 (1) - Vytápění'!$C$50:$J$76,'03 (1) - Vytápění'!$C$82:$J$110,'03 (1) - Vytápění'!$C$116:$K$336</definedName>
    <definedName name="_xlnm.Print_Area" localSheetId="4">'04 (1) - Elektroinstalace'!$C$4:$J$39,'04 (1) - Elektroinstalace'!$C$50:$J$76,'04 (1) - Elektroinstalace'!$C$82:$J$108,'04 (1) - Elektroinstalace'!$C$114:$K$384</definedName>
    <definedName name="_xlnm.Print_Area" localSheetId="5">'05 (1) - VZT'!$C$4:$J$39,'05 (1) - VZT'!$C$50:$J$76,'05 (1) - VZT'!$C$82:$J$107,'05 (1) - VZT'!$C$113:$K$255</definedName>
    <definedName name="_xlnm.Print_Area" localSheetId="6">'06 (1) - Interiérové vyba...'!$C$4:$J$39,'06 (1) - Interiérové vyba...'!$C$50:$J$76,'06 (1) - Interiérové vyba...'!$C$82:$J$101,'06 (1) - Interiérové vyba...'!$C$107:$K$171</definedName>
    <definedName name="_xlnm.Print_Area" localSheetId="7">'07 (1) - VRN'!$C$4:$J$39,'07 (1) - VRN'!$C$50:$J$76,'07 (1) - VRN'!$C$82:$J$104,'07 (1) - VRN'!$C$110:$K$145</definedName>
    <definedName name="_xlnm.Print_Area" localSheetId="0">'Rekapitulace stavby'!$D$4:$AO$76,'Rekapitulace stavby'!$C$82:$AQ$102</definedName>
    <definedName name="_xlnm.Print_Titles" localSheetId="0">'Rekapitulace stavby'!$92:$92</definedName>
    <definedName name="_xlnm.Print_Titles" localSheetId="1">'01 (1) - Stavební část'!$134:$134</definedName>
    <definedName name="_xlnm.Print_Titles" localSheetId="2">'02 (1) - Zdravotechnika'!$131:$131</definedName>
    <definedName name="_xlnm.Print_Titles" localSheetId="3">'03 (1) - Vytápění'!$128:$128</definedName>
    <definedName name="_xlnm.Print_Titles" localSheetId="4">'04 (1) - Elektroinstalace'!$126:$126</definedName>
    <definedName name="_xlnm.Print_Titles" localSheetId="5">'05 (1) - VZT'!$125:$125</definedName>
    <definedName name="_xlnm.Print_Titles" localSheetId="6">'06 (1) - Interiérové vyba...'!$119:$119</definedName>
    <definedName name="_xlnm.Print_Titles" localSheetId="7">'07 (1) - VRN'!$122:$122</definedName>
  </definedNames>
  <calcPr calcId="191029"/>
  <extLst/>
</workbook>
</file>

<file path=xl/sharedStrings.xml><?xml version="1.0" encoding="utf-8"?>
<sst xmlns="http://schemas.openxmlformats.org/spreadsheetml/2006/main" count="17757" uniqueCount="1421">
  <si>
    <t>Export Komplet</t>
  </si>
  <si>
    <t/>
  </si>
  <si>
    <t>2.0</t>
  </si>
  <si>
    <t>False</t>
  </si>
  <si>
    <t>{9ed900dc-478a-4d74-8ded-e526b043181b}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</si>
  <si>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</si>
  <si>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</si>
  <si>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</si>
  <si>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</si>
  <si>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</si>
  <si>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</si>
  <si>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</si>
  <si>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</si>
  <si>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</si>
  <si>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210707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</si>
  <si>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</si>
  <si>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</si>
  <si>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suterénu C, Nemocnice Nymburk s.r.o.</t>
  </si>
  <si>
    <t>KSO:</t>
  </si>
  <si>
    <t>CC-CZ:</t>
  </si>
  <si>
    <t>Místo:</t>
  </si>
  <si>
    <t xml:space="preserve"> </t>
  </si>
  <si>
    <t>Datum:</t>
  </si>
  <si>
    <t>7. 7. 2021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</si>
  <si>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</si>
  <si>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</si>
  <si>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</si>
  <si>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</si>
  <si>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</si>
  <si>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</si>
  <si>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</si>
  <si>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</si>
  <si>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</si>
  <si>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</si>
  <si>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</si>
  <si>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</si>
  <si>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</si>
  <si>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</si>
  <si>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</si>
  <si>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</si>
  <si>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</si>
  <si>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</si>
  <si>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</si>
  <si>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</si>
  <si>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</si>
  <si>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</si>
  <si>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</si>
  <si>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</si>
  <si>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</si>
  <si>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</si>
  <si>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</si>
  <si>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</si>
  <si>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</si>
  <si>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</si>
  <si>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</si>
  <si>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</si>
  <si>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</si>
  <si>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</si>
  <si>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</si>
  <si>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</si>
  <si>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</si>
  <si>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</si>
  <si>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</si>
  <si>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</si>
  <si>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</si>
  <si>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</si>
  <si>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</si>
  <si>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</si>
  <si>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</si>
  <si>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</si>
  <si>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</si>
  <si>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</si>
  <si>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</si>
  <si>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</si>
  <si>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</si>
  <si>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</si>
  <si>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</si>
  <si>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</si>
  <si>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 (1)</t>
  </si>
  <si>
    <t>Stavební část</t>
  </si>
  <si>
    <t>STA</t>
  </si>
  <si>
    <t>1</t>
  </si>
  <si>
    <t>{488c7eab-dd69-46bc-b797-f7621da7c23c}</t>
  </si>
  <si>
    <t>2</t>
  </si>
  <si>
    <t>02 (1)</t>
  </si>
  <si>
    <t>Zdravotechnika</t>
  </si>
  <si>
    <t>{6993d5c8-a6ac-4929-9950-40c8b2239f44}</t>
  </si>
  <si>
    <t>03 (1)</t>
  </si>
  <si>
    <t>Vytápění</t>
  </si>
  <si>
    <t>{9b187882-b47d-4d70-b87d-a68404def339}</t>
  </si>
  <si>
    <t>04 (1)</t>
  </si>
  <si>
    <t>Elektroinstalace</t>
  </si>
  <si>
    <t>{49be7edf-9a3d-4edb-982e-7f64e1b886ce}</t>
  </si>
  <si>
    <t>05 (1)</t>
  </si>
  <si>
    <t>VZT</t>
  </si>
  <si>
    <t>{02c618f3-7f99-4d87-867c-a1923d00c35e}</t>
  </si>
  <si>
    <t>06 (1)</t>
  </si>
  <si>
    <t>Interiérové vybavení</t>
  </si>
  <si>
    <t>{7edb1f65-fbb2-4d8d-af61-ca1c99b5dd4a}</t>
  </si>
  <si>
    <t>07 (1)</t>
  </si>
  <si>
    <t>VRN</t>
  </si>
  <si>
    <t>{293c8929-b2eb-4500-bfe9-842e7c29d98f}</t>
  </si>
  <si>
    <t>KRYCÍ LIST SOUPISU PRACÍ</t>
  </si>
  <si>
    <t>Objekt:</t>
  </si>
  <si>
    <t>01 (1)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</si>
  <si>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</si>
  <si>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</si>
  <si>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</si>
  <si>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</si>
  <si>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</si>
  <si>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</si>
  <si>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</si>
  <si>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</si>
  <si>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</si>
  <si>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</si>
  <si>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</si>
  <si>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</si>
  <si>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</si>
  <si>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</si>
  <si>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</si>
  <si>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</si>
  <si>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</si>
  <si>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</si>
  <si>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</si>
  <si>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</si>
  <si>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</si>
  <si>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</si>
  <si>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</si>
  <si>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VP -   Vícepráce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</si>
  <si>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</si>
  <si>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</si>
  <si>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</si>
  <si>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</si>
  <si>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</si>
  <si>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</si>
  <si>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</si>
  <si>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</si>
  <si>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</si>
  <si>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</si>
  <si>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</si>
  <si>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</si>
  <si>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</si>
  <si>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</si>
  <si>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</si>
  <si>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</si>
  <si>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</si>
  <si>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</si>
  <si>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131551202</t>
  </si>
  <si>
    <t>Hloubení jam zapažených v hornině třídy těžitelnosti III, skupiny 6 objem do 50 m3 strojně</t>
  </si>
  <si>
    <t>m3</t>
  </si>
  <si>
    <t>CS ÚRS 2021 01</t>
  </si>
  <si>
    <t>4</t>
  </si>
  <si>
    <t>PP</t>
  </si>
  <si>
    <t>Hloubení zapažených jam a zářezů strojně s urovnáním dna do předepsaného profilu a spádu v hornině třídy těžitelnosti III skupiny 6 přes 20 do 50 m3</t>
  </si>
  <si>
    <t>Zakládání</t>
  </si>
  <si>
    <t>274361821</t>
  </si>
  <si>
    <t>Výztuž základových pasů betonářskou ocelí 10 505 (R)</t>
  </si>
  <si>
    <t>t</t>
  </si>
  <si>
    <t>Výztuž základů pasů z betonářské oceli 10 505 (R) nebo BSt 500</t>
  </si>
  <si>
    <t>3</t>
  </si>
  <si>
    <t>279113154</t>
  </si>
  <si>
    <t>Základová zeď tl do 300 mm z tvárnic ztraceného bednění včetně výplně z betonu tř. C 25/30</t>
  </si>
  <si>
    <t>m2</t>
  </si>
  <si>
    <t>6</t>
  </si>
  <si>
    <t>Základové zdi z tvárnic ztraceného bednění včetně výplně z betonu  bez zvláštních nároků na vliv prostředí třídy C 25/30, tloušťky zdiva přes 250 do 300 mm</t>
  </si>
  <si>
    <t>VV</t>
  </si>
  <si>
    <t>(6,4+3,8)*1,75</t>
  </si>
  <si>
    <t>Součet</t>
  </si>
  <si>
    <t>Svislé a kompletní konstrukce</t>
  </si>
  <si>
    <t>31027984R</t>
  </si>
  <si>
    <t>Zazdívka otvorů ve zdivu nadzákladovém nepálenými tvárnicemi plochy přes 1 m2 do 4 m2 , ve zdi tl. přes 300 mm</t>
  </si>
  <si>
    <t>R-položka</t>
  </si>
  <si>
    <t>8</t>
  </si>
  <si>
    <t>viz výkr. Půdorys 1.PP - návrh, Řez objektem a další</t>
  </si>
  <si>
    <t>"1.PP" (1,53*2,1)*0,5+(1,2*2,1)*0,5+(1,2*2,1)*0,85+(1,2*2,1)*0,3*2+(0,9*2,1)*0,15</t>
  </si>
  <si>
    <t>5</t>
  </si>
  <si>
    <t>311272111</t>
  </si>
  <si>
    <t>Zdivo z pórobetonových tvárnic hladkých do P2 do 450 kg/m3 na tenkovrstvou maltu tl 250 mm</t>
  </si>
  <si>
    <t>10</t>
  </si>
  <si>
    <t>Zdivo z pórobetonových tvárnic na tenké maltové lože, tl. zdiva 250 mm pevnost tvárnic do P2, objemová hmotnost do 450 kg/m3 hladkých</t>
  </si>
  <si>
    <t>317142422</t>
  </si>
  <si>
    <t>Překlady nenosné z pórobetonu osazené do tenkého maltového lože, výšky do 250 mm, šířky překladu 100 mm, délky překladu přes 1000 do 1250 mm</t>
  </si>
  <si>
    <t>kus</t>
  </si>
  <si>
    <t>CS ÚRS 2020 02</t>
  </si>
  <si>
    <t>12</t>
  </si>
  <si>
    <t>viz výkr. Půdorys 1.a 2.NP - návrh, Řez objektem, Tabulka překladů a další</t>
  </si>
  <si>
    <t>"1.NP" 4</t>
  </si>
  <si>
    <t>"2.NP" 3</t>
  </si>
  <si>
    <t>7</t>
  </si>
  <si>
    <t>M</t>
  </si>
  <si>
    <t>55342284</t>
  </si>
  <si>
    <t>zábradlí s hranatým sloupkem a hranatými pruty s horním kotvením</t>
  </si>
  <si>
    <t>m</t>
  </si>
  <si>
    <t>14</t>
  </si>
  <si>
    <t>59373755</t>
  </si>
  <si>
    <t>stupeň schodišťový nosný ŽB 135x35x14,5cm</t>
  </si>
  <si>
    <t>16</t>
  </si>
  <si>
    <t>9</t>
  </si>
  <si>
    <t>317142444</t>
  </si>
  <si>
    <t>Překlad nenosný pórobetonový š 150 mm v do 250 mm na tenkovrstvou maltu dl do 1500 mm</t>
  </si>
  <si>
    <t>18</t>
  </si>
  <si>
    <t>Překlady nenosné z pórobetonu osazené do tenkého maltového lože, výšky do 250 mm, šířky překladu 150 mm, délky překladu přes 1250 do 1500 mm</t>
  </si>
  <si>
    <t>317234410</t>
  </si>
  <si>
    <t>Vyzdívka mezi nosníky cihlami pálenými na maltu cementovou</t>
  </si>
  <si>
    <t>20</t>
  </si>
  <si>
    <t>viz výkr. Půdorys 1.PP - návrh, Řez objektem, Tabulka překladů a další</t>
  </si>
  <si>
    <t>1.PP</t>
  </si>
  <si>
    <t>"PŘ1 - 4 x I č.160" 1*(4*1,8)*0,1</t>
  </si>
  <si>
    <t>"PŘ2 - 4 x I č.140" 1*(4*1,8)*0,1</t>
  </si>
  <si>
    <t>"PŘ3 - 3 x I č.140" 1*(3*1,7)*0,1</t>
  </si>
  <si>
    <t>"PŘ4 - 4 x I č.160" 1*(4*2,75)*0,1</t>
  </si>
  <si>
    <t>"PŘ5 - 5 x I č.140" 2*(5*1,6)*0,1</t>
  </si>
  <si>
    <t>"PŘ6 - 3 x I č.140" 2*(3*1,5)*0,1</t>
  </si>
  <si>
    <t>11</t>
  </si>
  <si>
    <t>317941123</t>
  </si>
  <si>
    <t>Osazování ocelových válcovaných nosníků na zdivu I, IE, U, UE nebo L do č 22</t>
  </si>
  <si>
    <t>22</t>
  </si>
  <si>
    <t>Osazování ocelových válcovaných nosníků na zdivu  I nebo IE nebo U nebo UE nebo L č. 14 až 22 nebo výšky do 220 mm</t>
  </si>
  <si>
    <t>"PŘ1 - 4 x I č.160" 1*(4*1,8)*17,9/1000</t>
  </si>
  <si>
    <t>"PŘ2 - 4 x I č.140" 1*(4*1,8)*14,3/1000</t>
  </si>
  <si>
    <t>"PŘ3 - 3 x I č.140" 1*(3*1,7)*14,3/1000</t>
  </si>
  <si>
    <t>"PŘ4 - 4 x I č.160" 1*(4*2,75)*17,9/1000</t>
  </si>
  <si>
    <t>"PŘ5 - 5 x I č.140" 2*(5*1,6)*14,3/1000</t>
  </si>
  <si>
    <t>"PŘ6 - 3 x I č.140" 2*(3*1,5)*14,3/1000</t>
  </si>
  <si>
    <t>"PŘ7 - 3 x I č.140" 2*(3*1,2)*14,3/1000</t>
  </si>
  <si>
    <t>13010718</t>
  </si>
  <si>
    <t>ocel profilová IPN 160 jakost 11 375</t>
  </si>
  <si>
    <t>24</t>
  </si>
  <si>
    <t>13</t>
  </si>
  <si>
    <t>13010716</t>
  </si>
  <si>
    <t>ocel profilová IPN 140 jakost 11 375</t>
  </si>
  <si>
    <t>26</t>
  </si>
  <si>
    <t>0,963-0,326</t>
  </si>
  <si>
    <t>340271021</t>
  </si>
  <si>
    <t>Zazdívka otvorů v příčkách nebo stěnách pórobetonovými tvárnicemi plochy přes 0,025 m2 do 1 m2, objemová hmotnost 500 kg/m3, tloušťka příčky 100 mm</t>
  </si>
  <si>
    <t>28</t>
  </si>
  <si>
    <t>viz výkr. Půdorys 1.a 2.NP - návrh, Řez objektem a další</t>
  </si>
  <si>
    <t>"2.NP" (0,4+0,4)*2,1</t>
  </si>
  <si>
    <t>340271025</t>
  </si>
  <si>
    <t>Zazdívka otvorů v příčkách nebo stěnách pórobetonovými tvárnicemi plochy přes 1 m2 do 4 m2, objemová hmotnost 500 kg/m3, tloušťka příčky 100 mm</t>
  </si>
  <si>
    <t>30</t>
  </si>
  <si>
    <t>"1.NP" 0,68*2,1</t>
  </si>
  <si>
    <t>"2.NP" (0,9+0,8)*2,1</t>
  </si>
  <si>
    <t>340271045</t>
  </si>
  <si>
    <t>Zazdívka otvorů v příčkách nebo stěnách pórobetonovými tvárnicemi plochy přes 1 m2 do 4 m2, objemová hmotnost 500 kg/m3, tloušťka příčky 150 mm</t>
  </si>
  <si>
    <t>32</t>
  </si>
  <si>
    <t>"1.NP" (0,6+0,8)*2,1</t>
  </si>
  <si>
    <t>17</t>
  </si>
  <si>
    <t>342272225</t>
  </si>
  <si>
    <t>Příčky z pórobetonových tvárnic hladkých na tenké maltové lože objemová hmotnost do 500 kg/m3, tloušťka příčky 100 mm</t>
  </si>
  <si>
    <t>34</t>
  </si>
  <si>
    <t>(4,84+2,73+1,75+1,75+2,3)*3-(5*0,78)*2,1</t>
  </si>
  <si>
    <t>342272245</t>
  </si>
  <si>
    <t>Příčky z pórobetonových tvárnic hladkých na tenké maltové lože objemová hmotnost do 500 kg/m3, tloušťka příčky 150 mm</t>
  </si>
  <si>
    <t>36</t>
  </si>
  <si>
    <t>(3,2+2,87+3,2+2,63+4,56+5,03)*3</t>
  </si>
  <si>
    <t>19</t>
  </si>
  <si>
    <t>342291111</t>
  </si>
  <si>
    <t>Ukotvení příček polyuretanovou pěnou, tl. příčky do 100 mm</t>
  </si>
  <si>
    <t>38</t>
  </si>
  <si>
    <t>(4,84+2,73+1,75+1,75+2,3)*2</t>
  </si>
  <si>
    <t>342291112</t>
  </si>
  <si>
    <t>Ukotvení příček polyuretanovou pěnou, tl. příčky přes 100 mm</t>
  </si>
  <si>
    <t>40</t>
  </si>
  <si>
    <t>(3,2+2,87+3,2+2,63+4,56+5,03)*2</t>
  </si>
  <si>
    <t>342291121</t>
  </si>
  <si>
    <t>Ukotvení příček plochými kotvami, do konstrukce cihelné</t>
  </si>
  <si>
    <t>42</t>
  </si>
  <si>
    <t>"1.PP" 14*3</t>
  </si>
  <si>
    <t>346244381</t>
  </si>
  <si>
    <t>Plentování ocelových válcovaných nosníků jednostranné cihlami na maltu, výška stojiny do 200 mm</t>
  </si>
  <si>
    <t>44</t>
  </si>
  <si>
    <t>viz předchozí výpočty</t>
  </si>
  <si>
    <t>2*(3*1,5+1*1,2+1*1,3+6*1,2+6*1,1+1*1)*0,2</t>
  </si>
  <si>
    <t>Úpravy povrchů, podlahy a osazování výplní</t>
  </si>
  <si>
    <t>23</t>
  </si>
  <si>
    <t>619991011</t>
  </si>
  <si>
    <t>Zakrytí vnitřních ploch před znečištěním včetně pozdějšího odkrytí konstrukcí a prvků obalením fólií a přelepením páskou</t>
  </si>
  <si>
    <t>46</t>
  </si>
  <si>
    <t>viz Tabulka oken a dveří</t>
  </si>
  <si>
    <t>"okna" (18+19)*(0,9*1,5)+1*(2,4*0,75)</t>
  </si>
  <si>
    <t>"exteriérové dveře" 1*(1,16*1,97)+1*(1,45*2,51)+1*(1,36*1,97)+1*(2,32*2,51)</t>
  </si>
  <si>
    <t>611131121</t>
  </si>
  <si>
    <t>Podkladní a spojovací vrstva vnitřních omítaných ploch penetrace akrylát-silikonová nanášená ručně stropů</t>
  </si>
  <si>
    <t>48</t>
  </si>
  <si>
    <t>410,25</t>
  </si>
  <si>
    <t>25</t>
  </si>
  <si>
    <t>611131101</t>
  </si>
  <si>
    <t>Podkladní a spojovací vrstva vnitřních omítaných ploch cementový postřik nanášený ručně celoplošně stropů</t>
  </si>
  <si>
    <t>50</t>
  </si>
  <si>
    <t>611321121</t>
  </si>
  <si>
    <t>Omítka vápenocementová vnitřních ploch nanášená ručně jednovrstvá, tloušťky do 10 mm hladká vodorovných konstrukcí stropů rovných</t>
  </si>
  <si>
    <t>52</t>
  </si>
  <si>
    <t>27</t>
  </si>
  <si>
    <t>611321191</t>
  </si>
  <si>
    <t>Omítka vápenocementová vnitřních ploch nanášená ručně Příplatek k cenám za každých dalších i započatých 5 mm tloušťky omítky přes 10 mm stropů</t>
  </si>
  <si>
    <t>54</t>
  </si>
  <si>
    <t>611311131</t>
  </si>
  <si>
    <t>Potažení vnitřních ploch štukem tloušťky do 3 mm vodorovných konstrukcí stropů rovných</t>
  </si>
  <si>
    <t>56</t>
  </si>
  <si>
    <t>29</t>
  </si>
  <si>
    <t>612131121</t>
  </si>
  <si>
    <t>Podkladní a spojovací vrstva vnitřních omítaných ploch penetrace akrylát-silikonová nanášená ručně stěn</t>
  </si>
  <si>
    <t>58</t>
  </si>
  <si>
    <t>"otlučené zdivo" 1493,88</t>
  </si>
  <si>
    <t>"zazdívky" 1,978+2*(1,68+4,998+2,94)</t>
  </si>
  <si>
    <t>"nové příčkové zdivo" 2*(76,73+31,346)</t>
  </si>
  <si>
    <t>"špalety" 46,906</t>
  </si>
  <si>
    <t>612142001</t>
  </si>
  <si>
    <t>Potažení vnitřních ploch pletivem v ploše nebo pruzích, na plném podkladu sklovláknitým vtlačením do tmelu stěn</t>
  </si>
  <si>
    <t>60</t>
  </si>
  <si>
    <t>31</t>
  </si>
  <si>
    <t>612131101</t>
  </si>
  <si>
    <t>Podkladní a spojovací vrstva vnitřních omítaných ploch cementový postřik nanášený ručně celoplošně stěn</t>
  </si>
  <si>
    <t>62</t>
  </si>
  <si>
    <t>"otlučené zdivo" 1003,402</t>
  </si>
  <si>
    <t>612321121</t>
  </si>
  <si>
    <t>Omítka vápenocementová vnitřních ploch nanášená ručně jednovrstvá, tloušťky do 10 mm hladká svislých konstrukcí stěn</t>
  </si>
  <si>
    <t>64</t>
  </si>
  <si>
    <t>33</t>
  </si>
  <si>
    <t>612321191</t>
  </si>
  <si>
    <t>Omítka vápenocementová vnitřních ploch nanášená ručně Příplatek k cenám za každých dalších i započatých 5 mm tloušťky omítky přes 10 mm stěn</t>
  </si>
  <si>
    <t>66</t>
  </si>
  <si>
    <t>612315302</t>
  </si>
  <si>
    <t>Vápenná omítka ostění nebo nadpraží štuková</t>
  </si>
  <si>
    <t>68</t>
  </si>
  <si>
    <t>viz výkr. Půdorys 1.a 2.NP - stávající stav + bourané kce, Řez objektem a další</t>
  </si>
  <si>
    <t>1.NP</t>
  </si>
  <si>
    <t>16*(0,9+1,5)*2*0,45/2+(1,4+2*2,01)*0,45/2+(1,24+2*1,97)*0,45/2+(1,53+2*2,51)*0,45/2+(2,4+2*2,51)*0,45/2</t>
  </si>
  <si>
    <t>2.NP</t>
  </si>
  <si>
    <t>21*(0,9+1,5)*2*0,45/2+1*(2,4+0,75)*2*0,45/2</t>
  </si>
  <si>
    <t>35</t>
  </si>
  <si>
    <t>612311131</t>
  </si>
  <si>
    <t>Potažení vnitřních ploch štukem tloušťky do 3 mm svislých konstrukcí stěn</t>
  </si>
  <si>
    <t>70</t>
  </si>
  <si>
    <t>"odečet keramických obkladů" -86,8</t>
  </si>
  <si>
    <t>619995001</t>
  </si>
  <si>
    <t>Začištění omítek (s dodáním hmot) kolem oken, dveří, podlah, obkladů apod.</t>
  </si>
  <si>
    <t>72</t>
  </si>
  <si>
    <t>viz Tabulka oken a Tabulka dveří</t>
  </si>
  <si>
    <t>"kolem nových oken" 2*(18+19)*(0,9+1,5)*2+2*1*(2,4+0,75)*2</t>
  </si>
  <si>
    <t>"kolem nových zárubní" 2*(2*(0,7+2*2,1)+11*(0,8+2*2,1)+16*(0,9+2*2,1)+2*(1+2*2,1)+2*(1,2+2*2,1))</t>
  </si>
  <si>
    <t>37</t>
  </si>
  <si>
    <t>633811111</t>
  </si>
  <si>
    <t>Broušení betonových podlah nerovností do 2 mm (stržení šlemu)</t>
  </si>
  <si>
    <t>74</t>
  </si>
  <si>
    <t>viz předchození výpočty</t>
  </si>
  <si>
    <t>633811119</t>
  </si>
  <si>
    <t>Broušení betonových podlah Příplatek k ceně za každý další 1 mm úběru</t>
  </si>
  <si>
    <t>76</t>
  </si>
  <si>
    <t>39</t>
  </si>
  <si>
    <t>642944121</t>
  </si>
  <si>
    <t>Osazení ocelových dveřních zárubní lisovaných nebo z úhelníků dodatečně s vybetonováním prahu, plochy do 2,5 m2</t>
  </si>
  <si>
    <t>78</t>
  </si>
  <si>
    <t>55331430</t>
  </si>
  <si>
    <t>zárubeň jednokřídlá ocelová pro dodatečnou montáž tl stěny 75-100mm rozměru 600/1970, 2100mm</t>
  </si>
  <si>
    <t>80</t>
  </si>
  <si>
    <t>viz výkr. Půdorys 1.a 2.NP - návrh, Řez objektem, Tabulka dveří a další</t>
  </si>
  <si>
    <t>41</t>
  </si>
  <si>
    <t>55331431</t>
  </si>
  <si>
    <t>zárubeň jednokřídlá ocelová pro dodatečnou montáž tl stěny 75-100mm rozměru 700/1970, 2100mm</t>
  </si>
  <si>
    <t>82</t>
  </si>
  <si>
    <t>55331432</t>
  </si>
  <si>
    <t>zárubeň jednokřídlá ocelová pro dodatečnou montáž tl stěny 75-100mm rozměru 800/1970, 2100mm</t>
  </si>
  <si>
    <t>84</t>
  </si>
  <si>
    <t>43</t>
  </si>
  <si>
    <t>55331433</t>
  </si>
  <si>
    <t>zárubeň jednokřídlá ocelová pro dodatečnou montáž tl stěny 75-100mm rozměru 900/1970, 2100mm</t>
  </si>
  <si>
    <t>86</t>
  </si>
  <si>
    <t>55331434</t>
  </si>
  <si>
    <t>zárubeň jednokřídlá ocelová pro dodatečnou montáž tl stěny 75-100mm rozměru 1100/1970, 2100mm</t>
  </si>
  <si>
    <t>88</t>
  </si>
  <si>
    <t>Ostatní konstrukce a práce, bourání</t>
  </si>
  <si>
    <t>45</t>
  </si>
  <si>
    <t>949101111</t>
  </si>
  <si>
    <t>Lešení pomocné pracovní pro objekty pozemních staveb pro zatížení do 150 kg/m2, o výšce lešeňové podlahy do 1,9 m</t>
  </si>
  <si>
    <t>90</t>
  </si>
  <si>
    <t>497,96</t>
  </si>
  <si>
    <t>961031511</t>
  </si>
  <si>
    <t>Bourání základového zdiva z tvárnic ztraceného bednění včetně výplně z betonu</t>
  </si>
  <si>
    <t>92</t>
  </si>
  <si>
    <t>Bourání základového zdiva z tvárnic ztraceného bednění včetně výplně z betonu a výztuže</t>
  </si>
  <si>
    <t>10,9*2,6*0,3</t>
  </si>
  <si>
    <t>47</t>
  </si>
  <si>
    <t>962031132</t>
  </si>
  <si>
    <t>Bourání příček z cihel, tvárnic nebo příčkovek z cihel pálených, plných nebo dutých na maltu vápennou nebo vápenocementovou, tl. do 100 mm</t>
  </si>
  <si>
    <t>94</t>
  </si>
  <si>
    <t>(4,54+5,07+4,58+2,87)*3</t>
  </si>
  <si>
    <t>962031133</t>
  </si>
  <si>
    <t>Bourání příček z cihel pálených na MVC tl do 150 mm</t>
  </si>
  <si>
    <t>96</t>
  </si>
  <si>
    <t>Bourání příček z cihel, tvárnic nebo příčkovek  z cihel pálených, plných nebo dutých na maltu vápennou nebo vápenocementovou, tl. do 150 mm</t>
  </si>
  <si>
    <t>(1,96+3,2+3,2+1,5+5,32)*3</t>
  </si>
  <si>
    <t>49</t>
  </si>
  <si>
    <t>965081213</t>
  </si>
  <si>
    <t>Bourání podlah z dlaždic bez podkladního lože nebo mazaniny, s jakoukoliv výplní spár keramických nebo xylolitových tl. do 10 mm, plochy přes 1 m2</t>
  </si>
  <si>
    <t>98</t>
  </si>
  <si>
    <t>968072455</t>
  </si>
  <si>
    <t>Vybourání kovových rámů oken s křídly, dveřních zárubní, vrat, stěn, ostění nebo obkladů dveřních zárubní, plochy do 2 m2</t>
  </si>
  <si>
    <t>100</t>
  </si>
  <si>
    <t>(8*0,6+0,7+7*0,8+12*0,9)*2,05</t>
  </si>
  <si>
    <t>51</t>
  </si>
  <si>
    <t>971033641</t>
  </si>
  <si>
    <t>Vybourání otvorů ve zdivu cihelném pl do 4 m2 na MVC nebo MV tl do 300 mm</t>
  </si>
  <si>
    <t>102</t>
  </si>
  <si>
    <t>Vybourání otvorů ve zdivu základovém nebo nadzákladovém z cihel, tvárnic, příčkovek  z cihel pálených na maltu vápennou nebo vápenocementovou plochy do 4 m2, tl. do 300 mm</t>
  </si>
  <si>
    <t>(1,25*0,3+1,25*0,3)*2,1</t>
  </si>
  <si>
    <t>971033651</t>
  </si>
  <si>
    <t>Vybourání otvorů ve zdivu cihelném pl do 4 m2 na MVC nebo MV tl do 600 mm</t>
  </si>
  <si>
    <t>104</t>
  </si>
  <si>
    <t>Vybourání otvorů ve zdivu základovém nebo nadzákladovém z cihel, tvárnic, příčkovek  z cihel pálených na maltu vápennou nebo vápenocementovou plochy do 4 m2, tl. do 600 mm</t>
  </si>
  <si>
    <t>(1,33*0,4+2,14*0,53+0,7*0,5+1,15*0,7+1,15*0,7)*2,1</t>
  </si>
  <si>
    <t>53</t>
  </si>
  <si>
    <t>978011191</t>
  </si>
  <si>
    <t>Otlučení vápenných nebo vápenocementových omítek vnitřních ploch stropů, v rozsahu přes 50 do 100 %</t>
  </si>
  <si>
    <t>106</t>
  </si>
  <si>
    <t>978013191</t>
  </si>
  <si>
    <t>Otlučení vápenných nebo vápenocementových omítek vnitřních ploch stěn s vyškrabáním spar, s očištěním zdiva, v rozsahu přes 50 do 100 %</t>
  </si>
  <si>
    <t>108</t>
  </si>
  <si>
    <t>1493,88</t>
  </si>
  <si>
    <t>55</t>
  </si>
  <si>
    <t>978059541</t>
  </si>
  <si>
    <t>Odsekání obkladů stěn včetně otlučení podkladní omítky až na zdivo z obkládaček vnitřních, z jakýchkoliv materiálů, plochy přes 1 m2</t>
  </si>
  <si>
    <t>110</t>
  </si>
  <si>
    <t>746,94</t>
  </si>
  <si>
    <t>952901111</t>
  </si>
  <si>
    <t>Vyčištění budov nebo objektů před předáním do užívání budov bytové nebo občanské výstavby, světlé výšky podlaží do 4 m</t>
  </si>
  <si>
    <t>112</t>
  </si>
  <si>
    <t>997</t>
  </si>
  <si>
    <t>Přesun sutě</t>
  </si>
  <si>
    <t>57</t>
  </si>
  <si>
    <t>997013211</t>
  </si>
  <si>
    <t>Vnitrostaveništní doprava suti a vybouraných hmot vodorovně do 50 m svisle ručně pro budovy a haly výšky do 6 m</t>
  </si>
  <si>
    <t>114</t>
  </si>
  <si>
    <t>101,926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</si>
  <si>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</si>
  <si>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</si>
  <si>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116</t>
  </si>
  <si>
    <t>84,072*5 "Přepočtené koeficientem množství</t>
  </si>
  <si>
    <t>59</t>
  </si>
  <si>
    <t>997013501</t>
  </si>
  <si>
    <t>Odvoz suti a vybouraných hmot na skládku nebo meziskládku se složením, na vzdálenost do 1 km</t>
  </si>
  <si>
    <t>118</t>
  </si>
  <si>
    <t>997013509</t>
  </si>
  <si>
    <t>Odvoz suti a vybouraných hmot na skládku nebo meziskládku se složením, na vzdálenost Příplatek k ceně za každý další i započatý 1 km přes 1 km</t>
  </si>
  <si>
    <t>120</t>
  </si>
  <si>
    <t>84,072*24 "Přepočtené koeficientem množství</t>
  </si>
  <si>
    <t>61</t>
  </si>
  <si>
    <t>997013631</t>
  </si>
  <si>
    <t>Poplatek za uložení stavebního odpadu na skládce (skládkovné) směsného stavebního a demoličního zatříděného do Katalogu odpadů pod kódem 17 09 04</t>
  </si>
  <si>
    <t>122</t>
  </si>
  <si>
    <t>998</t>
  </si>
  <si>
    <t>Přesun hmot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</si>
  <si>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</si>
  <si>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</si>
  <si>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124</t>
  </si>
  <si>
    <t>PSV</t>
  </si>
  <si>
    <t>Práce a dodávky PSV</t>
  </si>
  <si>
    <t>762</t>
  </si>
  <si>
    <t>Konstrukce tesařské</t>
  </si>
  <si>
    <t>63</t>
  </si>
  <si>
    <t>762332132</t>
  </si>
  <si>
    <t>Montáž vázaných kcí krovů pravidelných z hraněného řeziva průřezové plochy do 224 cm2</t>
  </si>
  <si>
    <t>126</t>
  </si>
  <si>
    <t>Montáž vázaných konstrukcí krovů  střech pultových, sedlových, valbových, stanových čtvercového nebo obdélníkového půdorysu z řeziva hraněného průřezové plochy přes 120 do 224 cm2</t>
  </si>
  <si>
    <t>7*3,5</t>
  </si>
  <si>
    <t>60512130</t>
  </si>
  <si>
    <t>hranol stavební řezivo průřezu do 224cm2 do dl 6m</t>
  </si>
  <si>
    <t>128</t>
  </si>
  <si>
    <t>7*3,5*0,12*0,18</t>
  </si>
  <si>
    <t>65</t>
  </si>
  <si>
    <t>762341134</t>
  </si>
  <si>
    <t>Bednění střech rovných z cementotřískových desek tl 18 mm na sraz šroubovaných na rošt</t>
  </si>
  <si>
    <t>130</t>
  </si>
  <si>
    <t>Bednění a laťování bednění střech rovných sklonu do 60° s vyřezáním otvorů z cementotřískových desek šroubovaných na rošt na sraz, tloušťky desky 18 mm</t>
  </si>
  <si>
    <t>3,4*6,4</t>
  </si>
  <si>
    <t>762430015</t>
  </si>
  <si>
    <t>Obložení stěn z cementotřískových desek tl 18 mm na sraz šroubovaných</t>
  </si>
  <si>
    <t>132</t>
  </si>
  <si>
    <t>Obložení stěn z cementotřískových desek šroubovaných na sraz, tloušťky desky 18 mm</t>
  </si>
  <si>
    <t>763</t>
  </si>
  <si>
    <t>Konstrukce suché výstavby</t>
  </si>
  <si>
    <t>67</t>
  </si>
  <si>
    <t>763131451</t>
  </si>
  <si>
    <t>Podhled ze sádrokartonových desek dvouvrstvá zavěšená spodní konstrukce z ocelových profilů CD, UD jednoduše opláštěná deskou impregnovanou H2, tl. 12,5 mm, bez izolace</t>
  </si>
  <si>
    <t>134</t>
  </si>
  <si>
    <t>118,66</t>
  </si>
  <si>
    <t>763131771</t>
  </si>
  <si>
    <t>Podhled ze sádrokartonových desek Příplatek k cenám za rovinnost kvality speciální tmelení kvality Q3</t>
  </si>
  <si>
    <t>136</t>
  </si>
  <si>
    <t>69</t>
  </si>
  <si>
    <t>763131714</t>
  </si>
  <si>
    <t>Podhled ze sádrokartonových desek ostatní práce a konstrukce na podhledech ze sádrokartonových desek základní penetrační nátěr</t>
  </si>
  <si>
    <t>138</t>
  </si>
  <si>
    <t>998763401</t>
  </si>
  <si>
    <t>Přesun hmot pro konstrukce montované z desek stanovený procentní sazbou (%) z ceny vodorovná dopravní vzdálenost do 50 m v objektech výšky do 6 m</t>
  </si>
  <si>
    <t>%</t>
  </si>
  <si>
    <t>140</t>
  </si>
  <si>
    <t>71</t>
  </si>
  <si>
    <t>998763491</t>
  </si>
  <si>
    <t>Přesun hmot pro konstrukce montované z desek stanovený procentní sazbou (%) z ceny Příplatek k cenám za zvětšený přesun přes vymezenou dopravní vzdálenost do 100 m</t>
  </si>
  <si>
    <t>142</t>
  </si>
  <si>
    <t>764</t>
  </si>
  <si>
    <t>Konstrukce klempířské</t>
  </si>
  <si>
    <t>764101131</t>
  </si>
  <si>
    <t>Montáž krytiny střechy rovné drážkováním z tabulí sklonu do 30°</t>
  </si>
  <si>
    <t>144</t>
  </si>
  <si>
    <t>Montáž krytiny z plechu s úpravou u okapů, prostupů a výčnělků střechy rovné drážkováním z tabulí, sklon střechy do 30°</t>
  </si>
  <si>
    <t>73</t>
  </si>
  <si>
    <t>19621001</t>
  </si>
  <si>
    <t>plech Cu jakost CW024A-R240 tl 0,55mm tabule</t>
  </si>
  <si>
    <t>146</t>
  </si>
  <si>
    <t>764204111</t>
  </si>
  <si>
    <t>Montáž oplechování horních ploch a atik bez rohů rš přes 800 mm</t>
  </si>
  <si>
    <t>148</t>
  </si>
  <si>
    <t>Montáž oplechování horních ploch zdí a nadezdívek (atik) rozvinuté šířky přes rš 800 mm</t>
  </si>
  <si>
    <t>(6,4+3,4)*2</t>
  </si>
  <si>
    <t>75</t>
  </si>
  <si>
    <t>150</t>
  </si>
  <si>
    <t>((6,4+3,4)*2)+7*3,5</t>
  </si>
  <si>
    <t>766</t>
  </si>
  <si>
    <t>Konstrukce truhlářské</t>
  </si>
  <si>
    <t>766660001</t>
  </si>
  <si>
    <t>Montáž dveřních křídel dřevěných nebo plastových otevíravých do ocelové zárubně povrchově upravených jednokřídlových, šířky do 800 mm</t>
  </si>
  <si>
    <t>152</t>
  </si>
  <si>
    <t>77</t>
  </si>
  <si>
    <t>611-D06-L</t>
  </si>
  <si>
    <t>dveřní křídlo z MDF desky s povrchovou úpravou v dekoru dřeva, - bělený dub, plné s příčným členěním (do nové oicelové zárubně), rozm. 800x1970 mm, L, kování nerez - klika/klika, dělené štítky s obyčejným zámkem, bez požární odolnosti</t>
  </si>
  <si>
    <t>154</t>
  </si>
  <si>
    <t>viz výkr. Tabulka dveří</t>
  </si>
  <si>
    <t>611-D06-P</t>
  </si>
  <si>
    <t>dveřní křídlo z MDF desky s povrchovou úpravou v dekoru dřeva, - bělený dub, plné s příčným členěním (do nové oicelové zárubně), rozm. 800x1970 mm, P, kování nerez - klika/klika, dělené štítky s obyčejným zámkem, bez požární odolnosti</t>
  </si>
  <si>
    <t>156</t>
  </si>
  <si>
    <t>79</t>
  </si>
  <si>
    <t>611-D07-P</t>
  </si>
  <si>
    <t>dveřní křídlo z MDF desky s povrchovou úpravou v dekoru dřeva, - bělený dub, plné s příčným členěním (do nové oicelové zárubně), rozm. 700x1970 mm, P, kování nerez - klika/klika, dělené štítky s obyčejným zámkem, bez požární odolnosti</t>
  </si>
  <si>
    <t>158</t>
  </si>
  <si>
    <t>611-D07-L</t>
  </si>
  <si>
    <t>dveřní křídlo z MDF desky s povrchovou úpravou v dekoru dřeva, - bělený dub, plné s příčným členěním (do nové oicelové zárubně), rozm. 700x1970 mm, L, kování nerez - klika/klika, dělené štítky s obyčejným zámkem, bez požární odolnosti</t>
  </si>
  <si>
    <t>160</t>
  </si>
  <si>
    <t>81</t>
  </si>
  <si>
    <t>611-D08-L</t>
  </si>
  <si>
    <t>dveřní křídlo z MDF desky s povrchovou úpravou v dekoru dřeva, - bělený dub, plné s příčným členěním (do nové oicelové zárubně), rozm. 600x1970 mm, L, kování nerez - klika/klika, dělené štítky s obyčejným zámkem, bez požární odolnosti</t>
  </si>
  <si>
    <t>162</t>
  </si>
  <si>
    <t>611-D08-P</t>
  </si>
  <si>
    <t>dveřní křídlo z MDF desky s povrchovou úpravou v dekoru dřeva, - bělený dub, plné s příčným členěním (do nové oicelové zárubně), rozm. 600x1970 mm, P, kování nerez - klika/klika, dělené štítky s obyčejným zámkem, bez požární odolnosti</t>
  </si>
  <si>
    <t>164</t>
  </si>
  <si>
    <t>83</t>
  </si>
  <si>
    <t>61162003</t>
  </si>
  <si>
    <t>dveře jednokřídlé dřevotřískové povrch dýhovaný plné 900x1970-2100mm</t>
  </si>
  <si>
    <t>166</t>
  </si>
  <si>
    <t>Pravé</t>
  </si>
  <si>
    <t>Levé</t>
  </si>
  <si>
    <t>61162088</t>
  </si>
  <si>
    <t>dveře jednokřídlé dřevotřískové povrch laminátový plné 1000x1970-2100mm</t>
  </si>
  <si>
    <t>168</t>
  </si>
  <si>
    <t>85</t>
  </si>
  <si>
    <t>61162089</t>
  </si>
  <si>
    <t>dveře jednokřídlé dřevotřískové povrch laminátový plné 1100x1970-2100mm</t>
  </si>
  <si>
    <t>170</t>
  </si>
  <si>
    <t>766660002</t>
  </si>
  <si>
    <t>Montáž dveřních křídel dřevěných nebo plastových otevíravých do ocelové zárubně povrchově upravených jednokřídlových, šířky přes 800 mm</t>
  </si>
  <si>
    <t>172</t>
  </si>
  <si>
    <t>87</t>
  </si>
  <si>
    <t>766660451</t>
  </si>
  <si>
    <t>Montáž dveřních křídel dřevěných nebo plastových vchodových dveří včetně rámu do zdiva dvoukřídlových bez nadsvětlíku</t>
  </si>
  <si>
    <t>174</t>
  </si>
  <si>
    <t>61140501</t>
  </si>
  <si>
    <t>dveře jednokřídlé plastové s dekorem plné max rozměru otvoru 2,42m2 bezpečnostní třídy RC2</t>
  </si>
  <si>
    <t>176</t>
  </si>
  <si>
    <t>89</t>
  </si>
  <si>
    <t>998766201</t>
  </si>
  <si>
    <t>Přesun hmot pro konstrukce truhlářské stanovený procentní sazbou (%) z ceny vodorovná dopravní vzdálenost do 50 m v objektech výšky do 6 m</t>
  </si>
  <si>
    <t>178</t>
  </si>
  <si>
    <t>28000</t>
  </si>
  <si>
    <t>998766292</t>
  </si>
  <si>
    <t>Přesun hmot pro konstrukce truhlářské stanovený procentní sazbou (%) z ceny Příplatek k cenám za zvětšený přesun přes vymezenou největší dopravní vzdálenost do 100 m</t>
  </si>
  <si>
    <t>180</t>
  </si>
  <si>
    <t>767</t>
  </si>
  <si>
    <t>Konstrukce zámečnické</t>
  </si>
  <si>
    <t>91</t>
  </si>
  <si>
    <t>767691823</t>
  </si>
  <si>
    <t>Ostatní práce - vyvěšení nebo zavěšení kovových křídel s případným uložením a opětovným zavěšením po provedení stavebních změn dveří, plochy přes 2 m2</t>
  </si>
  <si>
    <t>182</t>
  </si>
  <si>
    <t>1.NP - exteriérové SV</t>
  </si>
  <si>
    <t>"na poz. D11 - ponechat zárubeň" 2*1</t>
  </si>
  <si>
    <t>"na poz. D01 - ponechat zárubeň" 2*1</t>
  </si>
  <si>
    <t>"na poz. D10 - ponechat zárubeň" 2*1</t>
  </si>
  <si>
    <t>"na poz. D12 - ponechat zárubeň" 2*1</t>
  </si>
  <si>
    <t>1.NP - interiérové SV</t>
  </si>
  <si>
    <t>"na poz. D02 - ponechat zárubeň" 2*1</t>
  </si>
  <si>
    <t>998767201</t>
  </si>
  <si>
    <t>Přesun hmot pro zámečnické konstrukce stanovený procentní sazbou (%) z ceny vodorovná dopravní vzdálenost do 50 m v objektech výšky do 6 m</t>
  </si>
  <si>
    <t>184</t>
  </si>
  <si>
    <t>93</t>
  </si>
  <si>
    <t>998767292</t>
  </si>
  <si>
    <t>Přesun hmot pro zámečnické konstrukce stanovený procentní sazbou (%) z ceny Příplatek k cenám za zvětšený přesun přes vymezenou největší dopravní vzdálenost do 100 m</t>
  </si>
  <si>
    <t>186</t>
  </si>
  <si>
    <t>771</t>
  </si>
  <si>
    <t>Podlahy z dlaždic</t>
  </si>
  <si>
    <t>771111011</t>
  </si>
  <si>
    <t>Příprava podkladu před provedením dlažby vysátí podlah</t>
  </si>
  <si>
    <t>188</t>
  </si>
  <si>
    <t>viz výkr. části PD - D.2. Interiérové řešení</t>
  </si>
  <si>
    <t>95</t>
  </si>
  <si>
    <t>771111012</t>
  </si>
  <si>
    <t>Příprava podkladu před provedením dlažby vysátí schodišť</t>
  </si>
  <si>
    <t>190</t>
  </si>
  <si>
    <t>13*1,525</t>
  </si>
  <si>
    <t>771121011</t>
  </si>
  <si>
    <t>Příprava podkladu před provedením dlažby nátěr penetrační na podlahu</t>
  </si>
  <si>
    <t>192</t>
  </si>
  <si>
    <t>97</t>
  </si>
  <si>
    <t>771274123</t>
  </si>
  <si>
    <t>Montáž obkladů schodišť z dlaždic keramických lepených flexibilním lepidlem stupnic protiskluzných nebo reliéfních, šířky přes 250 do 300 mm</t>
  </si>
  <si>
    <t>194</t>
  </si>
  <si>
    <t>771274242</t>
  </si>
  <si>
    <t>Montáž obkladů schodišť z dlaždic keramických lepených flexibilním lepidlem podstupnic protiskluzních nebo reliéfních, výšky přes 150 do 200 mm</t>
  </si>
  <si>
    <t>196</t>
  </si>
  <si>
    <t>99</t>
  </si>
  <si>
    <t>771474111</t>
  </si>
  <si>
    <t>Montáž soklů z dlaždic keramických lepených flexibilním lepidlem rovných, výšky do 65 mm</t>
  </si>
  <si>
    <t>198</t>
  </si>
  <si>
    <t>"m.č. 101, 105, 106 a 107 - Zádveří, Chodba, Schod. a Tech. prost., (D.2.02) - typ A " 39,2</t>
  </si>
  <si>
    <t>"m.č. 102 - Předsíň umývárny (D.2.03) - typ B" 6,96</t>
  </si>
  <si>
    <t>"m.č. 112 - Šatna údržba (D.2.11) - typ B" 6,66</t>
  </si>
  <si>
    <t>"m.č. 117 - Sklad (D.2.19)- typ A" 14,72</t>
  </si>
  <si>
    <t>"m.č. 118 - Sklad (D.2.20) - typ A" 17,78</t>
  </si>
  <si>
    <t>"m.č. 119 - Příjem, kuchyňka (D.2.21) - typ A" 10,21</t>
  </si>
  <si>
    <t>Mezisoučet</t>
  </si>
  <si>
    <t>"m.č. 201 - Schodišťový prostor (D.2.28) - typ A" 1,2+2,4+1,2</t>
  </si>
  <si>
    <t>"m.č. 202 - Chodba (D.2.29) - typ A" 32,22</t>
  </si>
  <si>
    <t>"m.č. 203 - Kuchyňka + jídelna (D.2.30) - typ A" 12,72</t>
  </si>
  <si>
    <t>771474131</t>
  </si>
  <si>
    <t>Montáž soklů z dlaždic keramických lepených flexibilním lepidlem schodišťových stupňovitých, výšky do 65 mm</t>
  </si>
  <si>
    <t>200</t>
  </si>
  <si>
    <t>"m.č. 201 - Schodišťový prostor (D.2.28)" 19*(0,167+0,3+0,06)</t>
  </si>
  <si>
    <t>101</t>
  </si>
  <si>
    <t>771574173</t>
  </si>
  <si>
    <t>Montáž podlah z dlaždic keramických lepených flexibilním lepidlem velkoformátových reliéfních nebo z dekorů přes 2 do 4 ks/m2</t>
  </si>
  <si>
    <t>202</t>
  </si>
  <si>
    <t>5976144-A</t>
  </si>
  <si>
    <t>dlažba velkoformátová keramická slinutá hladká do interiéru i exteriéru pro vysoké mechanické namáhání přes 2 do 4ks/m2 - TYP A</t>
  </si>
  <si>
    <t>204</t>
  </si>
  <si>
    <t>DLAŽBA</t>
  </si>
  <si>
    <t>310,25</t>
  </si>
  <si>
    <t>103</t>
  </si>
  <si>
    <t>5976144-B</t>
  </si>
  <si>
    <t>dlažba velkoformátová keramická slinutá hladká do interiéru i exteriéru pro vysoké mechanické namáhání přes 2 do 4ks/m2 - TYP B</t>
  </si>
  <si>
    <t>206</t>
  </si>
  <si>
    <t>VIZ PŘEDCHOZÍ VÝPOČTY</t>
  </si>
  <si>
    <t>771577111</t>
  </si>
  <si>
    <t>Montáž podlah z dlaždic keramických lepených flexibilním lepidlem Příplatek k cenám za plochu do 5 m2 jednotlivě</t>
  </si>
  <si>
    <t>208</t>
  </si>
  <si>
    <t>105</t>
  </si>
  <si>
    <t>771577114</t>
  </si>
  <si>
    <t>Montáž podlah z dlaždic keramických lepených flexibilním lepidlem Příplatek k cenám za dvousložkový spárovací tmel</t>
  </si>
  <si>
    <t>210</t>
  </si>
  <si>
    <t>771591112</t>
  </si>
  <si>
    <t>Izolace podlahy pod dlažbu nátěrem nebo stěrkou ve dvou vrstvách</t>
  </si>
  <si>
    <t>212</t>
  </si>
  <si>
    <t>107</t>
  </si>
  <si>
    <t>771591241</t>
  </si>
  <si>
    <t>Izolace podlahy pod dlažbu těsnícími izolačními pásy vnitřní kout</t>
  </si>
  <si>
    <t>214</t>
  </si>
  <si>
    <t>771591242</t>
  </si>
  <si>
    <t>Izolace podlahy pod dlažbu těsnícími izolačními pásy vnější roh</t>
  </si>
  <si>
    <t>216</t>
  </si>
  <si>
    <t>109</t>
  </si>
  <si>
    <t>771591264</t>
  </si>
  <si>
    <t>Izolace podlahy pod dlažbu těsnícími izolačními pásy mezi podlahou a stěnu</t>
  </si>
  <si>
    <t>218</t>
  </si>
  <si>
    <t>998771201</t>
  </si>
  <si>
    <t>Přesun hmot pro podlahy z dlaždic stanovený procentní sazbou (%) z ceny vodorovná dopravní vzdálenost do 50 m v objektech výšky do 6 m</t>
  </si>
  <si>
    <t>220</t>
  </si>
  <si>
    <t>111</t>
  </si>
  <si>
    <t>998771292</t>
  </si>
  <si>
    <t>Přesun hmot pro podlahy z dlaždic stanovený procentní sazbou (%) z ceny Příplatek k cenám za zvětšený přesun přes vymezenou největší dopravní vzdálenost do 100 m</t>
  </si>
  <si>
    <t>222</t>
  </si>
  <si>
    <t>781</t>
  </si>
  <si>
    <t>Dokončovací práce - obklady</t>
  </si>
  <si>
    <t>781111011</t>
  </si>
  <si>
    <t>Příprava podkladu před provedením obkladu oprášení (ometení) stěny</t>
  </si>
  <si>
    <t>224</t>
  </si>
  <si>
    <t>995,92</t>
  </si>
  <si>
    <t>113</t>
  </si>
  <si>
    <t>781121011</t>
  </si>
  <si>
    <t>Příprava podkladu před provedením obkladu nátěr penetrační na stěnu</t>
  </si>
  <si>
    <t>226</t>
  </si>
  <si>
    <t>781131112</t>
  </si>
  <si>
    <t>Izolace stěny pod obklad izolace nátěrem nebo stěrkou ve dvou vrstvách</t>
  </si>
  <si>
    <t>228</t>
  </si>
  <si>
    <t>115</t>
  </si>
  <si>
    <t>781474163</t>
  </si>
  <si>
    <t>Montáž obkladů vnitřních stěn z dlaždic keramických lepených flexibilním lepidlem velkoformátových reliéfních nebo z dekorů přes 2 do 4 ks/m2</t>
  </si>
  <si>
    <t>230</t>
  </si>
  <si>
    <t>OBKLAD - TYP A (60x60x2 cm)</t>
  </si>
  <si>
    <t>595</t>
  </si>
  <si>
    <t>232</t>
  </si>
  <si>
    <t>117</t>
  </si>
  <si>
    <t>781474164</t>
  </si>
  <si>
    <t>Montáž obkladů vnitřních stěn z dlaždic keramických lepených flexibilním lepidlem velkoformátových reliéfních nebo z dekorů přes 4 do 6 ks/m2</t>
  </si>
  <si>
    <t>234</t>
  </si>
  <si>
    <t>OBKLAD - TYP B (60x30x2 cm)</t>
  </si>
  <si>
    <t>450</t>
  </si>
  <si>
    <t>59761001</t>
  </si>
  <si>
    <t>obklad velkoformátový keramický přes 4 do 6ks/m2</t>
  </si>
  <si>
    <t>236</t>
  </si>
  <si>
    <t>119</t>
  </si>
  <si>
    <t>781477111</t>
  </si>
  <si>
    <t>Montáž obkladů vnitřních stěn z dlaždic keramických Příplatek k cenám za plochu do 10 m2 jednotlivě</t>
  </si>
  <si>
    <t>238</t>
  </si>
  <si>
    <t>781477115</t>
  </si>
  <si>
    <t>Montáž obkladů vnitřních stěn z dlaždic keramických Příplatek k cenám za dvousložkové lepidlo</t>
  </si>
  <si>
    <t>240</t>
  </si>
  <si>
    <t>121</t>
  </si>
  <si>
    <t>781494111</t>
  </si>
  <si>
    <t>Obklad - dokončující práce profily ukončovací lepené flexibilním lepidlem rohové</t>
  </si>
  <si>
    <t>242</t>
  </si>
  <si>
    <t>781494511</t>
  </si>
  <si>
    <t>Obklad - dokončující práce profily ukončovací lepené flexibilním lepidlem ukončovací</t>
  </si>
  <si>
    <t>244</t>
  </si>
  <si>
    <t>123</t>
  </si>
  <si>
    <t>781495141</t>
  </si>
  <si>
    <t>Obklad - dokončující práce průnik obkladem kruhový, bez izolace do DN 30</t>
  </si>
  <si>
    <t>246</t>
  </si>
  <si>
    <t>781495142</t>
  </si>
  <si>
    <t>Obklad - dokončující práce průnik obkladem kruhový, bez izolace přes DN 30 do DN 90</t>
  </si>
  <si>
    <t>248</t>
  </si>
  <si>
    <t>125</t>
  </si>
  <si>
    <t>781495143</t>
  </si>
  <si>
    <t>Obklad - dokončující práce průnik obkladem kruhový, bez izolace přes DN 90</t>
  </si>
  <si>
    <t>250</t>
  </si>
  <si>
    <t>781495153</t>
  </si>
  <si>
    <t>Obklad - dokončující práce průnik obkladem hranatý, bez izolace, o delší straně přes 90 mm</t>
  </si>
  <si>
    <t>252</t>
  </si>
  <si>
    <t>127</t>
  </si>
  <si>
    <t>998781201</t>
  </si>
  <si>
    <t>Přesun hmot pro obklady keramické stanovený procentní sazbou (%) z ceny vodorovná dopravní vzdálenost do 50 m v objektech výšky do 6 m</t>
  </si>
  <si>
    <t>254</t>
  </si>
  <si>
    <t>998781292</t>
  </si>
  <si>
    <t>Přesun hmot pro obklady keramické stanovený procentní sazbou (%) z ceny Příplatek k cenám za zvětšený přesun přes vymezenou největší dopravní vzdálenost do 100 m</t>
  </si>
  <si>
    <t>256</t>
  </si>
  <si>
    <t>783</t>
  </si>
  <si>
    <t>Dokončovací práce - nátěry</t>
  </si>
  <si>
    <t>129</t>
  </si>
  <si>
    <t>783301401</t>
  </si>
  <si>
    <t>Příprava podkladu zámečnických konstrukcí před provedením nátěru ometení</t>
  </si>
  <si>
    <t>258</t>
  </si>
  <si>
    <t>"PŘ1 - 2 x I č.100" 3*(2*1,5)*0,37</t>
  </si>
  <si>
    <t>"PŘ2 - 2 x I č.100" 1*(2*1,2)*0,37</t>
  </si>
  <si>
    <t>"PŘ3 - 2 x I č.80" 1*(2*1,3)*0,304</t>
  </si>
  <si>
    <t>"PŘ4 - 2 x I č.80" 6*(2*1,2)*0,304</t>
  </si>
  <si>
    <t>"PŘ5 - 2 x I č.80" 6*(2*1,1)*0,304</t>
  </si>
  <si>
    <t>"PŘ6 - 2 x I č.80" 1*(2*1)*0,304</t>
  </si>
  <si>
    <t>783301311</t>
  </si>
  <si>
    <t>Příprava podkladu zámečnických konstrukcí před provedením nátěru odmaštění odmašťovačem vodou ředitelným</t>
  </si>
  <si>
    <t>260</t>
  </si>
  <si>
    <t>131</t>
  </si>
  <si>
    <t>783314201</t>
  </si>
  <si>
    <t>Základní antikorozní nátěr zámečnických konstrukcí jednonásobný syntetický standardní</t>
  </si>
  <si>
    <t>262</t>
  </si>
  <si>
    <t>783-R1-60</t>
  </si>
  <si>
    <t>Očištění a nátěr nových zárubní rozm. 60/197 cm</t>
  </si>
  <si>
    <t>264</t>
  </si>
  <si>
    <t>viz Tabulka dveří</t>
  </si>
  <si>
    <t>133</t>
  </si>
  <si>
    <t>783-R1-70</t>
  </si>
  <si>
    <t>Očištění a nátěr nových zárubní rozm. 70/197 cm</t>
  </si>
  <si>
    <t>266</t>
  </si>
  <si>
    <t>783-R1-80</t>
  </si>
  <si>
    <t>Očištění a nátěr nových zárubní rozm. 80/197 cm</t>
  </si>
  <si>
    <t>268</t>
  </si>
  <si>
    <t>135</t>
  </si>
  <si>
    <t>783-R1-90</t>
  </si>
  <si>
    <t>Očištění a nátěr nových zárubní rozm. 90/197 cm</t>
  </si>
  <si>
    <t>270</t>
  </si>
  <si>
    <t>783-R1-110</t>
  </si>
  <si>
    <t>Očištění a nátěr nových zárubní rozm. 110/197 cm</t>
  </si>
  <si>
    <t>272</t>
  </si>
  <si>
    <t>784</t>
  </si>
  <si>
    <t>Dokončovací práce - malby a tapety</t>
  </si>
  <si>
    <t>137</t>
  </si>
  <si>
    <t>784171101</t>
  </si>
  <si>
    <t>Zakrytí nemalovaných ploch (materiál ve specifikaci) včetně pozdějšího odkrytí podlah</t>
  </si>
  <si>
    <t>274</t>
  </si>
  <si>
    <t>58124844</t>
  </si>
  <si>
    <t>fólie pro malířské potřeby zakrývací tl 25µ 4x5m</t>
  </si>
  <si>
    <t>276</t>
  </si>
  <si>
    <t>410,25*1,05 "Přepočtené koeficientem množství</t>
  </si>
  <si>
    <t>139</t>
  </si>
  <si>
    <t>784171111</t>
  </si>
  <si>
    <t>Zakrytí nemalovaných ploch (materiál ve specifikaci) včetně pozdějšího odkrytí svislých ploch např. stěn, oken, dveří v místnostech výšky do 3,80</t>
  </si>
  <si>
    <t>278</t>
  </si>
  <si>
    <t>280</t>
  </si>
  <si>
    <t>66,177*1,05 "Přepočtené koeficientem množství</t>
  </si>
  <si>
    <t>141</t>
  </si>
  <si>
    <t>784111001</t>
  </si>
  <si>
    <t>Oprášení (ometení) podkladu v místnostech výšky do 3,80 m</t>
  </si>
  <si>
    <t>282</t>
  </si>
  <si>
    <t>"štukové omítky" 410,25+497,96</t>
  </si>
  <si>
    <t>"SDK podhledy" 118,66</t>
  </si>
  <si>
    <t>784181121</t>
  </si>
  <si>
    <t>Penetrace podkladu jednonásobná hloubková v místnostech výšky do 3,80 m</t>
  </si>
  <si>
    <t>284</t>
  </si>
  <si>
    <t>143</t>
  </si>
  <si>
    <t>784211101</t>
  </si>
  <si>
    <t>Malby z malířských směsí otěruvzdorných za mokra dvojnásobné, bílé za mokra otěruvzdorné výborně v místnostech výšky do 3,80 m</t>
  </si>
  <si>
    <t>286</t>
  </si>
  <si>
    <t>784191001</t>
  </si>
  <si>
    <t>Čištění vnitřních ploch hrubý úklid po provedení malířských prací omytím oken nebo balkonových dveří jednoduchých</t>
  </si>
  <si>
    <t>288</t>
  </si>
  <si>
    <t>145</t>
  </si>
  <si>
    <t>784191005</t>
  </si>
  <si>
    <t>Čištění vnitřních ploch hrubý úklid po provedení malířských prací omytím dveří nebo vrat</t>
  </si>
  <si>
    <t>290</t>
  </si>
  <si>
    <t>784191007</t>
  </si>
  <si>
    <t>Čištění vnitřních ploch hrubý úklid po provedení malířských prací omytím podlah</t>
  </si>
  <si>
    <t>292</t>
  </si>
  <si>
    <t>147</t>
  </si>
  <si>
    <t>R1</t>
  </si>
  <si>
    <t>Venkovní hydraulická plošina D+M</t>
  </si>
  <si>
    <t>294</t>
  </si>
  <si>
    <t>VP</t>
  </si>
  <si>
    <t xml:space="preserve">  Vícepráce</t>
  </si>
  <si>
    <t>PN</t>
  </si>
  <si>
    <t>02 (1) - Zdravotechnika</t>
  </si>
  <si>
    <t xml:space="preserve">    4 - Vodorovné konstrukce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</si>
  <si>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</si>
  <si>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</si>
  <si>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</si>
  <si>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</si>
  <si>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HZS - Hodinové zúčtovací sazby</t>
  </si>
  <si>
    <t>VRN - Vedlejší rozpočtové náklady</t>
  </si>
  <si>
    <t xml:space="preserve">    VRN5 - Finanční náklady</t>
  </si>
  <si>
    <t>310235241</t>
  </si>
  <si>
    <t>Zazdívka otvorů ve zdivu nadzákladovém cihlami pálenými plochy do 0,0225 m2, ve zdi tl. do 300 mm</t>
  </si>
  <si>
    <t>310235251</t>
  </si>
  <si>
    <t>Zazdívka otvorů ve zdivu nadzákladovém cihlami pálenými plochy do 0,0225 m2, ve zdi tl. přes 300 do 450 mm</t>
  </si>
  <si>
    <t>(4+2)*2*1,5</t>
  </si>
  <si>
    <t>346272216</t>
  </si>
  <si>
    <t>Přizdívky z pórobetonových tvárnic objemová hmotnost do 500 kg/m3, na tenké maltové lože, tloušťka přizdívky 50 mm</t>
  </si>
  <si>
    <t>viz část PD - D.2 - INTERIÉROVÉ ŘEŠENÍ</t>
  </si>
  <si>
    <t>"1.NP" 4*1,5</t>
  </si>
  <si>
    <t>"2.NP" 2*1,5</t>
  </si>
  <si>
    <t>Vodorovné konstrukce</t>
  </si>
  <si>
    <t>411388621</t>
  </si>
  <si>
    <t>Zabetonování otvorů ve stropech nebo v klenbách včetně lešení, bednění, odbednění a výztuže (materiál v ceně) ze suchých směsí, tl. do 150 mm ve stropech železobetonových, tvárnicových a prefabrikovaných plochy do 0,25 m2</t>
  </si>
  <si>
    <t>viz výkr. Půdorys rozvodů vodovod + kanalizace</t>
  </si>
  <si>
    <t>4+2</t>
  </si>
  <si>
    <t>612135101</t>
  </si>
  <si>
    <t>Hrubá výplň rýh maltou jakékoli šířky rýhy ve stěnách</t>
  </si>
  <si>
    <t>128*0,1+12*0,15</t>
  </si>
  <si>
    <t>612325111</t>
  </si>
  <si>
    <t>Vápenocementová omítka rýh hladká ve stěnách, šířky rýhy do 150 mm</t>
  </si>
  <si>
    <t>631311234</t>
  </si>
  <si>
    <t>Mazanina z betonu prostého se zvýšenými nároky na prostředí tl. přes 120 do 240 mm tř. C 25/30</t>
  </si>
  <si>
    <t>0,15+0,3</t>
  </si>
  <si>
    <t>631319013</t>
  </si>
  <si>
    <t>Příplatek k cenám mazanin za úpravu povrchu mazaniny přehlazením, mazanina tl. přes 120 do 240 mm</t>
  </si>
  <si>
    <t>631319197</t>
  </si>
  <si>
    <t>Příplatek k cenám mazanin za malou plochu do 5 m2 jednotlivě mazanina tl. přes 120 do 240 mm</t>
  </si>
  <si>
    <t>631319206</t>
  </si>
  <si>
    <t>Příplatek k cenám betonových mazanin za vyztužení ocelovými vlákny (drátkobeton) objemové vyztužení 40 kg/m3</t>
  </si>
  <si>
    <t>965043421</t>
  </si>
  <si>
    <t>Bourání mazanin betonových s potěrem nebo teracem tl. do 150 mm, plochy do 1 m2</t>
  </si>
  <si>
    <t>viz výkr. Půdorys 1.NP - kanalizace</t>
  </si>
  <si>
    <t>"pro napojení ležaté kanalizace DN 100" 2*0,5*0,15</t>
  </si>
  <si>
    <t>965043431</t>
  </si>
  <si>
    <t>Bourání mazanin betonových s potěrem nebo teracem tl. do 150 mm, plochy do 4 m2</t>
  </si>
  <si>
    <t>"pro napojení ležaté kanalizace DN 150" 4*0,5*0,15</t>
  </si>
  <si>
    <t>965049112</t>
  </si>
  <si>
    <t>Bourání mazanin Příplatek k cenám za bourání mazanin betonových se svařovanou sítí, tl. přes 100 mm</t>
  </si>
  <si>
    <t>971033231</t>
  </si>
  <si>
    <t>Vybourání otvorů ve zdivu základovém nebo nadzákladovém z cihel, tvárnic, příčkovek z cihel pálených na maltu vápennou nebo vápenocementovou plochy do 0,0225 m2, tl. do 150 mm</t>
  </si>
  <si>
    <t>971033251</t>
  </si>
  <si>
    <t>Vybourání otvorů ve zdivu základovém nebo nadzákladovém z cihel, tvárnic, příčkovek z cihel pálených na maltu vápennou nebo vápenocementovou plochy do 0,0225 m2, tl. do 450 mm</t>
  </si>
  <si>
    <t>972054141</t>
  </si>
  <si>
    <t>Vybourání otvorů ve stropech nebo klenbách železobetonových bez odstranění podlahy a násypu, plochy do 0,0225 m2, tl. do 150 mm</t>
  </si>
  <si>
    <t>974031153</t>
  </si>
  <si>
    <t>Vysekání rýh ve zdivu cihelném na maltu vápennou nebo vápenocementovou do hl. 100 mm a šířky do 100 mm</t>
  </si>
  <si>
    <t>viz výkr. Půdorys 1.NP a 2.NP - vodovod (kanalizace)</t>
  </si>
  <si>
    <t>98+30</t>
  </si>
  <si>
    <t>974031164</t>
  </si>
  <si>
    <t>Vysekání rýh ve zdivu cihelném na maltu vápennou nebo vápenocementovou do hl. 150 mm a šířky do 150 mm</t>
  </si>
  <si>
    <t>viz výkr. Půdorys 1.NP a 2.NP - kanalizace</t>
  </si>
  <si>
    <t>977312113</t>
  </si>
  <si>
    <t>Řezání stávajících betonových mazanin s vyztužením hloubky přes 100 do 150 mm</t>
  </si>
  <si>
    <t>"pro napojení ležaté kanalizace" 2*6+4*0,5</t>
  </si>
  <si>
    <t>4,132*5 "Přepočtené koeficientem množství</t>
  </si>
  <si>
    <t>4,132*24 "Přepočtené koeficientem množství</t>
  </si>
  <si>
    <t>997-R1</t>
  </si>
  <si>
    <t>Likvidace demontovaného materiálu z původních rozvodů včetně příslušenství</t>
  </si>
  <si>
    <t>soubor</t>
  </si>
  <si>
    <t>721</t>
  </si>
  <si>
    <t>Zdravotechnika - vnitřní kanalizace</t>
  </si>
  <si>
    <t>721173401</t>
  </si>
  <si>
    <t>Potrubí z trub PVC SN4 svodné (ležaté) DN 110</t>
  </si>
  <si>
    <t>721173403</t>
  </si>
  <si>
    <t>Potrubí z trub PVC SN4 svodné (ležaté) DN 160</t>
  </si>
  <si>
    <t>721174043</t>
  </si>
  <si>
    <t>Potrubí z trub polypropylenových připojovací DN 50</t>
  </si>
  <si>
    <t>721174045</t>
  </si>
  <si>
    <t>Potrubí z trub polypropylenových připojovací DN 110</t>
  </si>
  <si>
    <t>721174063</t>
  </si>
  <si>
    <t>Potrubí z trub polypropylenových větrací DN 110</t>
  </si>
  <si>
    <t>721194105</t>
  </si>
  <si>
    <t>Vyměření přípojek na potrubí vyvedení a upevnění odpadních výpustek DN 50</t>
  </si>
  <si>
    <t>721194109</t>
  </si>
  <si>
    <t>Vyměření přípojek na potrubí vyvedení a upevnění odpadních výpustek DN 110</t>
  </si>
  <si>
    <t>721274123</t>
  </si>
  <si>
    <t>Ventily přivzdušňovací odpadních potrubí vnitřní DN 100</t>
  </si>
  <si>
    <t>"na K2" 1</t>
  </si>
  <si>
    <t>721290111</t>
  </si>
  <si>
    <t>Zkouška těsnosti kanalizace v objektech vodou do DN 125</t>
  </si>
  <si>
    <t>2+4+30+4+8</t>
  </si>
  <si>
    <t>998721201</t>
  </si>
  <si>
    <t>Přesun hmot pro vnitřní kanalizace stanovený procentní sazbou (%) z ceny vodorovná dopravní vzdálenost do 50 m v objektech výšky do 6 m</t>
  </si>
  <si>
    <t>998721292</t>
  </si>
  <si>
    <t>Přesun hmot pro vnitřní kanalizace stanovený procentní sazbou (%) z ceny Příplatek k cenám za zvětšený přesun přes vymezenou největší dopravní vzdálenost do 100 m</t>
  </si>
  <si>
    <t>722</t>
  </si>
  <si>
    <t>Zdravotechnika - vnitřní vodovod</t>
  </si>
  <si>
    <t>722174001</t>
  </si>
  <si>
    <t>Potrubí z plastových trubek z polypropylenu PPR svařovaných polyfuzně PN 16 (SDR 7,4) D 16 x 2,2</t>
  </si>
  <si>
    <t>viz výkr. Půdorys 1.NP a 2.NP - vodovod</t>
  </si>
  <si>
    <t>722174002</t>
  </si>
  <si>
    <t>Potrubí z plastových trubek z polypropylenu PPR svařovaných polyfuzně PN 16 (SDR 7,4) D 20 x 2,8</t>
  </si>
  <si>
    <t>722174003</t>
  </si>
  <si>
    <t>Potrubí z plastových trubek z polypropylenu PPR svařovaných polyfuzně PN 16 (SDR 7,4) D 25 x 3,5</t>
  </si>
  <si>
    <t>722174004</t>
  </si>
  <si>
    <t>Potrubí z plastových trubek z polypropylenu PPR svařovaných polyfuzně PN 16 (SDR 7,4) D 32 x 4,4</t>
  </si>
  <si>
    <t>722174005</t>
  </si>
  <si>
    <t>Potrubí z plastových trubek z polypropylenu PPR svařovaných polyfuzně PN 16 (SDR 7,4) D 40 x 5,5</t>
  </si>
  <si>
    <t>722174006</t>
  </si>
  <si>
    <t>Potrubí z plastových trubek z polypropylenu PPR svařovaných polyfuzně PN 16 (SDR 7,4) D 50 x 6,9</t>
  </si>
  <si>
    <t>722181251</t>
  </si>
  <si>
    <t>Ochrana potrubí termoizolačními trubicemi z pěnového polyetylenu PE přilepenými v příčných a podélných spojích, tloušťky izolace přes 20 do 25 mm, vnitřního průměru izolace DN do 22 mm</t>
  </si>
  <si>
    <t>102+87</t>
  </si>
  <si>
    <t>722181252</t>
  </si>
  <si>
    <t>Ochrana potrubí termoizolačními trubicemi z pěnového polyetylenu PE přilepenými v příčných a podélných spojích, tloušťky izolace přes 20 do 25 mm, vnitřního průměru izolace DN přes 22 do 45 mm</t>
  </si>
  <si>
    <t>54+3+30</t>
  </si>
  <si>
    <t>722181253</t>
  </si>
  <si>
    <t>Ochrana potrubí termoizolačními trubicemi z pěnového polyetylenu PE přilepenými v příčných a podélných spojích, tloušťky izolace přes 20 do 25 mm, vnitřního průměru izolace DN přes 45 do 63 mm</t>
  </si>
  <si>
    <t>722220151</t>
  </si>
  <si>
    <t>Armatury s jedním závitem plastové (PPR) PN 20 (SDR 6) DN 16 x G 1/2"</t>
  </si>
  <si>
    <t>36+6</t>
  </si>
  <si>
    <t>722232171</t>
  </si>
  <si>
    <t>Armatury se dvěma závity kulové kohouty PN 42 do 185 °C rohové plnoprůtokové vnější a vnitřní závit G 1/2"</t>
  </si>
  <si>
    <t>722240126</t>
  </si>
  <si>
    <t>Armatury z plastických hmot kohouty (PPR) kulové DN 50</t>
  </si>
  <si>
    <t>2+2+1</t>
  </si>
  <si>
    <t>722263205</t>
  </si>
  <si>
    <t>Vodoměry pro vodu do 100°C závitové horizontální jednovtokové suchoběžné G 1/2"x 80 mm Qn 1,5</t>
  </si>
  <si>
    <t>722290226</t>
  </si>
  <si>
    <t>Zkoušky, proplach a desinfekce vodovodního potrubí zkoušky těsnosti vodovodního potrubí závitového do DN 50</t>
  </si>
  <si>
    <t>102+87+54+3+30+3</t>
  </si>
  <si>
    <t>722290234</t>
  </si>
  <si>
    <t>Zkoušky, proplach a desinfekce vodovodního potrubí proplach a desinfekce vodovodního potrubí do DN 80</t>
  </si>
  <si>
    <t>998722201</t>
  </si>
  <si>
    <t>Přesun hmot pro vnitřní vodovod stanovený procentní sazbou (%) z ceny vodorovná dopravní vzdálenost do 50 m v objektech výšky do 6 m</t>
  </si>
  <si>
    <t>998722292</t>
  </si>
  <si>
    <t>Přesun hmot pro vnitřní vodovod stanovený procentní sazbou (%) z ceny Příplatek k cenám za zvětšený přesun přes vymezenou největší dopravní vzdálenost do 100 m</t>
  </si>
  <si>
    <t>725</t>
  </si>
  <si>
    <t>Zdravotechnika - zařizovací předměty</t>
  </si>
  <si>
    <t>725110811</t>
  </si>
  <si>
    <t>Demontáž klozetů splachovacích s nádrží nebo tlakovým splachovačem</t>
  </si>
  <si>
    <t>725210821</t>
  </si>
  <si>
    <t>Demontáž umyvadel bez výtokových armatur umyvadel</t>
  </si>
  <si>
    <t>"1.NP" 5</t>
  </si>
  <si>
    <t>725310823</t>
  </si>
  <si>
    <t>Demontáž dřezů jednodílných bez výtokových armatur vestavěných v kuchyňských sestavách</t>
  </si>
  <si>
    <t>"2.NP" 1</t>
  </si>
  <si>
    <t>725820801</t>
  </si>
  <si>
    <t>Demontáž baterií nástěnných do G 3/4</t>
  </si>
  <si>
    <t>viz předchozí výpočtxy</t>
  </si>
  <si>
    <t>5+1</t>
  </si>
  <si>
    <t>725840850</t>
  </si>
  <si>
    <t>Demontáž baterií sprchových diferenciálních do G 3/4 x 1</t>
  </si>
  <si>
    <t>"1.NP" 1</t>
  </si>
  <si>
    <t>725860811</t>
  </si>
  <si>
    <t>Demontáž zápachových uzávěrek pro zařizovací předměty jednoduchých</t>
  </si>
  <si>
    <t>725590811</t>
  </si>
  <si>
    <t>Vnitrostaveništní přemístění vybouraných (demontovaných) hmot zařizovacích předmětů vodorovně do 100 m v objektech výšky do 6 m</t>
  </si>
  <si>
    <t>725119125</t>
  </si>
  <si>
    <t>Zařízení záchodů montáž klozetových mís závěsných na nosné stěny</t>
  </si>
  <si>
    <t>"m.č. 109 - WC muži (D.2.08)" 1</t>
  </si>
  <si>
    <t>"m.č. 111 - WC ženy (D.2.10)" 1</t>
  </si>
  <si>
    <t>"m.č. 114 - WC údržba (D.2.14)" 1</t>
  </si>
  <si>
    <t>"m.č. 115 - WC administrativa (D.2.15)" 1</t>
  </si>
  <si>
    <t>"m.č. 206 - Koupelna (D.2.32)" 1</t>
  </si>
  <si>
    <t>"m.č. 208 - Koupelna (D.2.33)" 1</t>
  </si>
  <si>
    <t>WC</t>
  </si>
  <si>
    <t>klozet keramický, bílý, rozm. 53x36x34 cm včetně sedátka a příslušenství - přesná specifikace viz část PD D.2 - INTERIÉROVÉ ŘEŠENÍ</t>
  </si>
  <si>
    <t>725219102</t>
  </si>
  <si>
    <t>Umyvadla montáž umyvadel ostatních typů na šrouby</t>
  </si>
  <si>
    <t>"m.č. 103 - Umývárna muži (D.2.05)" 1</t>
  </si>
  <si>
    <t>"m.č. 104 - Umývárna ženy (D.2.06)" 1</t>
  </si>
  <si>
    <t>"m.č. 108 - Předsíň muži (D.2.07)" 1</t>
  </si>
  <si>
    <t>"m.č. 110 - Předsíň ženy (D.2.09)" 1</t>
  </si>
  <si>
    <t>"m.č. 121 - Dílna (D.2.42)" 1</t>
  </si>
  <si>
    <t>"m.č. 213 - Pokoj 3 (D.2.42)" 1</t>
  </si>
  <si>
    <t>"m.č. 215 - Kancelář + pokoj 5 (D.2.42)" 1</t>
  </si>
  <si>
    <t>"m.č. 217 - Kancelář + pokoj 6 (D.2.42)" 1</t>
  </si>
  <si>
    <t>UM</t>
  </si>
  <si>
    <t>Umyvadlo rozm. 50x42x17 cm - přesná specifikace viz část PD D.2 - INTERIÉROVÉ ŘEŠENÍ</t>
  </si>
  <si>
    <t>725829131</t>
  </si>
  <si>
    <t>Baterie umyvadlové montáž ostatních typů stojánkových G 1/2"</t>
  </si>
  <si>
    <t>UM-BAT</t>
  </si>
  <si>
    <t>umyvadlová baterie stojánková, chrom lesklý - přesná specifikace viz část PD D.2 - INTERIÉROVÉ ŘEŠENÍ</t>
  </si>
  <si>
    <t>725861102</t>
  </si>
  <si>
    <t>Zápachové uzávěrky zařizovacích předmětů pro umyvadla DN 40</t>
  </si>
  <si>
    <t>725862103</t>
  </si>
  <si>
    <t>Zápachové uzávěrky zařizovacích předmětů pro dřezy DN 40/50</t>
  </si>
  <si>
    <t>SPRCH-DV-1</t>
  </si>
  <si>
    <t>Sprchové dveře rozm. 140x190 mm, materiál: AL (chrom lesk), sklo: čiré, otevírání: posuvné (ložiskové pojezdy), montáž: na dlažbu - DODÁVKA A MONTÁŽ, přesná specifikace výrobku viz část PD D.2 - INTERIÉROVÉ ŘEŠENÍ</t>
  </si>
  <si>
    <t>SPRCH-DV-2</t>
  </si>
  <si>
    <t>Sprchové dveře rozm. 140x190 mm, materiál: AL (chrom lesk), sklo: čiré, otevírání: otočné, montáž: na vaničku - DODÁVKA A MONTÁŽ, přesná specifikace výrobku viz část PD D.2 - INTERIÉROVÉ ŘEŠENÍ</t>
  </si>
  <si>
    <t>"m.č. 112 - Šatna údržba (D.2.13)" 1</t>
  </si>
  <si>
    <t>SPRCH-VAN-1</t>
  </si>
  <si>
    <t>Sprchová vanička rozm. 100x90x5 cm, tvar: obdélník, materiál: akrylát bílý - DODÁVKA A MONTÁŽ, přesná specifikace výrobku viz část PD D.2 - INTERIÉROVÉ ŘEŠENÍ</t>
  </si>
  <si>
    <t>SPRCH-K-1</t>
  </si>
  <si>
    <t>Sprchový kout rozm. 90x90x190 cm, materiál: chrom lesklý, sklo: čiré, otevírání: posuvné - DODÁVKA A MONTÁŽ, přesná specifikace výrobku viz část PD D.2 - INTERIÉROVÉ ŘEŠENÍ</t>
  </si>
  <si>
    <t>SPRCH-VAN-2</t>
  </si>
  <si>
    <t>Sprchová vanička rozm. 90x90x5 cm, rádius: R550k, materiál: akrylát bílý - DODÁVKA A MONTÁŽ, přesná specifikace výrobku viz část PD D.2 - INTERIÉROVÉ ŘEŠENÍ</t>
  </si>
  <si>
    <t>725849411</t>
  </si>
  <si>
    <t>Baterie sprchové montáž nástěnných baterií s nastavitelnou výškou sprchy</t>
  </si>
  <si>
    <t>SPRCH-BAT</t>
  </si>
  <si>
    <t>sprchová baterienástěnná , chrom lesklý - přesná specifikace viz část PD D.2 - INTERIÉROVÉ ŘEŠENÍ</t>
  </si>
  <si>
    <t>SPRCH-SET</t>
  </si>
  <si>
    <t>sprchový set, chrom lesklý - přesná specifikace viz část PD D.2 - INTERIÉROVÉ ŘEŠENÍ</t>
  </si>
  <si>
    <t>725865311</t>
  </si>
  <si>
    <t>Zápachové uzávěrky zařizovacích předmětů pro vany sprchových koutů s kulovým kloubem na odtoku DN 40/50</t>
  </si>
  <si>
    <t>725865501</t>
  </si>
  <si>
    <t>Zápachové uzávěrky zařizovacích předmětů odpadní soupravy se zápachovou uzávěrkou DN 40/50</t>
  </si>
  <si>
    <t>998725201</t>
  </si>
  <si>
    <t>Přesun hmot pro zařizovací předměty stanovený procentní sazbou (%) z ceny vodorovná dopravní vzdálenost do 50 m v objektech výšky do 6 m</t>
  </si>
  <si>
    <t>998725292</t>
  </si>
  <si>
    <t>Přesun hmot pro zařizovací předměty stanovený procentní sazbou (%) z ceny Příplatek k cenám za zvětšený přesun přes vymezenou největší dopravní vzdálenost do 100 m</t>
  </si>
  <si>
    <t>726</t>
  </si>
  <si>
    <t>Zdravotechnika - předstěnové instalace</t>
  </si>
  <si>
    <t>726111031</t>
  </si>
  <si>
    <t>Předstěnové instalační systémy pro zazdění do masivních zděných konstrukcí pro závěsné klozety ovládání zepředu, stavební výška 1080 mm</t>
  </si>
  <si>
    <t>726191001</t>
  </si>
  <si>
    <t>Ostatní příslušenství instalačních systémů zvukoizolační souprava pro WC a bidet</t>
  </si>
  <si>
    <t>726191002</t>
  </si>
  <si>
    <t>Ostatní příslušenství instalačních systémů souprava pro předstěnovou montáž</t>
  </si>
  <si>
    <t>998726211</t>
  </si>
  <si>
    <t>Přesun hmot pro instalační prefabrikáty stanovený procentní sazbou (%) z ceny vodorovná dopravní vzdálenost do 50 m v objektech výšky do 6 m</t>
  </si>
  <si>
    <t>998726292</t>
  </si>
  <si>
    <t>Přesun hmot pro instalační prefabrikáty stanovený procentní sazbou (%) z ceny Příplatek k cenám za zvětšený přesun přes vymezenou největší dopravní vzdálenost do 100 m</t>
  </si>
  <si>
    <t>HZS</t>
  </si>
  <si>
    <t>Hodinové zúčtovací sazby</t>
  </si>
  <si>
    <t>HZS1301</t>
  </si>
  <si>
    <t>Hodinové zúčtovací sazby profesí HSV provádění konstrukcí zedník</t>
  </si>
  <si>
    <t>hod</t>
  </si>
  <si>
    <t>262144</t>
  </si>
  <si>
    <t>Vedlejší rozpočtové náklady</t>
  </si>
  <si>
    <t>VRN5</t>
  </si>
  <si>
    <t>Finanční náklady</t>
  </si>
  <si>
    <t>052103000</t>
  </si>
  <si>
    <t>Rezerva investora</t>
  </si>
  <si>
    <t>Kč</t>
  </si>
  <si>
    <t>03 (1) - Vytápění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</si>
  <si>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</si>
  <si>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</si>
  <si>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</si>
  <si>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viz výkr. Půdorys rozvodů ústředního vytápění</t>
  </si>
  <si>
    <t>138*0,15</t>
  </si>
  <si>
    <t>5,668*5 "Přepočtené koeficientem množství</t>
  </si>
  <si>
    <t>5,668*24 "Přepočtené koeficientem množství</t>
  </si>
  <si>
    <t>733</t>
  </si>
  <si>
    <t>Ústřední vytápění - rozvodné potrubí</t>
  </si>
  <si>
    <t>733223202</t>
  </si>
  <si>
    <t>Potrubí z trubek měděných tvrdých spojovaných tvrdým pájením Ø 15/1</t>
  </si>
  <si>
    <t>733223203</t>
  </si>
  <si>
    <t>Potrubí z trubek měděných tvrdých spojovaných tvrdým pájením Ø 18/1</t>
  </si>
  <si>
    <t>733223204</t>
  </si>
  <si>
    <t>Potrubí z trubek měděných tvrdých spojovaných tvrdým pájením Ø 22/1</t>
  </si>
  <si>
    <t>733223205</t>
  </si>
  <si>
    <t>Potrubí z trubek měděných tvrdých spojovaných tvrdým pájením Ø 28/1,5</t>
  </si>
  <si>
    <t>733223206</t>
  </si>
  <si>
    <t>Potrubí z trubek měděných tvrdých spojovaných tvrdým pájením Ø 35/1,5</t>
  </si>
  <si>
    <t>733291101</t>
  </si>
  <si>
    <t>Zkoušky těsnosti potrubí z trubek měděných Ø do 35/1,5</t>
  </si>
  <si>
    <t>78+36+108+74+12</t>
  </si>
  <si>
    <t>733811251</t>
  </si>
  <si>
    <t>Ochrana potrubí termoizolačními trubicemi z pěnového polyetylenu PE přilepenými v příčných a podélných spojích, tloušťky izolace přes 20 do 25 mm, vnitřního průměru izolace DN do 22 mm</t>
  </si>
  <si>
    <t>78+36+108</t>
  </si>
  <si>
    <t>733811252</t>
  </si>
  <si>
    <t>Ochrana potrubí termoizolačními trubicemi z pěnového polyetylenu PE přilepenými v příčných a podélných spojích, tloušťky izolace přes 20 do 25 mm, vnitřního průměru izolace DN přes 22 do 45 mm</t>
  </si>
  <si>
    <t>74+12</t>
  </si>
  <si>
    <t>998733201</t>
  </si>
  <si>
    <t>Přesun hmot pro rozvody potrubí stanovený procentní sazbou z ceny vodorovná dopravní vzdálenost do 50 m v objektech výšky do 6 m</t>
  </si>
  <si>
    <t>998733293</t>
  </si>
  <si>
    <t>Přesun hmot pro rozvody potrubí stanovený procentní sazbou z ceny Příplatek k cenám za zvětšený přesun přes vymezenou největší dopravní vzdálenost do 500 m</t>
  </si>
  <si>
    <t>734</t>
  </si>
  <si>
    <t>Ústřední vytápění - armatury</t>
  </si>
  <si>
    <t>734221545</t>
  </si>
  <si>
    <t>Ventily regulační závitové termostatické, bez hlavice ovládání PN 16 do 110°C přímé jednoregulační G 1/2</t>
  </si>
  <si>
    <t>17+15</t>
  </si>
  <si>
    <t>734221682</t>
  </si>
  <si>
    <t>Ventily regulační závitové hlavice termostatické, pro ovládání ventilů PN 10 do 110°C kapalinové otopných těles VK</t>
  </si>
  <si>
    <t>734261402</t>
  </si>
  <si>
    <t>Šroubení připojovací armatury radiátorů VK PN 10 do 110°C, regulační uzavíratelné rohové G 1/2 x 18</t>
  </si>
  <si>
    <t>734271143</t>
  </si>
  <si>
    <t>Šoupátka uzavírací závitová PN 16 do 80°C G 1/2</t>
  </si>
  <si>
    <t>"v místě napojení" 4</t>
  </si>
  <si>
    <t>734271146</t>
  </si>
  <si>
    <t>Šoupátka uzavírací závitová PN 16 do 80°C G 5/4</t>
  </si>
  <si>
    <t>"v místě napojení" 2</t>
  </si>
  <si>
    <t>998734201</t>
  </si>
  <si>
    <t>Přesun hmot pro armatury stanovený procentní sazbou (%) z ceny vodorovná dopravní vzdálenost do 50 m v objektech výšky do 6 m</t>
  </si>
  <si>
    <t>998734293</t>
  </si>
  <si>
    <t>Přesun hmot pro armatury stanovený procentní sazbou (%) z ceny Příplatek k cenám za zvětšený přesun přes vymezenou největší dopravní vzdálenost do 500 m</t>
  </si>
  <si>
    <t>735</t>
  </si>
  <si>
    <t>Ústřední vytápění - otopná tělesa</t>
  </si>
  <si>
    <t>735151571</t>
  </si>
  <si>
    <t>Otopná tělesa panelová dvoudesková PN 1,0 MPa, T do 110°C se dvěma přídavnými přestupními plochami výšky tělesa 600 mm stavební délky / výkonu 400 mm / 672 W</t>
  </si>
  <si>
    <t>4+0</t>
  </si>
  <si>
    <t>735151573</t>
  </si>
  <si>
    <t>Otopná tělesa panelová dvoudesková PN 1,0 MPa, T do 110°C se dvěma přídavnými přestupními plochami výšky tělesa 600 mm stavební délky / výkonu 600 mm / 1007 W</t>
  </si>
  <si>
    <t>2+0</t>
  </si>
  <si>
    <t>735151574</t>
  </si>
  <si>
    <t>Otopná tělesa panelová dvoudesková PN 1,0 MPa, T do 110°C se dvěma přídavnými přestupními plochami výšky tělesa 600 mm stavební délky / výkonu 700 mm / 1175 W</t>
  </si>
  <si>
    <t>5+6</t>
  </si>
  <si>
    <t>735151575</t>
  </si>
  <si>
    <t>Otopná tělesa panelová dvoudesková PN 1,0 MPa, T do 110°C se dvěma přídavnými přestupními plochami výšky tělesa 600 mm stavební délky / výkonu 800 mm / 1343 W</t>
  </si>
  <si>
    <t>2+2</t>
  </si>
  <si>
    <t>735151576</t>
  </si>
  <si>
    <t>Otopná tělesa panelová dvoudesková PN 1,0 MPa, T do 110°C se dvěma přídavnými přestupními plochami výšky tělesa 600 mm stavební délky / výkonu 900 mm / 1511 W</t>
  </si>
  <si>
    <t>1+0</t>
  </si>
  <si>
    <t>735151577</t>
  </si>
  <si>
    <t>Otopná tělesa panelová dvoudesková PN 1,0 MPa, T do 110°C se dvěma přídavnými přestupními plochami výšky tělesa 600 mm stavební délky / výkonu 1000 mm / 1679 W</t>
  </si>
  <si>
    <t>0+3</t>
  </si>
  <si>
    <t>735151578</t>
  </si>
  <si>
    <t>Otopná tělesa panelová dvoudesková PN 1,0 MPa, T do 110°C se dvěma přídavnými přestupními plochami výšky tělesa 600 mm stavební délky / výkonu 1100 mm / 1847 W</t>
  </si>
  <si>
    <t>735151580</t>
  </si>
  <si>
    <t>Otopná tělesa panelová dvoudesková PN 1,0 MPa, T do 110°C se dvěma přídavnými přestupními plochami výšky tělesa 600 mm stavební délky / výkonu 1400 mm / 2351 W</t>
  </si>
  <si>
    <t>1+1</t>
  </si>
  <si>
    <t>735151677</t>
  </si>
  <si>
    <t>Otopná tělesa panelová třídesková PN 1,0 MPa, T do 110°C se třemi přídavnými přestupními plochami výšky tělesa 600 mm stavební délky / výkonu 1000 mm / 2406 W</t>
  </si>
  <si>
    <t>0+1</t>
  </si>
  <si>
    <t>735151679</t>
  </si>
  <si>
    <t>Otopná tělesa panelová třídesková PN 1,0 MPa, T do 110°C se třemi přídavnými přestupními plochami výšky tělesa 600 mm stavební délky / výkonu 1200 mm / 2887 W</t>
  </si>
  <si>
    <t>1+2</t>
  </si>
  <si>
    <t>73516426R</t>
  </si>
  <si>
    <t>Otopná tělesa trubková přímotopnána stěnu výšky tělesa 1500 mm, délky 450 mm, 626W</t>
  </si>
  <si>
    <t>3+2</t>
  </si>
  <si>
    <t>998735201</t>
  </si>
  <si>
    <t>Přesun hmot pro otopná tělesa stanovený procentní sazbou (%) z ceny vodorovná dopravní vzdálenost do 50 m v objektech výšky do 6 m</t>
  </si>
  <si>
    <t>998735293</t>
  </si>
  <si>
    <t>Přesun hmot pro otopná tělesa stanovený procentní sazbou (%) z ceny Příplatek k cenám za zvětšený přesun přes vymezenou největší dopravní vzdálenost do 500 m</t>
  </si>
  <si>
    <t>783601713</t>
  </si>
  <si>
    <t>Příprava podkladu armatur a kovových potrubí před provedením nátěru potrubí do DN 50 mm odmaštěním, odmašťovačem vodou ředitelným</t>
  </si>
  <si>
    <t>308</t>
  </si>
  <si>
    <t>783614551</t>
  </si>
  <si>
    <t>Základní nátěr armatur a kovových potrubí jednonásobný potrubí do DN 50 mm syntetický</t>
  </si>
  <si>
    <t>HZS2211</t>
  </si>
  <si>
    <t>Hodinové zúčtovací sazby profesí PSV provádění stavebních instalací instalatér</t>
  </si>
  <si>
    <t>HZS2212</t>
  </si>
  <si>
    <t>Hodinové zúčtovací sazby profesí PSV provádění stavebních instalací instalatér odborný</t>
  </si>
  <si>
    <t>04 (1) - Elektroinstalace</t>
  </si>
  <si>
    <t xml:space="preserve">    741 - Elektroinstalace - silnoproud</t>
  </si>
  <si>
    <t xml:space="preserve">    742 - Elektroinstalace - slaboproud</t>
  </si>
  <si>
    <t>viz výkr. Půdorys 1.NP, 2.NP - elektroinstalace</t>
  </si>
  <si>
    <t>802*0,1</t>
  </si>
  <si>
    <t>971033131</t>
  </si>
  <si>
    <t>Vybourání otvorů ve zdivu základovém nebo nadzákladovém z cihel, tvárnic, příčkovek z cihel pálených na maltu vápennou nebo vápenocementovou průměru profilu do 60 mm, tl. do 150 mm</t>
  </si>
  <si>
    <t>971033151</t>
  </si>
  <si>
    <t>Vybourání otvorů ve zdivu základovém nebo nadzákladovém z cihel, tvárnic, příčkovek z cihel pálených na maltu vápennou nebo vápenocementovou průměru profilu do 60 mm, tl. do 450 mm</t>
  </si>
  <si>
    <t>974031142</t>
  </si>
  <si>
    <t>Vysekání rýh ve zdivu cihelném na maltu vápennou nebo vápenocementovou do hl. 70 mm a šířky do 70 mm</t>
  </si>
  <si>
    <t>802</t>
  </si>
  <si>
    <t>7,26*5 "Přepočtené koeficientem množství</t>
  </si>
  <si>
    <t>7,26*24 "Přepočtené koeficientem množství</t>
  </si>
  <si>
    <t>741</t>
  </si>
  <si>
    <t>Elektroinstalace - silnoproud</t>
  </si>
  <si>
    <t>741110041</t>
  </si>
  <si>
    <t>Montáž trubek elektroinstalačních s nasunutím nebo našroubováním do krabic plastových ohebných, uložených pevně, vnější Ø přes 11 do 23 mm</t>
  </si>
  <si>
    <t>34571150</t>
  </si>
  <si>
    <t>trubka elektroinstalační ohebná z PH, D 13,5/18,7mm</t>
  </si>
  <si>
    <t>36*1,1 "Přepočtené koeficientem množství</t>
  </si>
  <si>
    <t>741112001</t>
  </si>
  <si>
    <t>Montáž krabic elektroinstalačních bez napojení na trubky a lišty, demontáže a montáže víčka a přístroje protahovacích nebo odbočných zapuštěných plastových kruhových</t>
  </si>
  <si>
    <t>34571519</t>
  </si>
  <si>
    <t>krabice univerzální odbočná z PH s víčkem, D 73,5mmx43mm</t>
  </si>
  <si>
    <t>741112061</t>
  </si>
  <si>
    <t>Montáž krabic elektroinstalačních bez napojení na trubky a lišty, demontáže a montáže víčka a přístroje přístrojových zapuštěných plastových kruhových</t>
  </si>
  <si>
    <t>41+5+104</t>
  </si>
  <si>
    <t>34571512</t>
  </si>
  <si>
    <t>krabice přístrojová instalační 500V, 71x71x42mm</t>
  </si>
  <si>
    <t>741122015</t>
  </si>
  <si>
    <t>Montáž kabelů měděných bez ukončení uložených pod omítku plných kulatých (např. CYKY), počtu a průřezu žil 3x1,5 mm2</t>
  </si>
  <si>
    <t>1494-36</t>
  </si>
  <si>
    <t>34111030</t>
  </si>
  <si>
    <t>kabel silový s Cu jádrem 1kV 3x1,5mm2 (CYKY)</t>
  </si>
  <si>
    <t>1458*1,2 "Přepočtené koeficientem množství</t>
  </si>
  <si>
    <t>741122016</t>
  </si>
  <si>
    <t>Montáž kabelů měděných bez ukončení uložených pod omítku plných kulatých (např. CYKY), počtu a průřezu žil 3x2,5 až 6 mm2</t>
  </si>
  <si>
    <t>1057</t>
  </si>
  <si>
    <t>34111036</t>
  </si>
  <si>
    <t>kabel silový s Cu jádrem 1kV 3x2,5mm2 (CYKY)</t>
  </si>
  <si>
    <t>1057*1,2 "Přepočtené koeficientem množství</t>
  </si>
  <si>
    <t>741122122</t>
  </si>
  <si>
    <t>Montáž kabelů měděných bez ukončení uložených v trubkách zatažených plných kulatých nebo bezhalogenových (např. CYKY) počtu a průřezu žil 3x1,5 až 6 mm2</t>
  </si>
  <si>
    <t>36*1,2 "Přepočtené koeficientem množství</t>
  </si>
  <si>
    <t>741130001</t>
  </si>
  <si>
    <t>Ukončení vodičů izolovaných s označením a zapojením v rozváděči nebo na přístroji, průřezu žíly do 2,5 mm2</t>
  </si>
  <si>
    <t>741130021</t>
  </si>
  <si>
    <t>Ukončení vodičů izolovaných s označením a zapojením na svorkovnici s otevřením a uzavřením krytu, průřezu žíly do 2,5 mm2</t>
  </si>
  <si>
    <t>468</t>
  </si>
  <si>
    <t>741310001</t>
  </si>
  <si>
    <t>Montáž spínačů jedno nebo dvoupólových nástěnných se zapojením vodičů, pro prostředí normální vypínačů, řazení 1-jednopólových</t>
  </si>
  <si>
    <t>34535512</t>
  </si>
  <si>
    <t>spínač jednopólový 10A bílý</t>
  </si>
  <si>
    <t>741310003</t>
  </si>
  <si>
    <t>Montáž spínačů jedno nebo dvoupólových nástěnných se zapojením vodičů, pro prostředí normální vypínačů, řazení 2-dvoupólových</t>
  </si>
  <si>
    <t>8500143361</t>
  </si>
  <si>
    <t>spínač dvoupólový 10A bílý</t>
  </si>
  <si>
    <t>741313043</t>
  </si>
  <si>
    <t>Montáž zásuvek domovních se zapojením vodičů šroubové připojení polozapuštěných nebo zapuštěných 10/16 A, provedení 2x (2P + PE) dvojnásobná</t>
  </si>
  <si>
    <t>34555120</t>
  </si>
  <si>
    <t>zásuvka 2násobná 16A bílá</t>
  </si>
  <si>
    <t>741372051</t>
  </si>
  <si>
    <t>Montáž svítidel LED se zapojením vodičů bytových nebo společenských místností přisazených stropních bez pohybového čidla</t>
  </si>
  <si>
    <t>TYP 1</t>
  </si>
  <si>
    <t>LED svítidlo stropní, 14 W</t>
  </si>
  <si>
    <t>741372052</t>
  </si>
  <si>
    <t>Montáž svítidel LED se zapojením vodičů bytových nebo společenských místností přisazených stropních s pohybovým čidlem</t>
  </si>
  <si>
    <t>TYP 2</t>
  </si>
  <si>
    <t>LED svítidlo stropní s čidlem pohybu, 11 W</t>
  </si>
  <si>
    <t>741372012</t>
  </si>
  <si>
    <t>Montáž svítidel LED se zapojením vodičů bytových nebo společenských místností přisazených nástěnných bez pohybového čidla</t>
  </si>
  <si>
    <t>TYP 3</t>
  </si>
  <si>
    <t>LED svítidlo nástěnné, 9 W</t>
  </si>
  <si>
    <t>741372013</t>
  </si>
  <si>
    <t>Montáž svítidel LED se zapojením vodičů bytových nebo společenských místností přisazených nástěnných s pohybovým čidlem</t>
  </si>
  <si>
    <t>TYP 4</t>
  </si>
  <si>
    <t>LED svítidlo nástěnné s čidlem pohybu, 11 W</t>
  </si>
  <si>
    <t>74137205R</t>
  </si>
  <si>
    <t>Montáž svítidel LED se zapojením vodičů bytových nebo společenských místností "bodových" stropních bez pohybového čidla</t>
  </si>
  <si>
    <t>TYP 5</t>
  </si>
  <si>
    <t>LED svítidlo bodové stropní (pro SDK podhled), 6W</t>
  </si>
  <si>
    <t>741-R1</t>
  </si>
  <si>
    <t>OSVĚTLENÍ KUCHYŇSKÉ LINKY : LED pásek, 12W, v liště, DODÁVKA A MONTÁŽ VČ. PŘÍSLUŠENSTVÍ (délka 4,13 m) - m.č. 119</t>
  </si>
  <si>
    <t>741-R2</t>
  </si>
  <si>
    <t>OSVĚTLENÍ KUCHYŇSKÉ LINKY : LED pásek, 12W, v liště, DODÁVKA A MONTÁŽ VČ. PŘÍSLUŠENSTVÍ (délka 2,5 m) - m.č. 116</t>
  </si>
  <si>
    <t>741-R3</t>
  </si>
  <si>
    <t>OSVĚTLENÍ KUCHYŇSKÉ LINKY : LED pásek, 12W, v liště, DODÁVKA A MONTÁŽ VČ. PŘÍSLUŠENSTVÍ (délka 2,9 m) - m.č. 203</t>
  </si>
  <si>
    <t>741-R4</t>
  </si>
  <si>
    <t>LED OSVĚTLENÍ : LED pásek, 12W, v liště s pohybovým čidlem, DODÁVKA A MONTÁŽ VČ. PŘÍSLUŠENSTVÍ (délka 1,8 m) - m.č. 206</t>
  </si>
  <si>
    <t>741810001</t>
  </si>
  <si>
    <t>Zkoušky a prohlídky elektrických rozvodů a zařízení celková prohlídka a vyhotovení revizní zprávy pro objem montážních prací do 100 tis. Kč</t>
  </si>
  <si>
    <t>998741201</t>
  </si>
  <si>
    <t>Přesun hmot pro silnoproud stanovený procentní sazbou (%) z ceny vodorovná dopravní vzdálenost do 50 m v objektech výšky do 6 m</t>
  </si>
  <si>
    <t>998741292</t>
  </si>
  <si>
    <t>Přesun hmot pro silnoproud stanovený procentní sazbou (%) z ceny Příplatek k cenám za zvětšený přesun přes vymezenou největší dopravní vzdálenost do 100 m</t>
  </si>
  <si>
    <t>742</t>
  </si>
  <si>
    <t>Elektroinstalace - slaboproud</t>
  </si>
  <si>
    <t>742121001</t>
  </si>
  <si>
    <t>Montáž kabelů sdělovacích pro vnitřní rozvody počtu žil do 15</t>
  </si>
  <si>
    <t>34121044</t>
  </si>
  <si>
    <t>kabel sdělovací s Cu jádrem 2x2x0,5mm (SYKFY)</t>
  </si>
  <si>
    <t>114*1,2 "Přepočtené koeficientem množství</t>
  </si>
  <si>
    <t>0031504</t>
  </si>
  <si>
    <t>Koaxiální kabel, plášť PVC, vnitřní instalace, do 250m, balení 100m</t>
  </si>
  <si>
    <t>44*1,2 "Přepočtené koeficientem množství</t>
  </si>
  <si>
    <t>742122001</t>
  </si>
  <si>
    <t>Montáž kabelové spojky nebo svorkovnice do 15 žil</t>
  </si>
  <si>
    <t>35436031</t>
  </si>
  <si>
    <t>spojka kabelová smršťovaná přímá do 1kV  91ahsc-95 3-4ž.x50-95mm</t>
  </si>
  <si>
    <t>742330041</t>
  </si>
  <si>
    <t>Montáž strukturované kabeláže zásuvek datových pod omítku, do nábytku, do parapetního žlabu nebo podlahové krabice jednozásuvky</t>
  </si>
  <si>
    <t>8500048098</t>
  </si>
  <si>
    <t>Zásuvka datová CAT6 UTP 2xRJ45, Solarix</t>
  </si>
  <si>
    <t>742330051</t>
  </si>
  <si>
    <t>Montáž strukturované kabeláže zásuvek datových popis portu zásuvky</t>
  </si>
  <si>
    <t>742420121</t>
  </si>
  <si>
    <t>Montáž společné televizní antény televizní zásuvky koncové nebo průběžné</t>
  </si>
  <si>
    <t>37451224</t>
  </si>
  <si>
    <t>zásuvka tv+r+sat ostatní barvy</t>
  </si>
  <si>
    <t>998742201</t>
  </si>
  <si>
    <t>Přesun hmot pro slaboproud stanovený procentní sazbou (%) z ceny vodorovná dopravní vzdálenost do 50 m v objektech výšky do 6 m</t>
  </si>
  <si>
    <t>998742292</t>
  </si>
  <si>
    <t>Přesun hmot pro slaboproud stanovený procentní sazbou (%) z ceny Příplatek k cenám za zvětšený přesun přes vymezenou největší dopravní vzdálenost do 100 m</t>
  </si>
  <si>
    <t>HZS2221</t>
  </si>
  <si>
    <t>Hodinové zúčtovací sazby profesí PSV provádění stavebních instalací elektrikář</t>
  </si>
  <si>
    <t>HZS2222</t>
  </si>
  <si>
    <t>Hodinové zúčtovací sazby profesí PSV provádění stavebních instalací elektrikář odborný</t>
  </si>
  <si>
    <t>05 (1) - VZT</t>
  </si>
  <si>
    <t xml:space="preserve">    713 - Izolace tepelné</t>
  </si>
  <si>
    <t xml:space="preserve">    751 - Vzduchotechnika</t>
  </si>
  <si>
    <t>viz Půdorys 1.NP, 2.NP - vzduchotechnika</t>
  </si>
  <si>
    <t>0,076*5 "Přepočtené koeficientem množství</t>
  </si>
  <si>
    <t>0,076*24 "Přepočtené koeficientem množství</t>
  </si>
  <si>
    <t>713</t>
  </si>
  <si>
    <t>Izolace tepelné</t>
  </si>
  <si>
    <t>713411131</t>
  </si>
  <si>
    <t>Montáž izolace tepelné potrubí a ohybů pásy nebo rohožemi s povrchovou úpravou hliníkovou fólií připevněnými ocelovým drátem do konstrukce z ocelových pásů potrubí jednovrstvá</t>
  </si>
  <si>
    <t>8,5</t>
  </si>
  <si>
    <t>63151671</t>
  </si>
  <si>
    <t>rohož izolační z minerální vlny lamelová s Al fólií 55kg/m3 tl 40mm</t>
  </si>
  <si>
    <t>8,5*1,15 "Přepočtené koeficientem množství</t>
  </si>
  <si>
    <t>998713192</t>
  </si>
  <si>
    <t>Přesun hmot pro izolace tepelné stanovený z hmotnosti přesunovaného materiálu Příplatek k cenám za zvětšený přesun přes vymezenou největší dopravní vzdálenost do 100 m</t>
  </si>
  <si>
    <t>998713201</t>
  </si>
  <si>
    <t>Přesun hmot pro izolace tepelné stanovený procentní sazbou (%) z ceny vodorovná dopravní vzdálenost do 50 m v objektech výšky do 6 m</t>
  </si>
  <si>
    <t>751</t>
  </si>
  <si>
    <t>Vzduchotechnika</t>
  </si>
  <si>
    <t>751111011</t>
  </si>
  <si>
    <t>Montáž ventilátoru axiálního nízkotlakého nástěnného základního, průměru do 100 mm</t>
  </si>
  <si>
    <t>751-spc001</t>
  </si>
  <si>
    <t>malý axiální ventilátor pro kruhové potrubí DN 100 mm, skříňz nárazuvzdorného plastu, barva je bílá, určen k montáži na stěnu, ventilátor obsahuje zpětnou klapku, výkon 100 m3/hod.</t>
  </si>
  <si>
    <t>751111051</t>
  </si>
  <si>
    <t>Montáž ventilátoru axiálního nízkotlakého podhledového, průměru do 100 mm</t>
  </si>
  <si>
    <t>751-spc002</t>
  </si>
  <si>
    <t>malý axiální ventilátor pro kruhové potrubí DN 100 mm, skříňz nárazuvzdorného plastu, barva je bílá, určen k montáži do strpního podhledu, ventilátor obsahuje zpětnou klapku, výkon 100 m3/hod.</t>
  </si>
  <si>
    <t>751344111</t>
  </si>
  <si>
    <t>Montáž tlumičů hluku pro kruhové potrubí, průměru do 100 mm</t>
  </si>
  <si>
    <t>751-spc003</t>
  </si>
  <si>
    <t>tlumič hluhu do kruhového potrubí DN 100 mm, zvuková a tepelná izolace</t>
  </si>
  <si>
    <t>751398041</t>
  </si>
  <si>
    <t>Montáž ostatních zařízení protidešťové žaluzie nebo žaluziové klapky na kruhové potrubí, průměru do 300 mm</t>
  </si>
  <si>
    <t>2+1</t>
  </si>
  <si>
    <t>751-spc004</t>
  </si>
  <si>
    <t>protidešťová žaluzie pro kruhové potrubí DN 100 mm, rám a žaluzie z plastu, barva bílá</t>
  </si>
  <si>
    <t>751537131</t>
  </si>
  <si>
    <t>Montáž kruhového potrubí ohebného izolovaného minerální vatou z Al folie, průměru do 100 mm</t>
  </si>
  <si>
    <t>751-spc005</t>
  </si>
  <si>
    <t>polotuhá ohebná hadice z Al fólie, falcování mimořádně pevným vícenásobným zámkem pro mechanická větrací a klimatická vedení vč. příslušenství</t>
  </si>
  <si>
    <t>80*1,1 "Přepočtené koeficientem množství</t>
  </si>
  <si>
    <t>751-spc006</t>
  </si>
  <si>
    <t>izolace pro ohebné rozvodné potrubí vč. příslušenství</t>
  </si>
  <si>
    <t>8,18181818181818*1,1 "Přepočtené koeficientem množství</t>
  </si>
  <si>
    <t>751572101</t>
  </si>
  <si>
    <t>Závěs kruhového potrubí pomocí objímky, kotvené do betonu průměru potrubí do 100 mm</t>
  </si>
  <si>
    <t>751581351</t>
  </si>
  <si>
    <t>Protipožární ochrana vzduchotechnického potrubí prostup kruhového potrubí stěnou, průměru potrubí do 100 mm</t>
  </si>
  <si>
    <t>998751201</t>
  </si>
  <si>
    <t>Přesun hmot pro vzduchotechniku stanovený procentní sazbou (%) z ceny vodorovná dopravní vzdálenost do 50 m v objektech výšky do 12 m</t>
  </si>
  <si>
    <t>998751291</t>
  </si>
  <si>
    <t>Přesun hmot pro vzduchotechniku stanovený procentní sazbou (%) z ceny Příplatek k cenám za zvětšený přesun přes vymezenou největší dopravní vzdálenost do 500 m</t>
  </si>
  <si>
    <t>HZS3212</t>
  </si>
  <si>
    <t>Hodinové zúčtovací sazby montáží technologických zařízení na stavebních objektech montér vzduchotechniky odborný</t>
  </si>
  <si>
    <t>06 (1) - Interiérové vybavení</t>
  </si>
  <si>
    <t>D.2.02.</t>
  </si>
  <si>
    <t>ŠATNÍ SKŘÍŇ výrobek 01 : VÝROBA, DODÁVKA A MONTÁŽ v rozsahu projektu interiéru, základní parametry - š.1200 x hl. 400 mm x v. 2130 mm, materiál LTD lamino (barva bílá a bělený dub -barevná kombinace truhlářského výrobku je zřejmá z výkresu</t>
  </si>
  <si>
    <t>ŠATNÍ SKŘÍŇ  : VÝROBA, DODÁVKA A MONTÁŽ v rozsahu projektu interiéru, základní parametry - š.1200 x hl. 400 mm x v. 2130 mm, materiál LTD lamino (barva bílá a bělený dub -barevná kombinace truhlářského výrobku je zřejmá z výkresu čelního pohledu a z výkresu řezu), kovová dveřní madla, výsuvná šatní tyč</t>
  </si>
  <si>
    <t>D.2.03.</t>
  </si>
  <si>
    <t>LAVICE výrobek 02 : VÝROBA, DODÁVKA A MONTÁŽ v rozsahu projektu interiéru, základní parametry - š.1200 x hl. 380 mm x v. 400 mm, materiál LTD lamino (barva bílá a bělený dub -barevná kombinace truhlářského výrobku je zřejmá z výkresu čelní</t>
  </si>
  <si>
    <t>LAVICE : VÝROBA, DODÁVKA A MONTÁŽ v rozsahu projektu interiéru, základní parametry - š.1200 x hl. 380 mm x v. 400 mm, materiál LTD lamino (barva bílá a bělený dub -barevná kombinace truhlářského výrobku je zřejmá z výkresu čelního pohledu a z výkresu řezu)</t>
  </si>
  <si>
    <t>D.2.04.</t>
  </si>
  <si>
    <t>ŠATNÍ SKŘÍŇ výrobek 03 : VÝROBA, DODÁVKA A MONTÁŽ v rozsahu projektu interiéru, základní parametry - š.1800 x hl. 400 mm x v. 2130 mm, materiál LTD lamino (barva bílá a bělený dub -barevná kombinace truhlářského výrobku je zřejmá z výkresu</t>
  </si>
  <si>
    <t>ŠATNÍ SKŘÍŇ  : VÝROBA, DODÁVKA A MONTÁŽ v rozsahu projektu interiéru, základní parametry - š.1800 x hl. 400 mm x v. 2130 mm, materiál LTD lamino (barva bílá a bělený dub -barevná kombinace truhlářského výrobku je zřejmá z výkresu čelního pohledu a z výkresu řezu), kovová dveřní madla, výsuvná šatní tyč</t>
  </si>
  <si>
    <t>D.2.05.</t>
  </si>
  <si>
    <t>LAVICE výrobek 04 : VÝROBA, DODÁVKA A MONTÁŽ v rozsahu projektu interiéru, základní parametry - š.1800 x hl. 380 mm x v. 400 mm, materiál LTD lamino (barva bílá a bělený dub -barevná kombinace truhlářského výrobku je zřejmá z výkresu čelní</t>
  </si>
  <si>
    <t>LAVICE : VÝROBA, DODÁVKA A MONTÁŽ v rozsahu projektu interiéru, základní parametry - š.1800 x hl. 380 mm x v. 400 mm, materiál LTD lamino (barva bílá a bělený dub -barevná kombinace truhlářského výrobku je zřejmá z výkresu čelního pohledu a z výkresu řezu)</t>
  </si>
  <si>
    <t>D.2.06.</t>
  </si>
  <si>
    <t>ŠATNÍ SKŘÍŇ výrobek 05 : VÝROBA, DODÁVKA A MONTÁŽ v rozsahu projektu interiéru, základní parametry - š.1200 x hl. 400 mm x v. 2130 mm, materiál LTD lamino (barva bílá a bělený dub -barevná kombinace truhlářského výrobku je zřejmá z výkresu</t>
  </si>
  <si>
    <t>D.2.07.</t>
  </si>
  <si>
    <t>KANCELÁŘSKÁ SKŘÍŇ výrobek 06 : VÝROBA, DODÁVKA A MONTÁŽ v rozsahu projektu interiéru, základní parametry - š.2400 x hl. 600 mm x v. 2130 mm, materiál LTD lamino (barva bílá a bělený dub - barevná kombinace truhlářského výrobku je zřejmá z výkresu čeln</t>
  </si>
  <si>
    <t>KANCELÁŘSKÁ SKŘÍŇ: VÝROBA, DODÁVKA A MONTÁŽ v rozsahu projektu interiéru, základní parametry - 2400 x hl. 600 mm x v. 2130 mm, materiál LTD lamino (barva bílá a bělený dub - barevná kombinace truhlářského výrobku je zřejmá z výkresu čelního pohledu a z výkresu řezu)</t>
  </si>
  <si>
    <t>D.2.08.</t>
  </si>
  <si>
    <t>KANCELÁŘSKÁ SKŘÍŇ výrobek 07 : VÝROBA, DODÁVKA A MONTÁŽ v rozsahu projektu interiéru, základní parametry - š.2400 x hl. 400 mm x v. 2130 mm, materiál LTD lamino (barva bílá a bělený dub - barevná kombinace truhlářského výrobku je zřejmá z výkresu čeln</t>
  </si>
  <si>
    <t>KANCELÁŘSKÁ SKŘÍŇ: VÝROBA, DODÁVKA A MONTÁŽ v rozsahu projektu interiéru, základní parametry - 2400 x hl. 400 mm x v. 2130 mm, materiál LTD lamino (barva bílá a bělený dub - barevná kombinace truhlářského výrobku je zřejmá z výkresu čelního pohledu a z výkresu řezu)</t>
  </si>
  <si>
    <t>D.2.09.</t>
  </si>
  <si>
    <t>SKLADOVACÍ SKŘÍŇ výrobek 8 : VÝROBA, DODÁVKA A MONTÁŽ v rozsahu projektu interiéru, základní parametry - š.3000 x hl. 600 mm x v. 1830 mm, materiál LTD lamino (barva bílá a bělený dub - barevná kombinace truhlářského výrobku je zřejmá z výkres</t>
  </si>
  <si>
    <t>ŠATNÍ SKŘÍŇ v m.č. 209 : VÝROBA, DODÁVKA A MONTÁŽ v rozsahu projektu interiéru, základní parametry - š.3000 x hl. 400 mm x v. 1830 mm, materiál LTD lamino (barva bílá a bělený dub - barevná kombinace truhlářského výrobku je zřejmá z výkresu čelního pohledu a z výkresu řezu), kovová dveřní madla, výsuvná šatní tyč</t>
  </si>
  <si>
    <t>D.2.10.</t>
  </si>
  <si>
    <t>SKLADOVACÍ SKŘÍŇ výrobek 9 : VÝROBA, DODÁVKA A MONTÁŽ v rozsahu projektu interiéru, základní parametry - š.1200 x hl. 600 mm x v. 1830 mm, materiál LTD lamino (barva bílá a bělený dub - barevná kombinace truhlářského výrobku je zřejmá z výkres</t>
  </si>
  <si>
    <t>SKLADOVACÍ SKŘÍŇ : VÝROBA, DODÁVKA A MONTÁŽ v rozsahu projektu interiéru, základní parametry - š.1200 x hl. 600 mm x v. 1830 mm, materiál LTD lamino (barva bílá a bělený dub - barevná kombinace truhlářského výrobku je zřejmá z výkresu čelního pohledu a z výkresu řezu), kovová dveřní madla, výsuvná šatní tyč</t>
  </si>
  <si>
    <t>D.2.11.</t>
  </si>
  <si>
    <t>PRACOVNÍ LINKA výrobek 10: VÝROBA, DODÁVKA A MONTÁŽ v rozsahu projektu interiéru,  základní parametry - spodní a horní skříňky, š.1700 x hl. 610 mm x v. 1830 mm, materiál LTD lamino (barva bílá a bělený dub -barevná kombinace truhlářského</t>
  </si>
  <si>
    <t>PRACOVNÍ LINKA : VÝROBA, DODÁVKA A MONTÁŽ v rozsahu projektu interiéru, základní parametry - spodní a horní skříňky, š.1700 x hl. 610 mm x v. 1830 mm, materiál LTD lamino (barva bílá a bělený dub -barevná kombinace truhlářského výrobku je zřejmá z výkresu čelního pohledu a z výkresu řezu), kovová dveřní madla</t>
  </si>
  <si>
    <t>D.2.12.</t>
  </si>
  <si>
    <t>PRACOVNÍ LINKA výrobek 11: VÝROBA, DODÁVKA A MONTÁŽ v rozsahu projektu interiéru,  základní parametry - spodní a horní skříňky, š.1700 x hl. 610 mm x v. 1830 mm, materiál LTD lamino (barva bílá a bělený dub -barevná kombinace truhlářského</t>
  </si>
  <si>
    <t>PRACOVNÍ LINKA : VÝROBA, DODÁVKA A MONTÁŽ v rozsahu projektu interiéru, základní parametry - spodní, š.1700 x hl. 610 mm x v. 900 mm, materiál LTD lamino (barva bílá a bělený dub -barevná kombinace truhlářského výrobku je zřejmá z výkresu čelního pohledu a z výkresu řezu), kovová dveřní madla</t>
  </si>
  <si>
    <t>D.2.13.</t>
  </si>
  <si>
    <t>PRACOVNÍ LINKA výrobek 12 : VÝROBA, DODÁVKA A MONTÁŽ v rozsahu projektu interiéru, základní parametry - spodní a horní skříňky, š.2400 x hl. 595 mm spodní skříňky (hl. 310 mm horní skříňky) x v. 1830 mm, materiál LTD lamino (barva bílá a</t>
  </si>
  <si>
    <t>PRACOVNÍ LINKA : VÝROBA, DODÁVKA A MONTÁŽ v rozsahu projektu interiéru, základní parametry - spodní a horní skříňky, š.2400 x hl. 595 mm spodní skříňky (hl. 310 mm horní skříňky) x v. 1830 mm, materiál LTD lamino (barva bílá a bělený dub -barevná kombinace truhlářského výrobku je zřejmá z výkresu čelního pohledu a z výkresu řezu), kovová dveřní madla, dřez s odkapávačem a dřezová baterie</t>
  </si>
  <si>
    <t>D.2.14.</t>
  </si>
  <si>
    <t>KUCHYŇSKÁ LINKA výrobek 13 : VÝROBA, DODÁVKA A MONTÁŽ v rozsahu projektu interiéru, základní parametry - spodní a horní skříňky, š.2400 x hl. 610 mm x v. 1830 mm, materiál LTD lamino (barva bílá a bělený dub -barevná kombinace truhlářského</t>
  </si>
  <si>
    <t>KUCHYŇSKÁ LINKA : VÝROBA, DODÁVKA A MONTÁŽ v rozsahu projektu interiéru, základní parametry - spodní a horní skříňky, š.2400 x hl. 610 mm x v. 1830 mm, materiál LTD lamino (barva bílá a bělený dub -barevná kombinace truhlářského výrobku je zřejmá z výkresu čelního pohledu a z výkresu řezu), kovová dveřní madla, výsuvná šatní tyč</t>
  </si>
  <si>
    <t>D.2.15-R1</t>
  </si>
  <si>
    <t>REGÁLOVÝ SYSTÉM (PRVEK R1) : VÝROBA, DODÁVKA A MONTÁŽ v rozsahu projektu interiéru, základní parametry R1 - š.900 mm x hl. 600 mm x v. 2400 mm, počet polic 6 ks</t>
  </si>
  <si>
    <t>D.2.15-R2</t>
  </si>
  <si>
    <t>REGÁLOVÝ SYSTÉM (PRVEK R2) : VÝROBA, DODÁVKA A MONTÁŽ v rozsahu projektu interiéru, výkr.č. D.2.19, základní parametry R2 - š.1200 mm x hl. 400 mm x v. 2400 mm, počet polic 6 ks</t>
  </si>
  <si>
    <t>REGÁLOVÝ SYSTÉM  (PRVEK R2) : VÝROBA, DODÁVKA A MONTÁŽ v rozsahu projektu interiéru, , základní parametry R2 - š.1200 mm x hl. 400 mm x v. 2400 mm, počet polic 6 ks</t>
  </si>
  <si>
    <t>D.2.15-R3</t>
  </si>
  <si>
    <t>REGÁLOVÝ SYSTÉM (PRVEK R3) : VÝROBA, DODÁVKA A MONTÁŽ v rozsahu projektu interiéru, základní parametry R1 - š.900 mm x hl. 400 mm x v. 2400 mm, počet polic 6 ks</t>
  </si>
  <si>
    <t>REGÁLOVÝ SYSTÉM (PRVEK R3) : VÝROBA, DODÁVKA A MONTÁŽ v rozsahu projektu interiéru, základní parametry R3 - š.900 mm x hl. 400 mm x v. 2400 mm, počet polic 6 ks</t>
  </si>
  <si>
    <t>D.2.15-R4</t>
  </si>
  <si>
    <t>REGÁLOVÝ SYSTÉM (PRVEK R4) : VÝROBA, DODÁVKA A MONTÁŽ v rozsahu projektu interiéru, základní parametry R1 - š.750 mm x hl. 400 mm x v. 2400 mm, počet polic 6 ks</t>
  </si>
  <si>
    <t>REGÁLOVÝ SYSTÉM (PRVEK R4) : VÝROBA, DODÁVKA A MONTÁŽ v rozsahu projektu interiéru, základní parametry R4 - š.750 mm x hl. 400 mm x v. 2400 mm, počet polic 6 ks</t>
  </si>
  <si>
    <t>D.2.15-R5</t>
  </si>
  <si>
    <t>REGÁLOVÝ SYSTÉM (PRVEK R5) : VÝROBA, DODÁVKA A MONTÁŽ v rozsahu projektu interiéru, základní parametry R1 - š.600 mm x hl. 400 mm x v. 2400 mm, počet polic 6 ks</t>
  </si>
  <si>
    <t>REGÁLOVÝ SYSTÉM (PRVEK R5) : VÝROBA, DODÁVKA A MONTÁŽ v rozsahu projektu interiéru, základní parametry R4 - š.600 mm x hl. 400 mm x v. 2400 mm, počet polic 6 ks</t>
  </si>
  <si>
    <t>Pol1</t>
  </si>
  <si>
    <t>CHLADÍCÍ BOXY 7 ks třípatrových boxů</t>
  </si>
  <si>
    <t>ks</t>
  </si>
  <si>
    <t>07 (1) - VRN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</si>
  <si>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</si>
  <si>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</si>
  <si>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</si>
  <si>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</si>
  <si>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VRN1</t>
  </si>
  <si>
    <t>Průzkumné, geodetické a projektové práce</t>
  </si>
  <si>
    <t>013254000</t>
  </si>
  <si>
    <t>Dokumentace skutečného provedení stavby</t>
  </si>
  <si>
    <t>VRN3</t>
  </si>
  <si>
    <t>Zařízení staveniště</t>
  </si>
  <si>
    <t>030001000</t>
  </si>
  <si>
    <t>VRN4</t>
  </si>
  <si>
    <t>Inženýrská činnost</t>
  </si>
  <si>
    <t>043002000</t>
  </si>
  <si>
    <t>Zkoušky a ostatní měření</t>
  </si>
  <si>
    <t>Rezerva investora (65.000,- Kč)</t>
  </si>
  <si>
    <t>VRN7</t>
  </si>
  <si>
    <t>Provozní vlivy</t>
  </si>
  <si>
    <t>094002000</t>
  </si>
  <si>
    <t>Ostatní náklady související s výstavbou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</si>
</sst>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7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49" fontId="24" fillId="0" borderId="20" xfId="0" applyNumberFormat="1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167" fontId="24" fillId="2" borderId="20" xfId="0" applyNumberFormat="1" applyFont="1" applyFill="1" applyBorder="1" applyAlignment="1" applyProtection="1">
      <alignment vertical="center"/>
      <protection locked="0"/>
    </xf>
    <xf numFmtId="4" fontId="24" fillId="2" borderId="20" xfId="0" applyNumberFormat="1" applyFont="1" applyFill="1" applyBorder="1" applyAlignment="1" applyProtection="1">
      <alignment vertical="center"/>
      <protection locked="0"/>
    </xf>
    <xf numFmtId="4" fontId="24" fillId="0" borderId="20" xfId="0" applyNumberFormat="1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8" fillId="0" borderId="20" xfId="0" applyFont="1" applyBorder="1" applyAlignment="1" applyProtection="1">
      <alignment horizontal="center" vertical="center"/>
      <protection locked="0"/>
    </xf>
    <xf numFmtId="49" fontId="38" fillId="0" borderId="20" xfId="0" applyNumberFormat="1" applyFont="1" applyBorder="1" applyAlignment="1" applyProtection="1">
      <alignment horizontal="left" vertical="center" wrapText="1"/>
      <protection locked="0"/>
    </xf>
    <xf numFmtId="0" fontId="38" fillId="0" borderId="20" xfId="0" applyFont="1" applyBorder="1" applyAlignment="1" applyProtection="1">
      <alignment horizontal="left" vertical="center" wrapText="1"/>
      <protection locked="0"/>
    </xf>
    <xf numFmtId="0" fontId="38" fillId="0" borderId="20" xfId="0" applyFont="1" applyBorder="1" applyAlignment="1" applyProtection="1">
      <alignment horizontal="center" vertical="center" wrapText="1"/>
      <protection locked="0"/>
    </xf>
    <xf numFmtId="167" fontId="38" fillId="2" borderId="20" xfId="0" applyNumberFormat="1" applyFont="1" applyFill="1" applyBorder="1" applyAlignment="1" applyProtection="1">
      <alignment vertical="center"/>
      <protection locked="0"/>
    </xf>
    <xf numFmtId="4" fontId="38" fillId="2" borderId="20" xfId="0" applyNumberFormat="1" applyFont="1" applyFill="1" applyBorder="1" applyAlignment="1" applyProtection="1">
      <alignment vertical="center"/>
      <protection locked="0"/>
    </xf>
    <xf numFmtId="4" fontId="38" fillId="0" borderId="20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2" borderId="20" xfId="0" applyFont="1" applyFill="1" applyBorder="1" applyAlignment="1" applyProtection="1">
      <alignment horizontal="center" vertical="center"/>
      <protection locked="0"/>
    </xf>
    <xf numFmtId="49" fontId="0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0" xfId="0" applyFont="1" applyFill="1" applyBorder="1" applyAlignment="1" applyProtection="1">
      <alignment horizontal="left" vertical="center" wrapText="1"/>
      <protection locked="0"/>
    </xf>
    <xf numFmtId="0" fontId="0" fillId="2" borderId="20" xfId="0" applyFont="1" applyFill="1" applyBorder="1" applyAlignment="1" applyProtection="1">
      <alignment horizontal="center" vertical="center" wrapText="1"/>
      <protection locked="0"/>
    </xf>
    <xf numFmtId="167" fontId="0" fillId="2" borderId="20" xfId="0" applyNumberFormat="1" applyFont="1" applyFill="1" applyBorder="1" applyAlignment="1" applyProtection="1">
      <alignment vertical="center"/>
      <protection locked="0"/>
    </xf>
    <xf numFmtId="4" fontId="0" fillId="2" borderId="20" xfId="0" applyNumberFormat="1" applyFont="1" applyFill="1" applyBorder="1" applyAlignment="1" applyProtection="1">
      <alignment vertical="center"/>
      <protection locked="0"/>
    </xf>
    <xf numFmtId="4" fontId="0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tabSelected="1" workbookViewId="0" topLeftCell="A1">
      <selection activeCell="A102" sqref="A102:XFD10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" customHeight="1">
      <c r="AR2" s="251" t="s">
        <v>5</v>
      </c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S2" s="18" t="s">
        <v>6</v>
      </c>
      <c r="BT2" s="18" t="s">
        <v>7</v>
      </c>
    </row>
    <row r="3" spans="2:72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35" t="s">
        <v>14</v>
      </c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R5" s="21"/>
      <c r="BE5" s="232" t="s">
        <v>15</v>
      </c>
      <c r="BS5" s="18" t="s">
        <v>6</v>
      </c>
    </row>
    <row r="6" spans="2:71" s="1" customFormat="1" ht="36.9" customHeight="1">
      <c r="B6" s="21"/>
      <c r="D6" s="27" t="s">
        <v>16</v>
      </c>
      <c r="K6" s="237" t="s">
        <v>17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R6" s="21"/>
      <c r="BE6" s="233"/>
      <c r="BS6" s="18" t="s">
        <v>6</v>
      </c>
    </row>
    <row r="7" spans="2:71" s="1" customFormat="1" ht="12" customHeight="1">
      <c r="B7" s="21"/>
      <c r="D7" s="28" t="s">
        <v>18</v>
      </c>
      <c r="K7" s="26" t="s">
        <v>1</v>
      </c>
      <c r="AK7" s="28" t="s">
        <v>19</v>
      </c>
      <c r="AN7" s="26" t="s">
        <v>1</v>
      </c>
      <c r="AR7" s="21"/>
      <c r="BE7" s="233"/>
      <c r="BS7" s="18" t="s">
        <v>6</v>
      </c>
    </row>
    <row r="8" spans="2:71" s="1" customFormat="1" ht="12" customHeight="1">
      <c r="B8" s="21"/>
      <c r="D8" s="28" t="s">
        <v>20</v>
      </c>
      <c r="K8" s="26" t="s">
        <v>21</v>
      </c>
      <c r="AK8" s="28" t="s">
        <v>22</v>
      </c>
      <c r="AN8" s="29" t="s">
        <v>23</v>
      </c>
      <c r="AR8" s="21"/>
      <c r="BE8" s="233"/>
      <c r="BS8" s="18" t="s">
        <v>6</v>
      </c>
    </row>
    <row r="9" spans="2:71" s="1" customFormat="1" ht="14.4" customHeight="1">
      <c r="B9" s="21"/>
      <c r="AR9" s="21"/>
      <c r="BE9" s="233"/>
      <c r="BS9" s="18" t="s">
        <v>6</v>
      </c>
    </row>
    <row r="10" spans="2:71" s="1" customFormat="1" ht="12" customHeight="1">
      <c r="B10" s="21"/>
      <c r="D10" s="28" t="s">
        <v>24</v>
      </c>
      <c r="AK10" s="28" t="s">
        <v>25</v>
      </c>
      <c r="AN10" s="26" t="s">
        <v>1</v>
      </c>
      <c r="AR10" s="21"/>
      <c r="BE10" s="233"/>
      <c r="BS10" s="18" t="s">
        <v>6</v>
      </c>
    </row>
    <row r="11" spans="2:71" s="1" customFormat="1" ht="18.45" customHeight="1">
      <c r="B11" s="21"/>
      <c r="E11" s="26" t="s">
        <v>21</v>
      </c>
      <c r="AK11" s="28" t="s">
        <v>26</v>
      </c>
      <c r="AN11" s="26" t="s">
        <v>1</v>
      </c>
      <c r="AR11" s="21"/>
      <c r="BE11" s="233"/>
      <c r="BS11" s="18" t="s">
        <v>6</v>
      </c>
    </row>
    <row r="12" spans="2:71" s="1" customFormat="1" ht="6.9" customHeight="1">
      <c r="B12" s="21"/>
      <c r="AR12" s="21"/>
      <c r="BE12" s="233"/>
      <c r="BS12" s="18" t="s">
        <v>6</v>
      </c>
    </row>
    <row r="13" spans="2:71" s="1" customFormat="1" ht="12" customHeight="1">
      <c r="B13" s="21"/>
      <c r="D13" s="28" t="s">
        <v>27</v>
      </c>
      <c r="AK13" s="28" t="s">
        <v>25</v>
      </c>
      <c r="AN13" s="30" t="s">
        <v>28</v>
      </c>
      <c r="AR13" s="21"/>
      <c r="BE13" s="233"/>
      <c r="BS13" s="18" t="s">
        <v>6</v>
      </c>
    </row>
    <row r="14" spans="2:71" ht="13.2">
      <c r="B14" s="21"/>
      <c r="E14" s="238" t="s">
        <v>28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8" t="s">
        <v>26</v>
      </c>
      <c r="AN14" s="30" t="s">
        <v>28</v>
      </c>
      <c r="AR14" s="21"/>
      <c r="BE14" s="233"/>
      <c r="BS14" s="18" t="s">
        <v>6</v>
      </c>
    </row>
    <row r="15" spans="2:71" s="1" customFormat="1" ht="6.9" customHeight="1">
      <c r="B15" s="21"/>
      <c r="AR15" s="21"/>
      <c r="BE15" s="233"/>
      <c r="BS15" s="18" t="s">
        <v>3</v>
      </c>
    </row>
    <row r="16" spans="2:71" s="1" customFormat="1" ht="12" customHeight="1">
      <c r="B16" s="21"/>
      <c r="D16" s="28" t="s">
        <v>29</v>
      </c>
      <c r="AK16" s="28" t="s">
        <v>25</v>
      </c>
      <c r="AN16" s="26" t="s">
        <v>1</v>
      </c>
      <c r="AR16" s="21"/>
      <c r="BE16" s="233"/>
      <c r="BS16" s="18" t="s">
        <v>3</v>
      </c>
    </row>
    <row r="17" spans="2:71" s="1" customFormat="1" ht="18.45" customHeight="1">
      <c r="B17" s="21"/>
      <c r="E17" s="26" t="s">
        <v>21</v>
      </c>
      <c r="AK17" s="28" t="s">
        <v>26</v>
      </c>
      <c r="AN17" s="26" t="s">
        <v>1</v>
      </c>
      <c r="AR17" s="21"/>
      <c r="BE17" s="233"/>
      <c r="BS17" s="18" t="s">
        <v>30</v>
      </c>
    </row>
    <row r="18" spans="2:71" s="1" customFormat="1" ht="6.9" customHeight="1">
      <c r="B18" s="21"/>
      <c r="AR18" s="21"/>
      <c r="BE18" s="233"/>
      <c r="BS18" s="18" t="s">
        <v>6</v>
      </c>
    </row>
    <row r="19" spans="2:71" s="1" customFormat="1" ht="12" customHeight="1">
      <c r="B19" s="21"/>
      <c r="D19" s="28" t="s">
        <v>31</v>
      </c>
      <c r="AK19" s="28" t="s">
        <v>25</v>
      </c>
      <c r="AN19" s="26" t="s">
        <v>1</v>
      </c>
      <c r="AR19" s="21"/>
      <c r="BE19" s="233"/>
      <c r="BS19" s="18" t="s">
        <v>6</v>
      </c>
    </row>
    <row r="20" spans="2:71" s="1" customFormat="1" ht="18.45" customHeight="1">
      <c r="B20" s="21"/>
      <c r="E20" s="26" t="s">
        <v>21</v>
      </c>
      <c r="AK20" s="28" t="s">
        <v>26</v>
      </c>
      <c r="AN20" s="26" t="s">
        <v>1</v>
      </c>
      <c r="AR20" s="21"/>
      <c r="BE20" s="233"/>
      <c r="BS20" s="18" t="s">
        <v>30</v>
      </c>
    </row>
    <row r="21" spans="2:57" s="1" customFormat="1" ht="6.9" customHeight="1">
      <c r="B21" s="21"/>
      <c r="AR21" s="21"/>
      <c r="BE21" s="233"/>
    </row>
    <row r="22" spans="2:57" s="1" customFormat="1" ht="12" customHeight="1">
      <c r="B22" s="21"/>
      <c r="D22" s="28" t="s">
        <v>32</v>
      </c>
      <c r="AR22" s="21"/>
      <c r="BE22" s="233"/>
    </row>
    <row r="23" spans="2:57" s="1" customFormat="1" ht="16.5" customHeight="1">
      <c r="B23" s="21"/>
      <c r="E23" s="240" t="s">
        <v>1</v>
      </c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R23" s="21"/>
      <c r="BE23" s="233"/>
    </row>
    <row r="24" spans="2:57" s="1" customFormat="1" ht="6.9" customHeight="1">
      <c r="B24" s="21"/>
      <c r="AR24" s="21"/>
      <c r="BE24" s="233"/>
    </row>
    <row r="25" spans="2:57" s="1" customFormat="1" ht="6.9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33"/>
    </row>
    <row r="26" spans="1:57" s="2" customFormat="1" ht="25.95" customHeight="1">
      <c r="A26" s="33"/>
      <c r="B26" s="34"/>
      <c r="C26" s="33"/>
      <c r="D26" s="35" t="s">
        <v>33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41">
        <f>ROUND(AG94,2)</f>
        <v>0</v>
      </c>
      <c r="AL26" s="242"/>
      <c r="AM26" s="242"/>
      <c r="AN26" s="242"/>
      <c r="AO26" s="242"/>
      <c r="AP26" s="33"/>
      <c r="AQ26" s="33"/>
      <c r="AR26" s="34"/>
      <c r="BE26" s="233"/>
    </row>
    <row r="27" spans="1:57" s="2" customFormat="1" ht="6.9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33"/>
    </row>
    <row r="28" spans="1:57" s="2" customFormat="1" ht="13.2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43" t="s">
        <v>34</v>
      </c>
      <c r="M28" s="243"/>
      <c r="N28" s="243"/>
      <c r="O28" s="243"/>
      <c r="P28" s="243"/>
      <c r="Q28" s="33"/>
      <c r="R28" s="33"/>
      <c r="S28" s="33"/>
      <c r="T28" s="33"/>
      <c r="U28" s="33"/>
      <c r="V28" s="33"/>
      <c r="W28" s="243" t="s">
        <v>35</v>
      </c>
      <c r="X28" s="243"/>
      <c r="Y28" s="243"/>
      <c r="Z28" s="243"/>
      <c r="AA28" s="243"/>
      <c r="AB28" s="243"/>
      <c r="AC28" s="243"/>
      <c r="AD28" s="243"/>
      <c r="AE28" s="243"/>
      <c r="AF28" s="33"/>
      <c r="AG28" s="33"/>
      <c r="AH28" s="33"/>
      <c r="AI28" s="33"/>
      <c r="AJ28" s="33"/>
      <c r="AK28" s="243" t="s">
        <v>36</v>
      </c>
      <c r="AL28" s="243"/>
      <c r="AM28" s="243"/>
      <c r="AN28" s="243"/>
      <c r="AO28" s="243"/>
      <c r="AP28" s="33"/>
      <c r="AQ28" s="33"/>
      <c r="AR28" s="34"/>
      <c r="BE28" s="233"/>
    </row>
    <row r="29" spans="2:57" s="3" customFormat="1" ht="14.4" customHeight="1">
      <c r="B29" s="38"/>
      <c r="D29" s="28" t="s">
        <v>37</v>
      </c>
      <c r="F29" s="28" t="s">
        <v>38</v>
      </c>
      <c r="L29" s="246">
        <v>0.21</v>
      </c>
      <c r="M29" s="245"/>
      <c r="N29" s="245"/>
      <c r="O29" s="245"/>
      <c r="P29" s="245"/>
      <c r="W29" s="244">
        <f>ROUND(AZ94,2)</f>
        <v>0</v>
      </c>
      <c r="X29" s="245"/>
      <c r="Y29" s="245"/>
      <c r="Z29" s="245"/>
      <c r="AA29" s="245"/>
      <c r="AB29" s="245"/>
      <c r="AC29" s="245"/>
      <c r="AD29" s="245"/>
      <c r="AE29" s="245"/>
      <c r="AK29" s="244">
        <f>ROUND(AV94,2)</f>
        <v>0</v>
      </c>
      <c r="AL29" s="245"/>
      <c r="AM29" s="245"/>
      <c r="AN29" s="245"/>
      <c r="AO29" s="245"/>
      <c r="AR29" s="38"/>
      <c r="BE29" s="234"/>
    </row>
    <row r="30" spans="2:57" s="3" customFormat="1" ht="14.4" customHeight="1">
      <c r="B30" s="38"/>
      <c r="F30" s="28" t="s">
        <v>39</v>
      </c>
      <c r="L30" s="246">
        <v>0.15</v>
      </c>
      <c r="M30" s="245"/>
      <c r="N30" s="245"/>
      <c r="O30" s="245"/>
      <c r="P30" s="245"/>
      <c r="W30" s="244">
        <f>ROUND(BA94,2)</f>
        <v>0</v>
      </c>
      <c r="X30" s="245"/>
      <c r="Y30" s="245"/>
      <c r="Z30" s="245"/>
      <c r="AA30" s="245"/>
      <c r="AB30" s="245"/>
      <c r="AC30" s="245"/>
      <c r="AD30" s="245"/>
      <c r="AE30" s="245"/>
      <c r="AK30" s="244">
        <f>ROUND(AW94,2)</f>
        <v>0</v>
      </c>
      <c r="AL30" s="245"/>
      <c r="AM30" s="245"/>
      <c r="AN30" s="245"/>
      <c r="AO30" s="245"/>
      <c r="AR30" s="38"/>
      <c r="BE30" s="234"/>
    </row>
    <row r="31" spans="2:57" s="3" customFormat="1" ht="14.4" customHeight="1" hidden="1">
      <c r="B31" s="38"/>
      <c r="F31" s="28" t="s">
        <v>40</v>
      </c>
      <c r="L31" s="246">
        <v>0.21</v>
      </c>
      <c r="M31" s="245"/>
      <c r="N31" s="245"/>
      <c r="O31" s="245"/>
      <c r="P31" s="245"/>
      <c r="W31" s="244">
        <f>ROUND(BB94,2)</f>
        <v>0</v>
      </c>
      <c r="X31" s="245"/>
      <c r="Y31" s="245"/>
      <c r="Z31" s="245"/>
      <c r="AA31" s="245"/>
      <c r="AB31" s="245"/>
      <c r="AC31" s="245"/>
      <c r="AD31" s="245"/>
      <c r="AE31" s="245"/>
      <c r="AK31" s="244">
        <v>0</v>
      </c>
      <c r="AL31" s="245"/>
      <c r="AM31" s="245"/>
      <c r="AN31" s="245"/>
      <c r="AO31" s="245"/>
      <c r="AR31" s="38"/>
      <c r="BE31" s="234"/>
    </row>
    <row r="32" spans="2:57" s="3" customFormat="1" ht="14.4" customHeight="1" hidden="1">
      <c r="B32" s="38"/>
      <c r="F32" s="28" t="s">
        <v>41</v>
      </c>
      <c r="L32" s="246">
        <v>0.15</v>
      </c>
      <c r="M32" s="245"/>
      <c r="N32" s="245"/>
      <c r="O32" s="245"/>
      <c r="P32" s="245"/>
      <c r="W32" s="244">
        <f>ROUND(BC94,2)</f>
        <v>0</v>
      </c>
      <c r="X32" s="245"/>
      <c r="Y32" s="245"/>
      <c r="Z32" s="245"/>
      <c r="AA32" s="245"/>
      <c r="AB32" s="245"/>
      <c r="AC32" s="245"/>
      <c r="AD32" s="245"/>
      <c r="AE32" s="245"/>
      <c r="AK32" s="244">
        <v>0</v>
      </c>
      <c r="AL32" s="245"/>
      <c r="AM32" s="245"/>
      <c r="AN32" s="245"/>
      <c r="AO32" s="245"/>
      <c r="AR32" s="38"/>
      <c r="BE32" s="234"/>
    </row>
    <row r="33" spans="2:57" s="3" customFormat="1" ht="14.4" customHeight="1" hidden="1">
      <c r="B33" s="38"/>
      <c r="F33" s="28" t="s">
        <v>42</v>
      </c>
      <c r="L33" s="246">
        <v>0</v>
      </c>
      <c r="M33" s="245"/>
      <c r="N33" s="245"/>
      <c r="O33" s="245"/>
      <c r="P33" s="245"/>
      <c r="W33" s="244">
        <f>ROUND(BD94,2)</f>
        <v>0</v>
      </c>
      <c r="X33" s="245"/>
      <c r="Y33" s="245"/>
      <c r="Z33" s="245"/>
      <c r="AA33" s="245"/>
      <c r="AB33" s="245"/>
      <c r="AC33" s="245"/>
      <c r="AD33" s="245"/>
      <c r="AE33" s="245"/>
      <c r="AK33" s="244">
        <v>0</v>
      </c>
      <c r="AL33" s="245"/>
      <c r="AM33" s="245"/>
      <c r="AN33" s="245"/>
      <c r="AO33" s="245"/>
      <c r="AR33" s="38"/>
      <c r="BE33" s="234"/>
    </row>
    <row r="34" spans="1:57" s="2" customFormat="1" ht="6.9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33"/>
    </row>
    <row r="35" spans="1:57" s="2" customFormat="1" ht="25.95" customHeight="1">
      <c r="A35" s="33"/>
      <c r="B35" s="34"/>
      <c r="C35" s="39"/>
      <c r="D35" s="40" t="s">
        <v>43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44</v>
      </c>
      <c r="U35" s="41"/>
      <c r="V35" s="41"/>
      <c r="W35" s="41"/>
      <c r="X35" s="250" t="s">
        <v>45</v>
      </c>
      <c r="Y35" s="248"/>
      <c r="Z35" s="248"/>
      <c r="AA35" s="248"/>
      <c r="AB35" s="248"/>
      <c r="AC35" s="41"/>
      <c r="AD35" s="41"/>
      <c r="AE35" s="41"/>
      <c r="AF35" s="41"/>
      <c r="AG35" s="41"/>
      <c r="AH35" s="41"/>
      <c r="AI35" s="41"/>
      <c r="AJ35" s="41"/>
      <c r="AK35" s="247">
        <f>SUM(AK26:AK33)</f>
        <v>0</v>
      </c>
      <c r="AL35" s="248"/>
      <c r="AM35" s="248"/>
      <c r="AN35" s="248"/>
      <c r="AO35" s="249"/>
      <c r="AP35" s="39"/>
      <c r="AQ35" s="39"/>
      <c r="AR35" s="34"/>
      <c r="BE35" s="33"/>
    </row>
    <row r="36" spans="1:57" s="2" customFormat="1" ht="6.9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43"/>
      <c r="D49" s="44" t="s">
        <v>46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47</v>
      </c>
      <c r="AI49" s="45"/>
      <c r="AJ49" s="45"/>
      <c r="AK49" s="45"/>
      <c r="AL49" s="45"/>
      <c r="AM49" s="45"/>
      <c r="AN49" s="45"/>
      <c r="AO49" s="45"/>
      <c r="AR49" s="43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3.2">
      <c r="A60" s="33"/>
      <c r="B60" s="34"/>
      <c r="C60" s="33"/>
      <c r="D60" s="46" t="s">
        <v>48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49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48</v>
      </c>
      <c r="AI60" s="36"/>
      <c r="AJ60" s="36"/>
      <c r="AK60" s="36"/>
      <c r="AL60" s="36"/>
      <c r="AM60" s="46" t="s">
        <v>49</v>
      </c>
      <c r="AN60" s="36"/>
      <c r="AO60" s="36"/>
      <c r="AP60" s="33"/>
      <c r="AQ60" s="33"/>
      <c r="AR60" s="34"/>
      <c r="BE60" s="33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3.2">
      <c r="A64" s="33"/>
      <c r="B64" s="34"/>
      <c r="C64" s="33"/>
      <c r="D64" s="44" t="s">
        <v>50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51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3.2">
      <c r="A75" s="33"/>
      <c r="B75" s="34"/>
      <c r="C75" s="33"/>
      <c r="D75" s="46" t="s">
        <v>48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49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48</v>
      </c>
      <c r="AI75" s="36"/>
      <c r="AJ75" s="36"/>
      <c r="AK75" s="36"/>
      <c r="AL75" s="36"/>
      <c r="AM75" s="46" t="s">
        <v>49</v>
      </c>
      <c r="AN75" s="36"/>
      <c r="AO75" s="36"/>
      <c r="AP75" s="33"/>
      <c r="AQ75" s="33"/>
      <c r="AR75" s="34"/>
      <c r="BE75" s="33"/>
    </row>
    <row r="76" spans="1:57" s="2" customFormat="1" ht="1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" customHeight="1">
      <c r="A82" s="33"/>
      <c r="B82" s="34"/>
      <c r="C82" s="22" t="s">
        <v>52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 t="str">
        <f>K5</f>
        <v>210707</v>
      </c>
      <c r="AR84" s="52"/>
    </row>
    <row r="85" spans="2:44" s="5" customFormat="1" ht="36.9" customHeight="1">
      <c r="B85" s="53"/>
      <c r="C85" s="54" t="s">
        <v>16</v>
      </c>
      <c r="L85" s="213" t="str">
        <f>K6</f>
        <v>Stavební úpravy suterénu C, Nemocnice Nymburk s.r.o.</v>
      </c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R85" s="53"/>
    </row>
    <row r="86" spans="1:57" s="2" customFormat="1" ht="6.9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20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22</v>
      </c>
      <c r="AJ87" s="33"/>
      <c r="AK87" s="33"/>
      <c r="AL87" s="33"/>
      <c r="AM87" s="215" t="str">
        <f>IF(AN8="","",AN8)</f>
        <v>7. 7. 2021</v>
      </c>
      <c r="AN87" s="215"/>
      <c r="AO87" s="33"/>
      <c r="AP87" s="33"/>
      <c r="AQ87" s="33"/>
      <c r="AR87" s="34"/>
      <c r="BE87" s="33"/>
    </row>
    <row r="88" spans="1:57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15.15" customHeight="1">
      <c r="A89" s="33"/>
      <c r="B89" s="34"/>
      <c r="C89" s="28" t="s">
        <v>24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29</v>
      </c>
      <c r="AJ89" s="33"/>
      <c r="AK89" s="33"/>
      <c r="AL89" s="33"/>
      <c r="AM89" s="216" t="str">
        <f>IF(E17="","",E17)</f>
        <v xml:space="preserve"> </v>
      </c>
      <c r="AN89" s="217"/>
      <c r="AO89" s="217"/>
      <c r="AP89" s="217"/>
      <c r="AQ89" s="33"/>
      <c r="AR89" s="34"/>
      <c r="AS89" s="218" t="s">
        <v>53</v>
      </c>
      <c r="AT89" s="219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15" customHeight="1">
      <c r="A90" s="33"/>
      <c r="B90" s="34"/>
      <c r="C90" s="28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31</v>
      </c>
      <c r="AJ90" s="33"/>
      <c r="AK90" s="33"/>
      <c r="AL90" s="33"/>
      <c r="AM90" s="216" t="str">
        <f>IF(E20="","",E20)</f>
        <v xml:space="preserve"> </v>
      </c>
      <c r="AN90" s="217"/>
      <c r="AO90" s="217"/>
      <c r="AP90" s="217"/>
      <c r="AQ90" s="33"/>
      <c r="AR90" s="34"/>
      <c r="AS90" s="220"/>
      <c r="AT90" s="221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8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20"/>
      <c r="AT91" s="221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22" t="s">
        <v>54</v>
      </c>
      <c r="D92" s="223"/>
      <c r="E92" s="223"/>
      <c r="F92" s="223"/>
      <c r="G92" s="223"/>
      <c r="H92" s="61"/>
      <c r="I92" s="225" t="s">
        <v>55</v>
      </c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4" t="s">
        <v>56</v>
      </c>
      <c r="AH92" s="223"/>
      <c r="AI92" s="223"/>
      <c r="AJ92" s="223"/>
      <c r="AK92" s="223"/>
      <c r="AL92" s="223"/>
      <c r="AM92" s="223"/>
      <c r="AN92" s="225" t="s">
        <v>57</v>
      </c>
      <c r="AO92" s="223"/>
      <c r="AP92" s="226"/>
      <c r="AQ92" s="62" t="s">
        <v>58</v>
      </c>
      <c r="AR92" s="34"/>
      <c r="AS92" s="63" t="s">
        <v>59</v>
      </c>
      <c r="AT92" s="64" t="s">
        <v>60</v>
      </c>
      <c r="AU92" s="64" t="s">
        <v>61</v>
      </c>
      <c r="AV92" s="64" t="s">
        <v>62</v>
      </c>
      <c r="AW92" s="64" t="s">
        <v>63</v>
      </c>
      <c r="AX92" s="64" t="s">
        <v>64</v>
      </c>
      <c r="AY92" s="64" t="s">
        <v>65</v>
      </c>
      <c r="AZ92" s="64" t="s">
        <v>66</v>
      </c>
      <c r="BA92" s="64" t="s">
        <v>67</v>
      </c>
      <c r="BB92" s="64" t="s">
        <v>68</v>
      </c>
      <c r="BC92" s="64" t="s">
        <v>69</v>
      </c>
      <c r="BD92" s="65" t="s">
        <v>70</v>
      </c>
      <c r="BE92" s="33"/>
    </row>
    <row r="93" spans="1:57" s="2" customFormat="1" ht="10.8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" customHeight="1">
      <c r="B94" s="69"/>
      <c r="C94" s="70" t="s">
        <v>71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30">
        <f>ROUND(SUM(AG95:AG101),2)</f>
        <v>0</v>
      </c>
      <c r="AH94" s="230"/>
      <c r="AI94" s="230"/>
      <c r="AJ94" s="230"/>
      <c r="AK94" s="230"/>
      <c r="AL94" s="230"/>
      <c r="AM94" s="230"/>
      <c r="AN94" s="231">
        <f aca="true" t="shared" si="0" ref="AN94:AN101">SUM(AG94,AT94)</f>
        <v>0</v>
      </c>
      <c r="AO94" s="231"/>
      <c r="AP94" s="231"/>
      <c r="AQ94" s="73" t="s">
        <v>1</v>
      </c>
      <c r="AR94" s="69"/>
      <c r="AS94" s="74">
        <f>ROUND(SUM(AS95:AS101),2)</f>
        <v>0</v>
      </c>
      <c r="AT94" s="75">
        <f aca="true" t="shared" si="1" ref="AT94:AT101">ROUND(SUM(AV94:AW94),2)</f>
        <v>0</v>
      </c>
      <c r="AU94" s="76">
        <f>ROUND(SUM(AU95:AU101),5)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ROUND(SUM(AZ95:AZ101),2)</f>
        <v>0</v>
      </c>
      <c r="BA94" s="75">
        <f>ROUND(SUM(BA95:BA101),2)</f>
        <v>0</v>
      </c>
      <c r="BB94" s="75">
        <f>ROUND(SUM(BB95:BB101),2)</f>
        <v>0</v>
      </c>
      <c r="BC94" s="75">
        <f>ROUND(SUM(BC95:BC101),2)</f>
        <v>0</v>
      </c>
      <c r="BD94" s="77">
        <f>ROUND(SUM(BD95:BD101),2)</f>
        <v>0</v>
      </c>
      <c r="BS94" s="78" t="s">
        <v>72</v>
      </c>
      <c r="BT94" s="78" t="s">
        <v>73</v>
      </c>
      <c r="BU94" s="79" t="s">
        <v>74</v>
      </c>
      <c r="BV94" s="78" t="s">
        <v>75</v>
      </c>
      <c r="BW94" s="78" t="s">
        <v>4</v>
      </c>
      <c r="BX94" s="78" t="s">
        <v>76</v>
      </c>
      <c r="CL94" s="78" t="s">
        <v>1</v>
      </c>
    </row>
    <row r="95" spans="1:91" s="7" customFormat="1" ht="16.5" customHeight="1">
      <c r="A95" s="80" t="s">
        <v>77</v>
      </c>
      <c r="B95" s="81"/>
      <c r="C95" s="82"/>
      <c r="D95" s="227" t="s">
        <v>78</v>
      </c>
      <c r="E95" s="227"/>
      <c r="F95" s="227"/>
      <c r="G95" s="227"/>
      <c r="H95" s="227"/>
      <c r="I95" s="83"/>
      <c r="J95" s="227" t="s">
        <v>79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8">
        <f>'01 (1) - Stavební část'!J30</f>
        <v>0</v>
      </c>
      <c r="AH95" s="229"/>
      <c r="AI95" s="229"/>
      <c r="AJ95" s="229"/>
      <c r="AK95" s="229"/>
      <c r="AL95" s="229"/>
      <c r="AM95" s="229"/>
      <c r="AN95" s="228">
        <f t="shared" si="0"/>
        <v>0</v>
      </c>
      <c r="AO95" s="229"/>
      <c r="AP95" s="229"/>
      <c r="AQ95" s="84" t="s">
        <v>80</v>
      </c>
      <c r="AR95" s="81"/>
      <c r="AS95" s="85">
        <v>0</v>
      </c>
      <c r="AT95" s="86">
        <f t="shared" si="1"/>
        <v>0</v>
      </c>
      <c r="AU95" s="87">
        <f>'01 (1) - Stavební část'!P135</f>
        <v>0</v>
      </c>
      <c r="AV95" s="86">
        <f>'01 (1) - Stavební část'!J33</f>
        <v>0</v>
      </c>
      <c r="AW95" s="86">
        <f>'01 (1) - Stavební část'!J34</f>
        <v>0</v>
      </c>
      <c r="AX95" s="86">
        <f>'01 (1) - Stavební část'!J35</f>
        <v>0</v>
      </c>
      <c r="AY95" s="86">
        <f>'01 (1) - Stavební část'!J36</f>
        <v>0</v>
      </c>
      <c r="AZ95" s="86">
        <f>'01 (1) - Stavební část'!F33</f>
        <v>0</v>
      </c>
      <c r="BA95" s="86">
        <f>'01 (1) - Stavební část'!F34</f>
        <v>0</v>
      </c>
      <c r="BB95" s="86">
        <f>'01 (1) - Stavební část'!F35</f>
        <v>0</v>
      </c>
      <c r="BC95" s="86">
        <f>'01 (1) - Stavební část'!F36</f>
        <v>0</v>
      </c>
      <c r="BD95" s="88">
        <f>'01 (1) - Stavební část'!F37</f>
        <v>0</v>
      </c>
      <c r="BT95" s="89" t="s">
        <v>81</v>
      </c>
      <c r="BV95" s="89" t="s">
        <v>75</v>
      </c>
      <c r="BW95" s="89" t="s">
        <v>82</v>
      </c>
      <c r="BX95" s="89" t="s">
        <v>4</v>
      </c>
      <c r="CL95" s="89" t="s">
        <v>1</v>
      </c>
      <c r="CM95" s="89" t="s">
        <v>83</v>
      </c>
    </row>
    <row r="96" spans="1:91" s="7" customFormat="1" ht="16.5" customHeight="1">
      <c r="A96" s="80" t="s">
        <v>77</v>
      </c>
      <c r="B96" s="81"/>
      <c r="C96" s="82"/>
      <c r="D96" s="227" t="s">
        <v>84</v>
      </c>
      <c r="E96" s="227"/>
      <c r="F96" s="227"/>
      <c r="G96" s="227"/>
      <c r="H96" s="227"/>
      <c r="I96" s="83"/>
      <c r="J96" s="227" t="s">
        <v>85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8">
        <f>'02 (1) - Zdravotechnika'!J30</f>
        <v>0</v>
      </c>
      <c r="AH96" s="229"/>
      <c r="AI96" s="229"/>
      <c r="AJ96" s="229"/>
      <c r="AK96" s="229"/>
      <c r="AL96" s="229"/>
      <c r="AM96" s="229"/>
      <c r="AN96" s="228">
        <f t="shared" si="0"/>
        <v>0</v>
      </c>
      <c r="AO96" s="229"/>
      <c r="AP96" s="229"/>
      <c r="AQ96" s="84" t="s">
        <v>80</v>
      </c>
      <c r="AR96" s="81"/>
      <c r="AS96" s="85">
        <v>0</v>
      </c>
      <c r="AT96" s="86">
        <f t="shared" si="1"/>
        <v>0</v>
      </c>
      <c r="AU96" s="87">
        <f>'02 (1) - Zdravotechnika'!P132</f>
        <v>0</v>
      </c>
      <c r="AV96" s="86">
        <f>'02 (1) - Zdravotechnika'!J33</f>
        <v>0</v>
      </c>
      <c r="AW96" s="86">
        <f>'02 (1) - Zdravotechnika'!J34</f>
        <v>0</v>
      </c>
      <c r="AX96" s="86">
        <f>'02 (1) - Zdravotechnika'!J35</f>
        <v>0</v>
      </c>
      <c r="AY96" s="86">
        <f>'02 (1) - Zdravotechnika'!J36</f>
        <v>0</v>
      </c>
      <c r="AZ96" s="86">
        <f>'02 (1) - Zdravotechnika'!F33</f>
        <v>0</v>
      </c>
      <c r="BA96" s="86">
        <f>'02 (1) - Zdravotechnika'!F34</f>
        <v>0</v>
      </c>
      <c r="BB96" s="86">
        <f>'02 (1) - Zdravotechnika'!F35</f>
        <v>0</v>
      </c>
      <c r="BC96" s="86">
        <f>'02 (1) - Zdravotechnika'!F36</f>
        <v>0</v>
      </c>
      <c r="BD96" s="88">
        <f>'02 (1) - Zdravotechnika'!F37</f>
        <v>0</v>
      </c>
      <c r="BT96" s="89" t="s">
        <v>81</v>
      </c>
      <c r="BV96" s="89" t="s">
        <v>75</v>
      </c>
      <c r="BW96" s="89" t="s">
        <v>86</v>
      </c>
      <c r="BX96" s="89" t="s">
        <v>4</v>
      </c>
      <c r="CL96" s="89" t="s">
        <v>1</v>
      </c>
      <c r="CM96" s="89" t="s">
        <v>83</v>
      </c>
    </row>
    <row r="97" spans="1:91" s="7" customFormat="1" ht="16.5" customHeight="1">
      <c r="A97" s="80" t="s">
        <v>77</v>
      </c>
      <c r="B97" s="81"/>
      <c r="C97" s="82"/>
      <c r="D97" s="227" t="s">
        <v>87</v>
      </c>
      <c r="E97" s="227"/>
      <c r="F97" s="227"/>
      <c r="G97" s="227"/>
      <c r="H97" s="227"/>
      <c r="I97" s="83"/>
      <c r="J97" s="227" t="s">
        <v>88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8">
        <f>'03 (1) - Vytápění'!J30</f>
        <v>0</v>
      </c>
      <c r="AH97" s="229"/>
      <c r="AI97" s="229"/>
      <c r="AJ97" s="229"/>
      <c r="AK97" s="229"/>
      <c r="AL97" s="229"/>
      <c r="AM97" s="229"/>
      <c r="AN97" s="228">
        <f t="shared" si="0"/>
        <v>0</v>
      </c>
      <c r="AO97" s="229"/>
      <c r="AP97" s="229"/>
      <c r="AQ97" s="84" t="s">
        <v>80</v>
      </c>
      <c r="AR97" s="81"/>
      <c r="AS97" s="85">
        <v>0</v>
      </c>
      <c r="AT97" s="86">
        <f t="shared" si="1"/>
        <v>0</v>
      </c>
      <c r="AU97" s="87">
        <f>'03 (1) - Vytápění'!P129</f>
        <v>0</v>
      </c>
      <c r="AV97" s="86">
        <f>'03 (1) - Vytápění'!J33</f>
        <v>0</v>
      </c>
      <c r="AW97" s="86">
        <f>'03 (1) - Vytápění'!J34</f>
        <v>0</v>
      </c>
      <c r="AX97" s="86">
        <f>'03 (1) - Vytápění'!J35</f>
        <v>0</v>
      </c>
      <c r="AY97" s="86">
        <f>'03 (1) - Vytápění'!J36</f>
        <v>0</v>
      </c>
      <c r="AZ97" s="86">
        <f>'03 (1) - Vytápění'!F33</f>
        <v>0</v>
      </c>
      <c r="BA97" s="86">
        <f>'03 (1) - Vytápění'!F34</f>
        <v>0</v>
      </c>
      <c r="BB97" s="86">
        <f>'03 (1) - Vytápění'!F35</f>
        <v>0</v>
      </c>
      <c r="BC97" s="86">
        <f>'03 (1) - Vytápění'!F36</f>
        <v>0</v>
      </c>
      <c r="BD97" s="88">
        <f>'03 (1) - Vytápění'!F37</f>
        <v>0</v>
      </c>
      <c r="BT97" s="89" t="s">
        <v>81</v>
      </c>
      <c r="BV97" s="89" t="s">
        <v>75</v>
      </c>
      <c r="BW97" s="89" t="s">
        <v>89</v>
      </c>
      <c r="BX97" s="89" t="s">
        <v>4</v>
      </c>
      <c r="CL97" s="89" t="s">
        <v>1</v>
      </c>
      <c r="CM97" s="89" t="s">
        <v>83</v>
      </c>
    </row>
    <row r="98" spans="1:91" s="7" customFormat="1" ht="16.5" customHeight="1">
      <c r="A98" s="80" t="s">
        <v>77</v>
      </c>
      <c r="B98" s="81"/>
      <c r="C98" s="82"/>
      <c r="D98" s="227" t="s">
        <v>90</v>
      </c>
      <c r="E98" s="227"/>
      <c r="F98" s="227"/>
      <c r="G98" s="227"/>
      <c r="H98" s="227"/>
      <c r="I98" s="83"/>
      <c r="J98" s="227" t="s">
        <v>91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8">
        <f>'04 (1) - Elektroinstalace'!J30</f>
        <v>0</v>
      </c>
      <c r="AH98" s="229"/>
      <c r="AI98" s="229"/>
      <c r="AJ98" s="229"/>
      <c r="AK98" s="229"/>
      <c r="AL98" s="229"/>
      <c r="AM98" s="229"/>
      <c r="AN98" s="228">
        <f t="shared" si="0"/>
        <v>0</v>
      </c>
      <c r="AO98" s="229"/>
      <c r="AP98" s="229"/>
      <c r="AQ98" s="84" t="s">
        <v>80</v>
      </c>
      <c r="AR98" s="81"/>
      <c r="AS98" s="85">
        <v>0</v>
      </c>
      <c r="AT98" s="86">
        <f t="shared" si="1"/>
        <v>0</v>
      </c>
      <c r="AU98" s="87">
        <f>'04 (1) - Elektroinstalace'!P127</f>
        <v>0</v>
      </c>
      <c r="AV98" s="86">
        <f>'04 (1) - Elektroinstalace'!J33</f>
        <v>0</v>
      </c>
      <c r="AW98" s="86">
        <f>'04 (1) - Elektroinstalace'!J34</f>
        <v>0</v>
      </c>
      <c r="AX98" s="86">
        <f>'04 (1) - Elektroinstalace'!J35</f>
        <v>0</v>
      </c>
      <c r="AY98" s="86">
        <f>'04 (1) - Elektroinstalace'!J36</f>
        <v>0</v>
      </c>
      <c r="AZ98" s="86">
        <f>'04 (1) - Elektroinstalace'!F33</f>
        <v>0</v>
      </c>
      <c r="BA98" s="86">
        <f>'04 (1) - Elektroinstalace'!F34</f>
        <v>0</v>
      </c>
      <c r="BB98" s="86">
        <f>'04 (1) - Elektroinstalace'!F35</f>
        <v>0</v>
      </c>
      <c r="BC98" s="86">
        <f>'04 (1) - Elektroinstalace'!F36</f>
        <v>0</v>
      </c>
      <c r="BD98" s="88">
        <f>'04 (1) - Elektroinstalace'!F37</f>
        <v>0</v>
      </c>
      <c r="BT98" s="89" t="s">
        <v>81</v>
      </c>
      <c r="BV98" s="89" t="s">
        <v>75</v>
      </c>
      <c r="BW98" s="89" t="s">
        <v>92</v>
      </c>
      <c r="BX98" s="89" t="s">
        <v>4</v>
      </c>
      <c r="CL98" s="89" t="s">
        <v>1</v>
      </c>
      <c r="CM98" s="89" t="s">
        <v>83</v>
      </c>
    </row>
    <row r="99" spans="1:91" s="7" customFormat="1" ht="16.5" customHeight="1">
      <c r="A99" s="80" t="s">
        <v>77</v>
      </c>
      <c r="B99" s="81"/>
      <c r="C99" s="82"/>
      <c r="D99" s="227" t="s">
        <v>93</v>
      </c>
      <c r="E99" s="227"/>
      <c r="F99" s="227"/>
      <c r="G99" s="227"/>
      <c r="H99" s="227"/>
      <c r="I99" s="83"/>
      <c r="J99" s="227" t="s">
        <v>94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8">
        <f>'05 (1) - VZT'!J30</f>
        <v>0</v>
      </c>
      <c r="AH99" s="229"/>
      <c r="AI99" s="229"/>
      <c r="AJ99" s="229"/>
      <c r="AK99" s="229"/>
      <c r="AL99" s="229"/>
      <c r="AM99" s="229"/>
      <c r="AN99" s="228">
        <f t="shared" si="0"/>
        <v>0</v>
      </c>
      <c r="AO99" s="229"/>
      <c r="AP99" s="229"/>
      <c r="AQ99" s="84" t="s">
        <v>80</v>
      </c>
      <c r="AR99" s="81"/>
      <c r="AS99" s="85">
        <v>0</v>
      </c>
      <c r="AT99" s="86">
        <f t="shared" si="1"/>
        <v>0</v>
      </c>
      <c r="AU99" s="87">
        <f>'05 (1) - VZT'!P126</f>
        <v>0</v>
      </c>
      <c r="AV99" s="86">
        <f>'05 (1) - VZT'!J33</f>
        <v>0</v>
      </c>
      <c r="AW99" s="86">
        <f>'05 (1) - VZT'!J34</f>
        <v>0</v>
      </c>
      <c r="AX99" s="86">
        <f>'05 (1) - VZT'!J35</f>
        <v>0</v>
      </c>
      <c r="AY99" s="86">
        <f>'05 (1) - VZT'!J36</f>
        <v>0</v>
      </c>
      <c r="AZ99" s="86">
        <f>'05 (1) - VZT'!F33</f>
        <v>0</v>
      </c>
      <c r="BA99" s="86">
        <f>'05 (1) - VZT'!F34</f>
        <v>0</v>
      </c>
      <c r="BB99" s="86">
        <f>'05 (1) - VZT'!F35</f>
        <v>0</v>
      </c>
      <c r="BC99" s="86">
        <f>'05 (1) - VZT'!F36</f>
        <v>0</v>
      </c>
      <c r="BD99" s="88">
        <f>'05 (1) - VZT'!F37</f>
        <v>0</v>
      </c>
      <c r="BT99" s="89" t="s">
        <v>81</v>
      </c>
      <c r="BV99" s="89" t="s">
        <v>75</v>
      </c>
      <c r="BW99" s="89" t="s">
        <v>95</v>
      </c>
      <c r="BX99" s="89" t="s">
        <v>4</v>
      </c>
      <c r="CL99" s="89" t="s">
        <v>1</v>
      </c>
      <c r="CM99" s="89" t="s">
        <v>83</v>
      </c>
    </row>
    <row r="100" spans="1:91" s="7" customFormat="1" ht="16.5" customHeight="1">
      <c r="A100" s="80" t="s">
        <v>77</v>
      </c>
      <c r="B100" s="81"/>
      <c r="C100" s="82"/>
      <c r="D100" s="227" t="s">
        <v>96</v>
      </c>
      <c r="E100" s="227"/>
      <c r="F100" s="227"/>
      <c r="G100" s="227"/>
      <c r="H100" s="227"/>
      <c r="I100" s="83"/>
      <c r="J100" s="227" t="s">
        <v>97</v>
      </c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8">
        <f>'06 (1) - Interiérové vyba...'!J30</f>
        <v>0</v>
      </c>
      <c r="AH100" s="229"/>
      <c r="AI100" s="229"/>
      <c r="AJ100" s="229"/>
      <c r="AK100" s="229"/>
      <c r="AL100" s="229"/>
      <c r="AM100" s="229"/>
      <c r="AN100" s="228">
        <f t="shared" si="0"/>
        <v>0</v>
      </c>
      <c r="AO100" s="229"/>
      <c r="AP100" s="229"/>
      <c r="AQ100" s="84" t="s">
        <v>80</v>
      </c>
      <c r="AR100" s="81"/>
      <c r="AS100" s="85">
        <v>0</v>
      </c>
      <c r="AT100" s="86">
        <f t="shared" si="1"/>
        <v>0</v>
      </c>
      <c r="AU100" s="87">
        <f>'06 (1) - Interiérové vyba...'!P120</f>
        <v>0</v>
      </c>
      <c r="AV100" s="86">
        <f>'06 (1) - Interiérové vyba...'!J33</f>
        <v>0</v>
      </c>
      <c r="AW100" s="86">
        <f>'06 (1) - Interiérové vyba...'!J34</f>
        <v>0</v>
      </c>
      <c r="AX100" s="86">
        <f>'06 (1) - Interiérové vyba...'!J35</f>
        <v>0</v>
      </c>
      <c r="AY100" s="86">
        <f>'06 (1) - Interiérové vyba...'!J36</f>
        <v>0</v>
      </c>
      <c r="AZ100" s="86">
        <f>'06 (1) - Interiérové vyba...'!F33</f>
        <v>0</v>
      </c>
      <c r="BA100" s="86">
        <f>'06 (1) - Interiérové vyba...'!F34</f>
        <v>0</v>
      </c>
      <c r="BB100" s="86">
        <f>'06 (1) - Interiérové vyba...'!F35</f>
        <v>0</v>
      </c>
      <c r="BC100" s="86">
        <f>'06 (1) - Interiérové vyba...'!F36</f>
        <v>0</v>
      </c>
      <c r="BD100" s="88">
        <f>'06 (1) - Interiérové vyba...'!F37</f>
        <v>0</v>
      </c>
      <c r="BT100" s="89" t="s">
        <v>81</v>
      </c>
      <c r="BV100" s="89" t="s">
        <v>75</v>
      </c>
      <c r="BW100" s="89" t="s">
        <v>98</v>
      </c>
      <c r="BX100" s="89" t="s">
        <v>4</v>
      </c>
      <c r="CL100" s="89" t="s">
        <v>1</v>
      </c>
      <c r="CM100" s="89" t="s">
        <v>83</v>
      </c>
    </row>
    <row r="101" spans="1:91" s="7" customFormat="1" ht="16.5" customHeight="1">
      <c r="A101" s="80" t="s">
        <v>77</v>
      </c>
      <c r="B101" s="81"/>
      <c r="C101" s="82"/>
      <c r="D101" s="227" t="s">
        <v>99</v>
      </c>
      <c r="E101" s="227"/>
      <c r="F101" s="227"/>
      <c r="G101" s="227"/>
      <c r="H101" s="227"/>
      <c r="I101" s="83"/>
      <c r="J101" s="227" t="s">
        <v>100</v>
      </c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8">
        <f>'07 (1) - VRN'!J30</f>
        <v>0</v>
      </c>
      <c r="AH101" s="229"/>
      <c r="AI101" s="229"/>
      <c r="AJ101" s="229"/>
      <c r="AK101" s="229"/>
      <c r="AL101" s="229"/>
      <c r="AM101" s="229"/>
      <c r="AN101" s="228">
        <f t="shared" si="0"/>
        <v>0</v>
      </c>
      <c r="AO101" s="229"/>
      <c r="AP101" s="229"/>
      <c r="AQ101" s="84" t="s">
        <v>80</v>
      </c>
      <c r="AR101" s="81"/>
      <c r="AS101" s="85">
        <v>0</v>
      </c>
      <c r="AT101" s="86">
        <f t="shared" si="1"/>
        <v>0</v>
      </c>
      <c r="AU101" s="87">
        <f>'07 (1) - VRN'!P123</f>
        <v>0</v>
      </c>
      <c r="AV101" s="86">
        <f>'07 (1) - VRN'!J33</f>
        <v>0</v>
      </c>
      <c r="AW101" s="86">
        <f>'07 (1) - VRN'!J34</f>
        <v>0</v>
      </c>
      <c r="AX101" s="86">
        <f>'07 (1) - VRN'!J35</f>
        <v>0</v>
      </c>
      <c r="AY101" s="86">
        <f>'07 (1) - VRN'!J36</f>
        <v>0</v>
      </c>
      <c r="AZ101" s="86">
        <f>'07 (1) - VRN'!F33</f>
        <v>0</v>
      </c>
      <c r="BA101" s="86">
        <f>'07 (1) - VRN'!F34</f>
        <v>0</v>
      </c>
      <c r="BB101" s="86">
        <f>'07 (1) - VRN'!F35</f>
        <v>0</v>
      </c>
      <c r="BC101" s="86">
        <f>'07 (1) - VRN'!F36</f>
        <v>0</v>
      </c>
      <c r="BD101" s="88">
        <f>'07 (1) - VRN'!F37</f>
        <v>0</v>
      </c>
      <c r="BT101" s="89" t="s">
        <v>81</v>
      </c>
      <c r="BV101" s="89" t="s">
        <v>75</v>
      </c>
      <c r="BW101" s="89" t="s">
        <v>101</v>
      </c>
      <c r="BX101" s="89" t="s">
        <v>4</v>
      </c>
      <c r="CL101" s="89" t="s">
        <v>1</v>
      </c>
      <c r="CM101" s="89" t="s">
        <v>83</v>
      </c>
    </row>
    <row r="102" spans="1:57" s="2" customFormat="1" ht="30" customHeight="1">
      <c r="A102" s="33"/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4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</row>
    <row r="103" spans="1:57" s="2" customFormat="1" ht="6.9" customHeight="1">
      <c r="A103" s="33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34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</row>
    <row r="104" ht="14.4"/>
  </sheetData>
  <mergeCells count="66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G94:AM94"/>
    <mergeCell ref="AN94:AP94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01 (1) - Stavební část'!C2" display="/"/>
    <hyperlink ref="A96" location="'02 (1) - Zdravotechnika'!C2" display="/"/>
    <hyperlink ref="A97" location="'03 (1) - Vytápění'!C2" display="/"/>
    <hyperlink ref="A98" location="'04 (1) - Elektroinstalace'!C2" display="/"/>
    <hyperlink ref="A99" location="'05 (1) - VZT'!C2" display="/"/>
    <hyperlink ref="A100" location="'06 (1) - Interiérové vyba...'!C2" display="/"/>
    <hyperlink ref="A101" location="'07 (1)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8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51" t="s">
        <v>5</v>
      </c>
      <c r="M2" s="236"/>
      <c r="N2" s="236"/>
      <c r="O2" s="236"/>
      <c r="P2" s="236"/>
      <c r="Q2" s="236"/>
      <c r="R2" s="236"/>
      <c r="S2" s="236"/>
      <c r="T2" s="236"/>
      <c r="U2" s="236"/>
      <c r="V2" s="236"/>
      <c r="AT2" s="18" t="s">
        <v>82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102</v>
      </c>
      <c r="L4" s="21"/>
      <c r="M4" s="90" t="s">
        <v>10</v>
      </c>
      <c r="AT4" s="18" t="s">
        <v>3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52" t="str">
        <f>'Rekapitulace stavby'!K6</f>
        <v>Stavební úpravy suterénu C, Nemocnice Nymburk s.r.o.</v>
      </c>
      <c r="F7" s="253"/>
      <c r="G7" s="253"/>
      <c r="H7" s="253"/>
      <c r="L7" s="21"/>
    </row>
    <row r="8" spans="1:31" s="2" customFormat="1" ht="12" customHeight="1">
      <c r="A8" s="33"/>
      <c r="B8" s="34"/>
      <c r="C8" s="33"/>
      <c r="D8" s="28" t="s">
        <v>103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13" t="s">
        <v>104</v>
      </c>
      <c r="F9" s="254"/>
      <c r="G9" s="254"/>
      <c r="H9" s="25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28" t="s">
        <v>22</v>
      </c>
      <c r="J12" s="56" t="str">
        <f>'Rekapitulace stavby'!AN8</f>
        <v>7. 7. 2021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28" t="s">
        <v>25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26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5" t="str">
        <f>'Rekapitulace stavby'!E14</f>
        <v>Vyplň údaj</v>
      </c>
      <c r="F18" s="235"/>
      <c r="G18" s="235"/>
      <c r="H18" s="235"/>
      <c r="I18" s="28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25</v>
      </c>
      <c r="J20" s="26" t="str">
        <f>IF('Rekapitulace stavby'!AN16="","",'Rekapitulace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 xml:space="preserve"> </v>
      </c>
      <c r="F21" s="33"/>
      <c r="G21" s="33"/>
      <c r="H21" s="33"/>
      <c r="I21" s="28" t="s">
        <v>26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28" t="s">
        <v>25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26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32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40" t="s">
        <v>1</v>
      </c>
      <c r="F27" s="240"/>
      <c r="G27" s="240"/>
      <c r="H27" s="24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33</v>
      </c>
      <c r="E30" s="33"/>
      <c r="F30" s="33"/>
      <c r="G30" s="33"/>
      <c r="H30" s="33"/>
      <c r="I30" s="33"/>
      <c r="J30" s="72">
        <f>ROUND(J135,2)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35</v>
      </c>
      <c r="G32" s="33"/>
      <c r="H32" s="33"/>
      <c r="I32" s="37" t="s">
        <v>34</v>
      </c>
      <c r="J32" s="37" t="s">
        <v>36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37</v>
      </c>
      <c r="E33" s="28" t="s">
        <v>38</v>
      </c>
      <c r="F33" s="96">
        <f>ROUND((ROUND((SUM(BE135:BE860)),2)+SUM(BE862:BE866)),2)</f>
        <v>0</v>
      </c>
      <c r="G33" s="33"/>
      <c r="H33" s="33"/>
      <c r="I33" s="97">
        <v>0.21</v>
      </c>
      <c r="J33" s="96">
        <f>ROUND((ROUND(((SUM(BE135:BE860))*I33),2)+(SUM(BE862:BE866)*I33)),2)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39</v>
      </c>
      <c r="F34" s="96">
        <f>ROUND((ROUND((SUM(BF135:BF860)),2)+SUM(BF862:BF866)),2)</f>
        <v>0</v>
      </c>
      <c r="G34" s="33"/>
      <c r="H34" s="33"/>
      <c r="I34" s="97">
        <v>0.15</v>
      </c>
      <c r="J34" s="96">
        <f>ROUND((ROUND(((SUM(BF135:BF860))*I34),2)+(SUM(BF862:BF866)*I34)),2)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40</v>
      </c>
      <c r="F35" s="96">
        <f>ROUND((ROUND((SUM(BG135:BG860)),2)+SUM(BG862:BG866)),2)</f>
        <v>0</v>
      </c>
      <c r="G35" s="33"/>
      <c r="H35" s="33"/>
      <c r="I35" s="97">
        <v>0.21</v>
      </c>
      <c r="J35" s="96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41</v>
      </c>
      <c r="F36" s="96">
        <f>ROUND((ROUND((SUM(BH135:BH860)),2)+SUM(BH862:BH866)),2)</f>
        <v>0</v>
      </c>
      <c r="G36" s="33"/>
      <c r="H36" s="33"/>
      <c r="I36" s="97">
        <v>0.15</v>
      </c>
      <c r="J36" s="96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42</v>
      </c>
      <c r="F37" s="96">
        <f>ROUND((ROUND((SUM(BI135:BI860)),2)+SUM(BI862:BI866)),2)</f>
        <v>0</v>
      </c>
      <c r="G37" s="33"/>
      <c r="H37" s="33"/>
      <c r="I37" s="97">
        <v>0</v>
      </c>
      <c r="J37" s="9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43</v>
      </c>
      <c r="E39" s="61"/>
      <c r="F39" s="61"/>
      <c r="G39" s="100" t="s">
        <v>44</v>
      </c>
      <c r="H39" s="101" t="s">
        <v>45</v>
      </c>
      <c r="I39" s="61"/>
      <c r="J39" s="102">
        <f>SUM(J30:J37)</f>
        <v>0</v>
      </c>
      <c r="K39" s="10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43"/>
      <c r="D50" s="44" t="s">
        <v>46</v>
      </c>
      <c r="E50" s="45"/>
      <c r="F50" s="45"/>
      <c r="G50" s="44" t="s">
        <v>47</v>
      </c>
      <c r="H50" s="45"/>
      <c r="I50" s="45"/>
      <c r="J50" s="45"/>
      <c r="K50" s="45"/>
      <c r="L50" s="43"/>
    </row>
    <row r="51" spans="2:12" ht="10.2">
      <c r="B51" s="21"/>
      <c r="L51" s="21"/>
    </row>
    <row r="52" spans="2:12" ht="10.2">
      <c r="B52" s="21"/>
      <c r="L52" s="21"/>
    </row>
    <row r="53" spans="2:12" ht="10.2">
      <c r="B53" s="21"/>
      <c r="L53" s="21"/>
    </row>
    <row r="54" spans="2:12" ht="10.2">
      <c r="B54" s="21"/>
      <c r="L54" s="21"/>
    </row>
    <row r="55" spans="2:12" ht="10.2">
      <c r="B55" s="21"/>
      <c r="L55" s="21"/>
    </row>
    <row r="56" spans="2:12" ht="10.2">
      <c r="B56" s="21"/>
      <c r="L56" s="21"/>
    </row>
    <row r="57" spans="2:12" ht="10.2">
      <c r="B57" s="21"/>
      <c r="L57" s="21"/>
    </row>
    <row r="58" spans="2:12" ht="10.2">
      <c r="B58" s="21"/>
      <c r="L58" s="21"/>
    </row>
    <row r="59" spans="2:12" ht="10.2">
      <c r="B59" s="21"/>
      <c r="L59" s="21"/>
    </row>
    <row r="60" spans="2:12" ht="10.2">
      <c r="B60" s="21"/>
      <c r="L60" s="21"/>
    </row>
    <row r="61" spans="1:31" s="2" customFormat="1" ht="13.2">
      <c r="A61" s="33"/>
      <c r="B61" s="34"/>
      <c r="C61" s="33"/>
      <c r="D61" s="46" t="s">
        <v>48</v>
      </c>
      <c r="E61" s="36"/>
      <c r="F61" s="104" t="s">
        <v>49</v>
      </c>
      <c r="G61" s="46" t="s">
        <v>48</v>
      </c>
      <c r="H61" s="36"/>
      <c r="I61" s="36"/>
      <c r="J61" s="105" t="s">
        <v>49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0.2">
      <c r="B62" s="21"/>
      <c r="L62" s="21"/>
    </row>
    <row r="63" spans="2:12" ht="10.2">
      <c r="B63" s="21"/>
      <c r="L63" s="21"/>
    </row>
    <row r="64" spans="2:12" ht="10.2">
      <c r="B64" s="21"/>
      <c r="L64" s="21"/>
    </row>
    <row r="65" spans="1:31" s="2" customFormat="1" ht="13.2">
      <c r="A65" s="33"/>
      <c r="B65" s="34"/>
      <c r="C65" s="33"/>
      <c r="D65" s="44" t="s">
        <v>50</v>
      </c>
      <c r="E65" s="47"/>
      <c r="F65" s="47"/>
      <c r="G65" s="44" t="s">
        <v>51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0.2">
      <c r="B66" s="21"/>
      <c r="L66" s="21"/>
    </row>
    <row r="67" spans="2:12" ht="10.2">
      <c r="B67" s="21"/>
      <c r="L67" s="21"/>
    </row>
    <row r="68" spans="2:12" ht="10.2">
      <c r="B68" s="21"/>
      <c r="L68" s="21"/>
    </row>
    <row r="69" spans="2:12" ht="10.2">
      <c r="B69" s="21"/>
      <c r="L69" s="21"/>
    </row>
    <row r="70" spans="2:12" ht="10.2">
      <c r="B70" s="21"/>
      <c r="L70" s="21"/>
    </row>
    <row r="71" spans="2:12" ht="10.2">
      <c r="B71" s="21"/>
      <c r="L71" s="21"/>
    </row>
    <row r="72" spans="2:12" ht="10.2">
      <c r="B72" s="21"/>
      <c r="L72" s="21"/>
    </row>
    <row r="73" spans="2:12" ht="10.2">
      <c r="B73" s="21"/>
      <c r="L73" s="21"/>
    </row>
    <row r="74" spans="2:12" ht="10.2">
      <c r="B74" s="21"/>
      <c r="L74" s="21"/>
    </row>
    <row r="75" spans="2:12" ht="10.2">
      <c r="B75" s="21"/>
      <c r="L75" s="21"/>
    </row>
    <row r="76" spans="1:31" s="2" customFormat="1" ht="13.2">
      <c r="A76" s="33"/>
      <c r="B76" s="34"/>
      <c r="C76" s="33"/>
      <c r="D76" s="46" t="s">
        <v>48</v>
      </c>
      <c r="E76" s="36"/>
      <c r="F76" s="104" t="s">
        <v>49</v>
      </c>
      <c r="G76" s="46" t="s">
        <v>48</v>
      </c>
      <c r="H76" s="36"/>
      <c r="I76" s="36"/>
      <c r="J76" s="105" t="s">
        <v>49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105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52" t="str">
        <f>E7</f>
        <v>Stavební úpravy suterénu C, Nemocnice Nymburk s.r.o.</v>
      </c>
      <c r="F85" s="253"/>
      <c r="G85" s="253"/>
      <c r="H85" s="25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103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13" t="str">
        <f>E9</f>
        <v>01 (1) - Stavební část</v>
      </c>
      <c r="F87" s="254"/>
      <c r="G87" s="254"/>
      <c r="H87" s="25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 xml:space="preserve"> </v>
      </c>
      <c r="G89" s="33"/>
      <c r="H89" s="33"/>
      <c r="I89" s="28" t="s">
        <v>22</v>
      </c>
      <c r="J89" s="56" t="str">
        <f>IF(J12="","",J12)</f>
        <v>7. 7. 2021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8" t="s">
        <v>24</v>
      </c>
      <c r="D91" s="33"/>
      <c r="E91" s="33"/>
      <c r="F91" s="26" t="str">
        <f>E15</f>
        <v xml:space="preserve"> </v>
      </c>
      <c r="G91" s="33"/>
      <c r="H91" s="33"/>
      <c r="I91" s="28" t="s">
        <v>29</v>
      </c>
      <c r="J91" s="31" t="str">
        <f>E21</f>
        <v xml:space="preserve"> 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31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06" t="s">
        <v>106</v>
      </c>
      <c r="D94" s="98"/>
      <c r="E94" s="98"/>
      <c r="F94" s="98"/>
      <c r="G94" s="98"/>
      <c r="H94" s="98"/>
      <c r="I94" s="98"/>
      <c r="J94" s="107" t="s">
        <v>107</v>
      </c>
      <c r="K94" s="98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08" t="s">
        <v>108</v>
      </c>
      <c r="D96" s="33"/>
      <c r="E96" s="33"/>
      <c r="F96" s="33"/>
      <c r="G96" s="33"/>
      <c r="H96" s="33"/>
      <c r="I96" s="33"/>
      <c r="J96" s="72">
        <f>J135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109</v>
      </c>
    </row>
    <row r="97" spans="2:12" s="9" customFormat="1" ht="24.9" customHeight="1">
      <c r="B97" s="109"/>
      <c r="D97" s="110" t="s">
        <v>110</v>
      </c>
      <c r="E97" s="111"/>
      <c r="F97" s="111"/>
      <c r="G97" s="111"/>
      <c r="H97" s="111"/>
      <c r="I97" s="111"/>
      <c r="J97" s="112">
        <f>J136</f>
        <v>0</v>
      </c>
      <c r="L97" s="109"/>
    </row>
    <row r="98" spans="2:12" s="10" customFormat="1" ht="19.95" customHeight="1">
      <c r="B98" s="113"/>
      <c r="D98" s="114" t="s">
        <v>111</v>
      </c>
      <c r="E98" s="115"/>
      <c r="F98" s="115"/>
      <c r="G98" s="115"/>
      <c r="H98" s="115"/>
      <c r="I98" s="115"/>
      <c r="J98" s="116">
        <f>J137</f>
        <v>0</v>
      </c>
      <c r="L98" s="113"/>
    </row>
    <row r="99" spans="2:12" s="10" customFormat="1" ht="19.95" customHeight="1">
      <c r="B99" s="113"/>
      <c r="D99" s="114" t="s">
        <v>112</v>
      </c>
      <c r="E99" s="115"/>
      <c r="F99" s="115"/>
      <c r="G99" s="115"/>
      <c r="H99" s="115"/>
      <c r="I99" s="115"/>
      <c r="J99" s="116">
        <f>J140</f>
        <v>0</v>
      </c>
      <c r="L99" s="113"/>
    </row>
    <row r="100" spans="2:12" s="10" customFormat="1" ht="19.95" customHeight="1">
      <c r="B100" s="113"/>
      <c r="D100" s="114" t="s">
        <v>113</v>
      </c>
      <c r="E100" s="115"/>
      <c r="F100" s="115"/>
      <c r="G100" s="115"/>
      <c r="H100" s="115"/>
      <c r="I100" s="115"/>
      <c r="J100" s="116">
        <f>J147</f>
        <v>0</v>
      </c>
      <c r="L100" s="113"/>
    </row>
    <row r="101" spans="2:12" s="10" customFormat="1" ht="19.95" customHeight="1">
      <c r="B101" s="113"/>
      <c r="D101" s="114" t="s">
        <v>114</v>
      </c>
      <c r="E101" s="115"/>
      <c r="F101" s="115"/>
      <c r="G101" s="115"/>
      <c r="H101" s="115"/>
      <c r="I101" s="115"/>
      <c r="J101" s="116">
        <f>J248</f>
        <v>0</v>
      </c>
      <c r="L101" s="113"/>
    </row>
    <row r="102" spans="2:12" s="10" customFormat="1" ht="19.95" customHeight="1">
      <c r="B102" s="113"/>
      <c r="D102" s="114" t="s">
        <v>115</v>
      </c>
      <c r="E102" s="115"/>
      <c r="F102" s="115"/>
      <c r="G102" s="115"/>
      <c r="H102" s="115"/>
      <c r="I102" s="115"/>
      <c r="J102" s="116">
        <f>J352</f>
        <v>0</v>
      </c>
      <c r="L102" s="113"/>
    </row>
    <row r="103" spans="2:12" s="10" customFormat="1" ht="19.95" customHeight="1">
      <c r="B103" s="113"/>
      <c r="D103" s="114" t="s">
        <v>116</v>
      </c>
      <c r="E103" s="115"/>
      <c r="F103" s="115"/>
      <c r="G103" s="115"/>
      <c r="H103" s="115"/>
      <c r="I103" s="115"/>
      <c r="J103" s="116">
        <f>J416</f>
        <v>0</v>
      </c>
      <c r="L103" s="113"/>
    </row>
    <row r="104" spans="2:12" s="10" customFormat="1" ht="19.95" customHeight="1">
      <c r="B104" s="113"/>
      <c r="D104" s="114" t="s">
        <v>117</v>
      </c>
      <c r="E104" s="115"/>
      <c r="F104" s="115"/>
      <c r="G104" s="115"/>
      <c r="H104" s="115"/>
      <c r="I104" s="115"/>
      <c r="J104" s="116">
        <f>J437</f>
        <v>0</v>
      </c>
      <c r="L104" s="113"/>
    </row>
    <row r="105" spans="2:12" s="9" customFormat="1" ht="24.9" customHeight="1">
      <c r="B105" s="109"/>
      <c r="D105" s="110" t="s">
        <v>118</v>
      </c>
      <c r="E105" s="111"/>
      <c r="F105" s="111"/>
      <c r="G105" s="111"/>
      <c r="H105" s="111"/>
      <c r="I105" s="111"/>
      <c r="J105" s="112">
        <f>J440</f>
        <v>0</v>
      </c>
      <c r="L105" s="109"/>
    </row>
    <row r="106" spans="2:12" s="10" customFormat="1" ht="19.95" customHeight="1">
      <c r="B106" s="113"/>
      <c r="D106" s="114" t="s">
        <v>119</v>
      </c>
      <c r="E106" s="115"/>
      <c r="F106" s="115"/>
      <c r="G106" s="115"/>
      <c r="H106" s="115"/>
      <c r="I106" s="115"/>
      <c r="J106" s="116">
        <f>J441</f>
        <v>0</v>
      </c>
      <c r="L106" s="113"/>
    </row>
    <row r="107" spans="2:12" s="10" customFormat="1" ht="19.95" customHeight="1">
      <c r="B107" s="113"/>
      <c r="D107" s="114" t="s">
        <v>120</v>
      </c>
      <c r="E107" s="115"/>
      <c r="F107" s="115"/>
      <c r="G107" s="115"/>
      <c r="H107" s="115"/>
      <c r="I107" s="115"/>
      <c r="J107" s="116">
        <f>J458</f>
        <v>0</v>
      </c>
      <c r="L107" s="113"/>
    </row>
    <row r="108" spans="2:12" s="10" customFormat="1" ht="19.95" customHeight="1">
      <c r="B108" s="113"/>
      <c r="D108" s="114" t="s">
        <v>121</v>
      </c>
      <c r="E108" s="115"/>
      <c r="F108" s="115"/>
      <c r="G108" s="115"/>
      <c r="H108" s="115"/>
      <c r="I108" s="115"/>
      <c r="J108" s="116">
        <f>J481</f>
        <v>0</v>
      </c>
      <c r="L108" s="113"/>
    </row>
    <row r="109" spans="2:12" s="10" customFormat="1" ht="19.95" customHeight="1">
      <c r="B109" s="113"/>
      <c r="D109" s="114" t="s">
        <v>122</v>
      </c>
      <c r="E109" s="115"/>
      <c r="F109" s="115"/>
      <c r="G109" s="115"/>
      <c r="H109" s="115"/>
      <c r="I109" s="115"/>
      <c r="J109" s="116">
        <f>J496</f>
        <v>0</v>
      </c>
      <c r="L109" s="113"/>
    </row>
    <row r="110" spans="2:12" s="10" customFormat="1" ht="19.95" customHeight="1">
      <c r="B110" s="113"/>
      <c r="D110" s="114" t="s">
        <v>123</v>
      </c>
      <c r="E110" s="115"/>
      <c r="F110" s="115"/>
      <c r="G110" s="115"/>
      <c r="H110" s="115"/>
      <c r="I110" s="115"/>
      <c r="J110" s="116">
        <f>J566</f>
        <v>0</v>
      </c>
      <c r="L110" s="113"/>
    </row>
    <row r="111" spans="2:12" s="10" customFormat="1" ht="19.95" customHeight="1">
      <c r="B111" s="113"/>
      <c r="D111" s="114" t="s">
        <v>124</v>
      </c>
      <c r="E111" s="115"/>
      <c r="F111" s="115"/>
      <c r="G111" s="115"/>
      <c r="H111" s="115"/>
      <c r="I111" s="115"/>
      <c r="J111" s="116">
        <f>J582</f>
        <v>0</v>
      </c>
      <c r="L111" s="113"/>
    </row>
    <row r="112" spans="2:12" s="10" customFormat="1" ht="19.95" customHeight="1">
      <c r="B112" s="113"/>
      <c r="D112" s="114" t="s">
        <v>125</v>
      </c>
      <c r="E112" s="115"/>
      <c r="F112" s="115"/>
      <c r="G112" s="115"/>
      <c r="H112" s="115"/>
      <c r="I112" s="115"/>
      <c r="J112" s="116">
        <f>J682</f>
        <v>0</v>
      </c>
      <c r="L112" s="113"/>
    </row>
    <row r="113" spans="2:12" s="10" customFormat="1" ht="19.95" customHeight="1">
      <c r="B113" s="113"/>
      <c r="D113" s="114" t="s">
        <v>126</v>
      </c>
      <c r="E113" s="115"/>
      <c r="F113" s="115"/>
      <c r="G113" s="115"/>
      <c r="H113" s="115"/>
      <c r="I113" s="115"/>
      <c r="J113" s="116">
        <f>J766</f>
        <v>0</v>
      </c>
      <c r="L113" s="113"/>
    </row>
    <row r="114" spans="2:12" s="10" customFormat="1" ht="19.95" customHeight="1">
      <c r="B114" s="113"/>
      <c r="D114" s="114" t="s">
        <v>127</v>
      </c>
      <c r="E114" s="115"/>
      <c r="F114" s="115"/>
      <c r="G114" s="115"/>
      <c r="H114" s="115"/>
      <c r="I114" s="115"/>
      <c r="J114" s="116">
        <f>J806</f>
        <v>0</v>
      </c>
      <c r="L114" s="113"/>
    </row>
    <row r="115" spans="2:12" s="9" customFormat="1" ht="21.75" customHeight="1">
      <c r="B115" s="109"/>
      <c r="D115" s="117" t="s">
        <v>128</v>
      </c>
      <c r="J115" s="118">
        <f>J861</f>
        <v>0</v>
      </c>
      <c r="L115" s="109"/>
    </row>
    <row r="116" spans="1:31" s="2" customFormat="1" ht="21.7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" customHeight="1">
      <c r="A117" s="33"/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21" spans="1:31" s="2" customFormat="1" ht="6.9" customHeight="1">
      <c r="A121" s="33"/>
      <c r="B121" s="50"/>
      <c r="C121" s="51"/>
      <c r="D121" s="51"/>
      <c r="E121" s="51"/>
      <c r="F121" s="51"/>
      <c r="G121" s="51"/>
      <c r="H121" s="51"/>
      <c r="I121" s="51"/>
      <c r="J121" s="51"/>
      <c r="K121" s="51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24.9" customHeight="1">
      <c r="A122" s="33"/>
      <c r="B122" s="34"/>
      <c r="C122" s="22" t="s">
        <v>129</v>
      </c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16</v>
      </c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6.5" customHeight="1">
      <c r="A125" s="33"/>
      <c r="B125" s="34"/>
      <c r="C125" s="33"/>
      <c r="D125" s="33"/>
      <c r="E125" s="252" t="str">
        <f>E7</f>
        <v>Stavební úpravy suterénu C, Nemocnice Nymburk s.r.o.</v>
      </c>
      <c r="F125" s="253"/>
      <c r="G125" s="253"/>
      <c r="H125" s="25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103</v>
      </c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6.5" customHeight="1">
      <c r="A127" s="33"/>
      <c r="B127" s="34"/>
      <c r="C127" s="33"/>
      <c r="D127" s="33"/>
      <c r="E127" s="213" t="str">
        <f>E9</f>
        <v>01 (1) - Stavební část</v>
      </c>
      <c r="F127" s="254"/>
      <c r="G127" s="254"/>
      <c r="H127" s="254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" customHeight="1">
      <c r="A128" s="33"/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2" customHeight="1">
      <c r="A129" s="33"/>
      <c r="B129" s="34"/>
      <c r="C129" s="28" t="s">
        <v>20</v>
      </c>
      <c r="D129" s="33"/>
      <c r="E129" s="33"/>
      <c r="F129" s="26" t="str">
        <f>F12</f>
        <v xml:space="preserve"> </v>
      </c>
      <c r="G129" s="33"/>
      <c r="H129" s="33"/>
      <c r="I129" s="28" t="s">
        <v>22</v>
      </c>
      <c r="J129" s="56" t="str">
        <f>IF(J12="","",J12)</f>
        <v>7. 7. 2021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6.9" customHeight="1">
      <c r="A130" s="33"/>
      <c r="B130" s="34"/>
      <c r="C130" s="33"/>
      <c r="D130" s="33"/>
      <c r="E130" s="33"/>
      <c r="F130" s="33"/>
      <c r="G130" s="33"/>
      <c r="H130" s="33"/>
      <c r="I130" s="3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5.15" customHeight="1">
      <c r="A131" s="33"/>
      <c r="B131" s="34"/>
      <c r="C131" s="28" t="s">
        <v>24</v>
      </c>
      <c r="D131" s="33"/>
      <c r="E131" s="33"/>
      <c r="F131" s="26" t="str">
        <f>E15</f>
        <v xml:space="preserve"> </v>
      </c>
      <c r="G131" s="33"/>
      <c r="H131" s="33"/>
      <c r="I131" s="28" t="s">
        <v>29</v>
      </c>
      <c r="J131" s="31" t="str">
        <f>E21</f>
        <v xml:space="preserve"> </v>
      </c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5.15" customHeight="1">
      <c r="A132" s="33"/>
      <c r="B132" s="34"/>
      <c r="C132" s="28" t="s">
        <v>27</v>
      </c>
      <c r="D132" s="33"/>
      <c r="E132" s="33"/>
      <c r="F132" s="26" t="str">
        <f>IF(E18="","",E18)</f>
        <v>Vyplň údaj</v>
      </c>
      <c r="G132" s="33"/>
      <c r="H132" s="33"/>
      <c r="I132" s="28" t="s">
        <v>31</v>
      </c>
      <c r="J132" s="31" t="str">
        <f>E24</f>
        <v xml:space="preserve"> </v>
      </c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0.35" customHeight="1">
      <c r="A133" s="33"/>
      <c r="B133" s="34"/>
      <c r="C133" s="33"/>
      <c r="D133" s="33"/>
      <c r="E133" s="33"/>
      <c r="F133" s="33"/>
      <c r="G133" s="33"/>
      <c r="H133" s="33"/>
      <c r="I133" s="33"/>
      <c r="J133" s="33"/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11" customFormat="1" ht="29.25" customHeight="1">
      <c r="A134" s="119"/>
      <c r="B134" s="120"/>
      <c r="C134" s="121" t="s">
        <v>130</v>
      </c>
      <c r="D134" s="122" t="s">
        <v>58</v>
      </c>
      <c r="E134" s="122" t="s">
        <v>54</v>
      </c>
      <c r="F134" s="122" t="s">
        <v>55</v>
      </c>
      <c r="G134" s="122" t="s">
        <v>131</v>
      </c>
      <c r="H134" s="122" t="s">
        <v>132</v>
      </c>
      <c r="I134" s="122" t="s">
        <v>133</v>
      </c>
      <c r="J134" s="122" t="s">
        <v>107</v>
      </c>
      <c r="K134" s="123" t="s">
        <v>134</v>
      </c>
      <c r="L134" s="124"/>
      <c r="M134" s="63" t="s">
        <v>1</v>
      </c>
      <c r="N134" s="64" t="s">
        <v>37</v>
      </c>
      <c r="O134" s="64" t="s">
        <v>135</v>
      </c>
      <c r="P134" s="64" t="s">
        <v>136</v>
      </c>
      <c r="Q134" s="64" t="s">
        <v>137</v>
      </c>
      <c r="R134" s="64" t="s">
        <v>138</v>
      </c>
      <c r="S134" s="64" t="s">
        <v>139</v>
      </c>
      <c r="T134" s="65" t="s">
        <v>140</v>
      </c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</row>
    <row r="135" spans="1:63" s="2" customFormat="1" ht="22.8" customHeight="1">
      <c r="A135" s="33"/>
      <c r="B135" s="34"/>
      <c r="C135" s="70" t="s">
        <v>141</v>
      </c>
      <c r="D135" s="33"/>
      <c r="E135" s="33"/>
      <c r="F135" s="33"/>
      <c r="G135" s="33"/>
      <c r="H135" s="33"/>
      <c r="I135" s="33"/>
      <c r="J135" s="125">
        <f>BK135</f>
        <v>0</v>
      </c>
      <c r="K135" s="33"/>
      <c r="L135" s="34"/>
      <c r="M135" s="66"/>
      <c r="N135" s="57"/>
      <c r="O135" s="67"/>
      <c r="P135" s="126">
        <f>P136+P440+P861</f>
        <v>0</v>
      </c>
      <c r="Q135" s="67"/>
      <c r="R135" s="126">
        <f>R136+R440+R861</f>
        <v>0</v>
      </c>
      <c r="S135" s="67"/>
      <c r="T135" s="127">
        <f>T136+T440+T861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72</v>
      </c>
      <c r="AU135" s="18" t="s">
        <v>109</v>
      </c>
      <c r="BK135" s="128">
        <f>BK136+BK440+BK861</f>
        <v>0</v>
      </c>
    </row>
    <row r="136" spans="2:63" s="12" customFormat="1" ht="25.95" customHeight="1">
      <c r="B136" s="129"/>
      <c r="D136" s="130" t="s">
        <v>72</v>
      </c>
      <c r="E136" s="131" t="s">
        <v>142</v>
      </c>
      <c r="F136" s="131" t="s">
        <v>143</v>
      </c>
      <c r="I136" s="132"/>
      <c r="J136" s="118">
        <f>BK136</f>
        <v>0</v>
      </c>
      <c r="L136" s="129"/>
      <c r="M136" s="133"/>
      <c r="N136" s="134"/>
      <c r="O136" s="134"/>
      <c r="P136" s="135">
        <f>P137+P140+P147+P248+P352+P416+P437</f>
        <v>0</v>
      </c>
      <c r="Q136" s="134"/>
      <c r="R136" s="135">
        <f>R137+R140+R147+R248+R352+R416+R437</f>
        <v>0</v>
      </c>
      <c r="S136" s="134"/>
      <c r="T136" s="136">
        <f>T137+T140+T147+T248+T352+T416+T437</f>
        <v>0</v>
      </c>
      <c r="AR136" s="130" t="s">
        <v>81</v>
      </c>
      <c r="AT136" s="137" t="s">
        <v>72</v>
      </c>
      <c r="AU136" s="137" t="s">
        <v>73</v>
      </c>
      <c r="AY136" s="130" t="s">
        <v>144</v>
      </c>
      <c r="BK136" s="138">
        <f>BK137+BK140+BK147+BK248+BK352+BK416+BK437</f>
        <v>0</v>
      </c>
    </row>
    <row r="137" spans="2:63" s="12" customFormat="1" ht="22.8" customHeight="1">
      <c r="B137" s="129"/>
      <c r="D137" s="130" t="s">
        <v>72</v>
      </c>
      <c r="E137" s="139" t="s">
        <v>81</v>
      </c>
      <c r="F137" s="139" t="s">
        <v>145</v>
      </c>
      <c r="I137" s="132"/>
      <c r="J137" s="140">
        <f>BK137</f>
        <v>0</v>
      </c>
      <c r="L137" s="129"/>
      <c r="M137" s="133"/>
      <c r="N137" s="134"/>
      <c r="O137" s="134"/>
      <c r="P137" s="135">
        <f>SUM(P138:P139)</f>
        <v>0</v>
      </c>
      <c r="Q137" s="134"/>
      <c r="R137" s="135">
        <f>SUM(R138:R139)</f>
        <v>0</v>
      </c>
      <c r="S137" s="134"/>
      <c r="T137" s="136">
        <f>SUM(T138:T139)</f>
        <v>0</v>
      </c>
      <c r="AR137" s="130" t="s">
        <v>81</v>
      </c>
      <c r="AT137" s="137" t="s">
        <v>72</v>
      </c>
      <c r="AU137" s="137" t="s">
        <v>81</v>
      </c>
      <c r="AY137" s="130" t="s">
        <v>144</v>
      </c>
      <c r="BK137" s="138">
        <f>SUM(BK138:BK139)</f>
        <v>0</v>
      </c>
    </row>
    <row r="138" spans="1:65" s="2" customFormat="1" ht="16.5" customHeight="1">
      <c r="A138" s="33"/>
      <c r="B138" s="141"/>
      <c r="C138" s="142" t="s">
        <v>81</v>
      </c>
      <c r="D138" s="142" t="s">
        <v>146</v>
      </c>
      <c r="E138" s="143" t="s">
        <v>147</v>
      </c>
      <c r="F138" s="144" t="s">
        <v>148</v>
      </c>
      <c r="G138" s="145" t="s">
        <v>149</v>
      </c>
      <c r="H138" s="146">
        <v>37.116</v>
      </c>
      <c r="I138" s="147"/>
      <c r="J138" s="148">
        <f>ROUND(I138*H138,2)</f>
        <v>0</v>
      </c>
      <c r="K138" s="144" t="s">
        <v>150</v>
      </c>
      <c r="L138" s="34"/>
      <c r="M138" s="149" t="s">
        <v>1</v>
      </c>
      <c r="N138" s="150" t="s">
        <v>38</v>
      </c>
      <c r="O138" s="59"/>
      <c r="P138" s="151">
        <f>O138*H138</f>
        <v>0</v>
      </c>
      <c r="Q138" s="151">
        <v>0</v>
      </c>
      <c r="R138" s="151">
        <f>Q138*H138</f>
        <v>0</v>
      </c>
      <c r="S138" s="151">
        <v>0</v>
      </c>
      <c r="T138" s="15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3" t="s">
        <v>151</v>
      </c>
      <c r="AT138" s="153" t="s">
        <v>146</v>
      </c>
      <c r="AU138" s="153" t="s">
        <v>83</v>
      </c>
      <c r="AY138" s="18" t="s">
        <v>144</v>
      </c>
      <c r="BE138" s="154">
        <f>IF(N138="základní",J138,0)</f>
        <v>0</v>
      </c>
      <c r="BF138" s="154">
        <f>IF(N138="snížená",J138,0)</f>
        <v>0</v>
      </c>
      <c r="BG138" s="154">
        <f>IF(N138="zákl. přenesená",J138,0)</f>
        <v>0</v>
      </c>
      <c r="BH138" s="154">
        <f>IF(N138="sníž. přenesená",J138,0)</f>
        <v>0</v>
      </c>
      <c r="BI138" s="154">
        <f>IF(N138="nulová",J138,0)</f>
        <v>0</v>
      </c>
      <c r="BJ138" s="18" t="s">
        <v>81</v>
      </c>
      <c r="BK138" s="154">
        <f>ROUND(I138*H138,2)</f>
        <v>0</v>
      </c>
      <c r="BL138" s="18" t="s">
        <v>151</v>
      </c>
      <c r="BM138" s="153" t="s">
        <v>83</v>
      </c>
    </row>
    <row r="139" spans="1:47" s="2" customFormat="1" ht="19.2">
      <c r="A139" s="33"/>
      <c r="B139" s="34"/>
      <c r="C139" s="33"/>
      <c r="D139" s="155" t="s">
        <v>152</v>
      </c>
      <c r="E139" s="33"/>
      <c r="F139" s="156" t="s">
        <v>153</v>
      </c>
      <c r="G139" s="33"/>
      <c r="H139" s="33"/>
      <c r="I139" s="157"/>
      <c r="J139" s="33"/>
      <c r="K139" s="33"/>
      <c r="L139" s="34"/>
      <c r="M139" s="158"/>
      <c r="N139" s="159"/>
      <c r="O139" s="59"/>
      <c r="P139" s="59"/>
      <c r="Q139" s="59"/>
      <c r="R139" s="59"/>
      <c r="S139" s="59"/>
      <c r="T139" s="60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152</v>
      </c>
      <c r="AU139" s="18" t="s">
        <v>83</v>
      </c>
    </row>
    <row r="140" spans="2:63" s="12" customFormat="1" ht="22.8" customHeight="1">
      <c r="B140" s="129"/>
      <c r="D140" s="130" t="s">
        <v>72</v>
      </c>
      <c r="E140" s="139" t="s">
        <v>83</v>
      </c>
      <c r="F140" s="139" t="s">
        <v>154</v>
      </c>
      <c r="I140" s="132"/>
      <c r="J140" s="140">
        <f>BK140</f>
        <v>0</v>
      </c>
      <c r="L140" s="129"/>
      <c r="M140" s="133"/>
      <c r="N140" s="134"/>
      <c r="O140" s="134"/>
      <c r="P140" s="135">
        <f>SUM(P141:P146)</f>
        <v>0</v>
      </c>
      <c r="Q140" s="134"/>
      <c r="R140" s="135">
        <f>SUM(R141:R146)</f>
        <v>0</v>
      </c>
      <c r="S140" s="134"/>
      <c r="T140" s="136">
        <f>SUM(T141:T146)</f>
        <v>0</v>
      </c>
      <c r="AR140" s="130" t="s">
        <v>81</v>
      </c>
      <c r="AT140" s="137" t="s">
        <v>72</v>
      </c>
      <c r="AU140" s="137" t="s">
        <v>81</v>
      </c>
      <c r="AY140" s="130" t="s">
        <v>144</v>
      </c>
      <c r="BK140" s="138">
        <f>SUM(BK141:BK146)</f>
        <v>0</v>
      </c>
    </row>
    <row r="141" spans="1:65" s="2" customFormat="1" ht="16.5" customHeight="1">
      <c r="A141" s="33"/>
      <c r="B141" s="141"/>
      <c r="C141" s="142" t="s">
        <v>83</v>
      </c>
      <c r="D141" s="142" t="s">
        <v>146</v>
      </c>
      <c r="E141" s="143" t="s">
        <v>155</v>
      </c>
      <c r="F141" s="144" t="s">
        <v>156</v>
      </c>
      <c r="G141" s="145" t="s">
        <v>157</v>
      </c>
      <c r="H141" s="146">
        <v>0.6</v>
      </c>
      <c r="I141" s="147"/>
      <c r="J141" s="148">
        <f>ROUND(I141*H141,2)</f>
        <v>0</v>
      </c>
      <c r="K141" s="144" t="s">
        <v>150</v>
      </c>
      <c r="L141" s="34"/>
      <c r="M141" s="149" t="s">
        <v>1</v>
      </c>
      <c r="N141" s="150" t="s">
        <v>38</v>
      </c>
      <c r="O141" s="59"/>
      <c r="P141" s="151">
        <f>O141*H141</f>
        <v>0</v>
      </c>
      <c r="Q141" s="151">
        <v>0</v>
      </c>
      <c r="R141" s="151">
        <f>Q141*H141</f>
        <v>0</v>
      </c>
      <c r="S141" s="151">
        <v>0</v>
      </c>
      <c r="T141" s="15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3" t="s">
        <v>151</v>
      </c>
      <c r="AT141" s="153" t="s">
        <v>146</v>
      </c>
      <c r="AU141" s="153" t="s">
        <v>83</v>
      </c>
      <c r="AY141" s="18" t="s">
        <v>144</v>
      </c>
      <c r="BE141" s="154">
        <f>IF(N141="základní",J141,0)</f>
        <v>0</v>
      </c>
      <c r="BF141" s="154">
        <f>IF(N141="snížená",J141,0)</f>
        <v>0</v>
      </c>
      <c r="BG141" s="154">
        <f>IF(N141="zákl. přenesená",J141,0)</f>
        <v>0</v>
      </c>
      <c r="BH141" s="154">
        <f>IF(N141="sníž. přenesená",J141,0)</f>
        <v>0</v>
      </c>
      <c r="BI141" s="154">
        <f>IF(N141="nulová",J141,0)</f>
        <v>0</v>
      </c>
      <c r="BJ141" s="18" t="s">
        <v>81</v>
      </c>
      <c r="BK141" s="154">
        <f>ROUND(I141*H141,2)</f>
        <v>0</v>
      </c>
      <c r="BL141" s="18" t="s">
        <v>151</v>
      </c>
      <c r="BM141" s="153" t="s">
        <v>151</v>
      </c>
    </row>
    <row r="142" spans="1:47" s="2" customFormat="1" ht="10.2">
      <c r="A142" s="33"/>
      <c r="B142" s="34"/>
      <c r="C142" s="33"/>
      <c r="D142" s="155" t="s">
        <v>152</v>
      </c>
      <c r="E142" s="33"/>
      <c r="F142" s="156" t="s">
        <v>158</v>
      </c>
      <c r="G142" s="33"/>
      <c r="H142" s="33"/>
      <c r="I142" s="157"/>
      <c r="J142" s="33"/>
      <c r="K142" s="33"/>
      <c r="L142" s="34"/>
      <c r="M142" s="158"/>
      <c r="N142" s="159"/>
      <c r="O142" s="59"/>
      <c r="P142" s="59"/>
      <c r="Q142" s="59"/>
      <c r="R142" s="59"/>
      <c r="S142" s="59"/>
      <c r="T142" s="60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152</v>
      </c>
      <c r="AU142" s="18" t="s">
        <v>83</v>
      </c>
    </row>
    <row r="143" spans="1:65" s="2" customFormat="1" ht="16.5" customHeight="1">
      <c r="A143" s="33"/>
      <c r="B143" s="141"/>
      <c r="C143" s="142" t="s">
        <v>159</v>
      </c>
      <c r="D143" s="142" t="s">
        <v>146</v>
      </c>
      <c r="E143" s="143" t="s">
        <v>160</v>
      </c>
      <c r="F143" s="144" t="s">
        <v>161</v>
      </c>
      <c r="G143" s="145" t="s">
        <v>162</v>
      </c>
      <c r="H143" s="146">
        <v>17.85</v>
      </c>
      <c r="I143" s="147"/>
      <c r="J143" s="148">
        <f>ROUND(I143*H143,2)</f>
        <v>0</v>
      </c>
      <c r="K143" s="144" t="s">
        <v>150</v>
      </c>
      <c r="L143" s="34"/>
      <c r="M143" s="149" t="s">
        <v>1</v>
      </c>
      <c r="N143" s="150" t="s">
        <v>38</v>
      </c>
      <c r="O143" s="59"/>
      <c r="P143" s="151">
        <f>O143*H143</f>
        <v>0</v>
      </c>
      <c r="Q143" s="151">
        <v>0</v>
      </c>
      <c r="R143" s="151">
        <f>Q143*H143</f>
        <v>0</v>
      </c>
      <c r="S143" s="151">
        <v>0</v>
      </c>
      <c r="T143" s="15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3" t="s">
        <v>151</v>
      </c>
      <c r="AT143" s="153" t="s">
        <v>146</v>
      </c>
      <c r="AU143" s="153" t="s">
        <v>83</v>
      </c>
      <c r="AY143" s="18" t="s">
        <v>144</v>
      </c>
      <c r="BE143" s="154">
        <f>IF(N143="základní",J143,0)</f>
        <v>0</v>
      </c>
      <c r="BF143" s="154">
        <f>IF(N143="snížená",J143,0)</f>
        <v>0</v>
      </c>
      <c r="BG143" s="154">
        <f>IF(N143="zákl. přenesená",J143,0)</f>
        <v>0</v>
      </c>
      <c r="BH143" s="154">
        <f>IF(N143="sníž. přenesená",J143,0)</f>
        <v>0</v>
      </c>
      <c r="BI143" s="154">
        <f>IF(N143="nulová",J143,0)</f>
        <v>0</v>
      </c>
      <c r="BJ143" s="18" t="s">
        <v>81</v>
      </c>
      <c r="BK143" s="154">
        <f>ROUND(I143*H143,2)</f>
        <v>0</v>
      </c>
      <c r="BL143" s="18" t="s">
        <v>151</v>
      </c>
      <c r="BM143" s="153" t="s">
        <v>163</v>
      </c>
    </row>
    <row r="144" spans="1:47" s="2" customFormat="1" ht="19.2">
      <c r="A144" s="33"/>
      <c r="B144" s="34"/>
      <c r="C144" s="33"/>
      <c r="D144" s="155" t="s">
        <v>152</v>
      </c>
      <c r="E144" s="33"/>
      <c r="F144" s="156" t="s">
        <v>164</v>
      </c>
      <c r="G144" s="33"/>
      <c r="H144" s="33"/>
      <c r="I144" s="157"/>
      <c r="J144" s="33"/>
      <c r="K144" s="33"/>
      <c r="L144" s="34"/>
      <c r="M144" s="158"/>
      <c r="N144" s="159"/>
      <c r="O144" s="59"/>
      <c r="P144" s="59"/>
      <c r="Q144" s="59"/>
      <c r="R144" s="59"/>
      <c r="S144" s="59"/>
      <c r="T144" s="60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152</v>
      </c>
      <c r="AU144" s="18" t="s">
        <v>83</v>
      </c>
    </row>
    <row r="145" spans="2:51" s="13" customFormat="1" ht="10.2">
      <c r="B145" s="160"/>
      <c r="D145" s="155" t="s">
        <v>165</v>
      </c>
      <c r="E145" s="161" t="s">
        <v>1</v>
      </c>
      <c r="F145" s="162" t="s">
        <v>166</v>
      </c>
      <c r="H145" s="163">
        <v>17.85</v>
      </c>
      <c r="I145" s="164"/>
      <c r="L145" s="160"/>
      <c r="M145" s="165"/>
      <c r="N145" s="166"/>
      <c r="O145" s="166"/>
      <c r="P145" s="166"/>
      <c r="Q145" s="166"/>
      <c r="R145" s="166"/>
      <c r="S145" s="166"/>
      <c r="T145" s="167"/>
      <c r="AT145" s="161" t="s">
        <v>165</v>
      </c>
      <c r="AU145" s="161" t="s">
        <v>83</v>
      </c>
      <c r="AV145" s="13" t="s">
        <v>83</v>
      </c>
      <c r="AW145" s="13" t="s">
        <v>30</v>
      </c>
      <c r="AX145" s="13" t="s">
        <v>73</v>
      </c>
      <c r="AY145" s="161" t="s">
        <v>144</v>
      </c>
    </row>
    <row r="146" spans="2:51" s="14" customFormat="1" ht="10.2">
      <c r="B146" s="168"/>
      <c r="D146" s="155" t="s">
        <v>165</v>
      </c>
      <c r="E146" s="169" t="s">
        <v>1</v>
      </c>
      <c r="F146" s="170" t="s">
        <v>167</v>
      </c>
      <c r="H146" s="171">
        <v>17.85</v>
      </c>
      <c r="I146" s="172"/>
      <c r="L146" s="168"/>
      <c r="M146" s="173"/>
      <c r="N146" s="174"/>
      <c r="O146" s="174"/>
      <c r="P146" s="174"/>
      <c r="Q146" s="174"/>
      <c r="R146" s="174"/>
      <c r="S146" s="174"/>
      <c r="T146" s="175"/>
      <c r="AT146" s="169" t="s">
        <v>165</v>
      </c>
      <c r="AU146" s="169" t="s">
        <v>83</v>
      </c>
      <c r="AV146" s="14" t="s">
        <v>151</v>
      </c>
      <c r="AW146" s="14" t="s">
        <v>30</v>
      </c>
      <c r="AX146" s="14" t="s">
        <v>81</v>
      </c>
      <c r="AY146" s="169" t="s">
        <v>144</v>
      </c>
    </row>
    <row r="147" spans="2:63" s="12" customFormat="1" ht="22.8" customHeight="1">
      <c r="B147" s="129"/>
      <c r="D147" s="130" t="s">
        <v>72</v>
      </c>
      <c r="E147" s="139" t="s">
        <v>159</v>
      </c>
      <c r="F147" s="139" t="s">
        <v>168</v>
      </c>
      <c r="I147" s="132"/>
      <c r="J147" s="140">
        <f>BK147</f>
        <v>0</v>
      </c>
      <c r="L147" s="129"/>
      <c r="M147" s="133"/>
      <c r="N147" s="134"/>
      <c r="O147" s="134"/>
      <c r="P147" s="135">
        <f>SUM(P148:P247)</f>
        <v>0</v>
      </c>
      <c r="Q147" s="134"/>
      <c r="R147" s="135">
        <f>SUM(R148:R247)</f>
        <v>0</v>
      </c>
      <c r="S147" s="134"/>
      <c r="T147" s="136">
        <f>SUM(T148:T247)</f>
        <v>0</v>
      </c>
      <c r="AR147" s="130" t="s">
        <v>81</v>
      </c>
      <c r="AT147" s="137" t="s">
        <v>72</v>
      </c>
      <c r="AU147" s="137" t="s">
        <v>81</v>
      </c>
      <c r="AY147" s="130" t="s">
        <v>144</v>
      </c>
      <c r="BK147" s="138">
        <f>SUM(BK148:BK247)</f>
        <v>0</v>
      </c>
    </row>
    <row r="148" spans="1:65" s="2" customFormat="1" ht="22.8">
      <c r="A148" s="33"/>
      <c r="B148" s="141"/>
      <c r="C148" s="142" t="s">
        <v>151</v>
      </c>
      <c r="D148" s="142" t="s">
        <v>146</v>
      </c>
      <c r="E148" s="143" t="s">
        <v>169</v>
      </c>
      <c r="F148" s="144" t="s">
        <v>170</v>
      </c>
      <c r="G148" s="145" t="s">
        <v>149</v>
      </c>
      <c r="H148" s="146">
        <v>6.804</v>
      </c>
      <c r="I148" s="147"/>
      <c r="J148" s="148">
        <f>ROUND(I148*H148,2)</f>
        <v>0</v>
      </c>
      <c r="K148" s="144" t="s">
        <v>171</v>
      </c>
      <c r="L148" s="34"/>
      <c r="M148" s="149" t="s">
        <v>1</v>
      </c>
      <c r="N148" s="150" t="s">
        <v>38</v>
      </c>
      <c r="O148" s="59"/>
      <c r="P148" s="151">
        <f>O148*H148</f>
        <v>0</v>
      </c>
      <c r="Q148" s="151">
        <v>0</v>
      </c>
      <c r="R148" s="151">
        <f>Q148*H148</f>
        <v>0</v>
      </c>
      <c r="S148" s="151">
        <v>0</v>
      </c>
      <c r="T148" s="15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3" t="s">
        <v>151</v>
      </c>
      <c r="AT148" s="153" t="s">
        <v>146</v>
      </c>
      <c r="AU148" s="153" t="s">
        <v>83</v>
      </c>
      <c r="AY148" s="18" t="s">
        <v>144</v>
      </c>
      <c r="BE148" s="154">
        <f>IF(N148="základní",J148,0)</f>
        <v>0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18" t="s">
        <v>81</v>
      </c>
      <c r="BK148" s="154">
        <f>ROUND(I148*H148,2)</f>
        <v>0</v>
      </c>
      <c r="BL148" s="18" t="s">
        <v>151</v>
      </c>
      <c r="BM148" s="153" t="s">
        <v>172</v>
      </c>
    </row>
    <row r="149" spans="1:47" s="2" customFormat="1" ht="10.2">
      <c r="A149" s="33"/>
      <c r="B149" s="34"/>
      <c r="C149" s="33"/>
      <c r="D149" s="155" t="s">
        <v>152</v>
      </c>
      <c r="E149" s="33"/>
      <c r="F149" s="156" t="s">
        <v>170</v>
      </c>
      <c r="G149" s="33"/>
      <c r="H149" s="33"/>
      <c r="I149" s="157"/>
      <c r="J149" s="33"/>
      <c r="K149" s="33"/>
      <c r="L149" s="34"/>
      <c r="M149" s="158"/>
      <c r="N149" s="159"/>
      <c r="O149" s="59"/>
      <c r="P149" s="59"/>
      <c r="Q149" s="59"/>
      <c r="R149" s="59"/>
      <c r="S149" s="59"/>
      <c r="T149" s="60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152</v>
      </c>
      <c r="AU149" s="18" t="s">
        <v>83</v>
      </c>
    </row>
    <row r="150" spans="2:51" s="15" customFormat="1" ht="10.2">
      <c r="B150" s="176"/>
      <c r="D150" s="155" t="s">
        <v>165</v>
      </c>
      <c r="E150" s="177" t="s">
        <v>1</v>
      </c>
      <c r="F150" s="178" t="s">
        <v>173</v>
      </c>
      <c r="H150" s="177" t="s">
        <v>1</v>
      </c>
      <c r="I150" s="179"/>
      <c r="L150" s="176"/>
      <c r="M150" s="180"/>
      <c r="N150" s="181"/>
      <c r="O150" s="181"/>
      <c r="P150" s="181"/>
      <c r="Q150" s="181"/>
      <c r="R150" s="181"/>
      <c r="S150" s="181"/>
      <c r="T150" s="182"/>
      <c r="AT150" s="177" t="s">
        <v>165</v>
      </c>
      <c r="AU150" s="177" t="s">
        <v>83</v>
      </c>
      <c r="AV150" s="15" t="s">
        <v>81</v>
      </c>
      <c r="AW150" s="15" t="s">
        <v>30</v>
      </c>
      <c r="AX150" s="15" t="s">
        <v>73</v>
      </c>
      <c r="AY150" s="177" t="s">
        <v>144</v>
      </c>
    </row>
    <row r="151" spans="2:51" s="13" customFormat="1" ht="10.2">
      <c r="B151" s="160"/>
      <c r="D151" s="155" t="s">
        <v>165</v>
      </c>
      <c r="E151" s="161" t="s">
        <v>1</v>
      </c>
      <c r="F151" s="162" t="s">
        <v>174</v>
      </c>
      <c r="H151" s="163">
        <v>6.804</v>
      </c>
      <c r="I151" s="164"/>
      <c r="L151" s="160"/>
      <c r="M151" s="165"/>
      <c r="N151" s="166"/>
      <c r="O151" s="166"/>
      <c r="P151" s="166"/>
      <c r="Q151" s="166"/>
      <c r="R151" s="166"/>
      <c r="S151" s="166"/>
      <c r="T151" s="167"/>
      <c r="AT151" s="161" t="s">
        <v>165</v>
      </c>
      <c r="AU151" s="161" t="s">
        <v>83</v>
      </c>
      <c r="AV151" s="13" t="s">
        <v>83</v>
      </c>
      <c r="AW151" s="13" t="s">
        <v>30</v>
      </c>
      <c r="AX151" s="13" t="s">
        <v>73</v>
      </c>
      <c r="AY151" s="161" t="s">
        <v>144</v>
      </c>
    </row>
    <row r="152" spans="2:51" s="14" customFormat="1" ht="10.2">
      <c r="B152" s="168"/>
      <c r="D152" s="155" t="s">
        <v>165</v>
      </c>
      <c r="E152" s="169" t="s">
        <v>1</v>
      </c>
      <c r="F152" s="170" t="s">
        <v>167</v>
      </c>
      <c r="H152" s="171">
        <v>6.804</v>
      </c>
      <c r="I152" s="172"/>
      <c r="L152" s="168"/>
      <c r="M152" s="173"/>
      <c r="N152" s="174"/>
      <c r="O152" s="174"/>
      <c r="P152" s="174"/>
      <c r="Q152" s="174"/>
      <c r="R152" s="174"/>
      <c r="S152" s="174"/>
      <c r="T152" s="175"/>
      <c r="AT152" s="169" t="s">
        <v>165</v>
      </c>
      <c r="AU152" s="169" t="s">
        <v>83</v>
      </c>
      <c r="AV152" s="14" t="s">
        <v>151</v>
      </c>
      <c r="AW152" s="14" t="s">
        <v>30</v>
      </c>
      <c r="AX152" s="14" t="s">
        <v>81</v>
      </c>
      <c r="AY152" s="169" t="s">
        <v>144</v>
      </c>
    </row>
    <row r="153" spans="1:65" s="2" customFormat="1" ht="16.5" customHeight="1">
      <c r="A153" s="33"/>
      <c r="B153" s="141"/>
      <c r="C153" s="142" t="s">
        <v>175</v>
      </c>
      <c r="D153" s="142" t="s">
        <v>146</v>
      </c>
      <c r="E153" s="143" t="s">
        <v>176</v>
      </c>
      <c r="F153" s="144" t="s">
        <v>177</v>
      </c>
      <c r="G153" s="145" t="s">
        <v>162</v>
      </c>
      <c r="H153" s="146">
        <v>17.85</v>
      </c>
      <c r="I153" s="147"/>
      <c r="J153" s="148">
        <f>ROUND(I153*H153,2)</f>
        <v>0</v>
      </c>
      <c r="K153" s="144" t="s">
        <v>150</v>
      </c>
      <c r="L153" s="34"/>
      <c r="M153" s="149" t="s">
        <v>1</v>
      </c>
      <c r="N153" s="150" t="s">
        <v>38</v>
      </c>
      <c r="O153" s="59"/>
      <c r="P153" s="151">
        <f>O153*H153</f>
        <v>0</v>
      </c>
      <c r="Q153" s="151">
        <v>0</v>
      </c>
      <c r="R153" s="151">
        <f>Q153*H153</f>
        <v>0</v>
      </c>
      <c r="S153" s="151">
        <v>0</v>
      </c>
      <c r="T153" s="152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3" t="s">
        <v>151</v>
      </c>
      <c r="AT153" s="153" t="s">
        <v>146</v>
      </c>
      <c r="AU153" s="153" t="s">
        <v>83</v>
      </c>
      <c r="AY153" s="18" t="s">
        <v>144</v>
      </c>
      <c r="BE153" s="154">
        <f>IF(N153="základní",J153,0)</f>
        <v>0</v>
      </c>
      <c r="BF153" s="154">
        <f>IF(N153="snížená",J153,0)</f>
        <v>0</v>
      </c>
      <c r="BG153" s="154">
        <f>IF(N153="zákl. přenesená",J153,0)</f>
        <v>0</v>
      </c>
      <c r="BH153" s="154">
        <f>IF(N153="sníž. přenesená",J153,0)</f>
        <v>0</v>
      </c>
      <c r="BI153" s="154">
        <f>IF(N153="nulová",J153,0)</f>
        <v>0</v>
      </c>
      <c r="BJ153" s="18" t="s">
        <v>81</v>
      </c>
      <c r="BK153" s="154">
        <f>ROUND(I153*H153,2)</f>
        <v>0</v>
      </c>
      <c r="BL153" s="18" t="s">
        <v>151</v>
      </c>
      <c r="BM153" s="153" t="s">
        <v>178</v>
      </c>
    </row>
    <row r="154" spans="1:47" s="2" customFormat="1" ht="19.2">
      <c r="A154" s="33"/>
      <c r="B154" s="34"/>
      <c r="C154" s="33"/>
      <c r="D154" s="155" t="s">
        <v>152</v>
      </c>
      <c r="E154" s="33"/>
      <c r="F154" s="156" t="s">
        <v>179</v>
      </c>
      <c r="G154" s="33"/>
      <c r="H154" s="33"/>
      <c r="I154" s="157"/>
      <c r="J154" s="33"/>
      <c r="K154" s="33"/>
      <c r="L154" s="34"/>
      <c r="M154" s="158"/>
      <c r="N154" s="159"/>
      <c r="O154" s="59"/>
      <c r="P154" s="59"/>
      <c r="Q154" s="59"/>
      <c r="R154" s="59"/>
      <c r="S154" s="59"/>
      <c r="T154" s="60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152</v>
      </c>
      <c r="AU154" s="18" t="s">
        <v>83</v>
      </c>
    </row>
    <row r="155" spans="2:51" s="13" customFormat="1" ht="10.2">
      <c r="B155" s="160"/>
      <c r="D155" s="155" t="s">
        <v>165</v>
      </c>
      <c r="E155" s="161" t="s">
        <v>1</v>
      </c>
      <c r="F155" s="162" t="s">
        <v>166</v>
      </c>
      <c r="H155" s="163">
        <v>17.85</v>
      </c>
      <c r="I155" s="164"/>
      <c r="L155" s="160"/>
      <c r="M155" s="165"/>
      <c r="N155" s="166"/>
      <c r="O155" s="166"/>
      <c r="P155" s="166"/>
      <c r="Q155" s="166"/>
      <c r="R155" s="166"/>
      <c r="S155" s="166"/>
      <c r="T155" s="167"/>
      <c r="AT155" s="161" t="s">
        <v>165</v>
      </c>
      <c r="AU155" s="161" t="s">
        <v>83</v>
      </c>
      <c r="AV155" s="13" t="s">
        <v>83</v>
      </c>
      <c r="AW155" s="13" t="s">
        <v>30</v>
      </c>
      <c r="AX155" s="13" t="s">
        <v>73</v>
      </c>
      <c r="AY155" s="161" t="s">
        <v>144</v>
      </c>
    </row>
    <row r="156" spans="2:51" s="14" customFormat="1" ht="10.2">
      <c r="B156" s="168"/>
      <c r="D156" s="155" t="s">
        <v>165</v>
      </c>
      <c r="E156" s="169" t="s">
        <v>1</v>
      </c>
      <c r="F156" s="170" t="s">
        <v>167</v>
      </c>
      <c r="H156" s="171">
        <v>17.85</v>
      </c>
      <c r="I156" s="172"/>
      <c r="L156" s="168"/>
      <c r="M156" s="173"/>
      <c r="N156" s="174"/>
      <c r="O156" s="174"/>
      <c r="P156" s="174"/>
      <c r="Q156" s="174"/>
      <c r="R156" s="174"/>
      <c r="S156" s="174"/>
      <c r="T156" s="175"/>
      <c r="AT156" s="169" t="s">
        <v>165</v>
      </c>
      <c r="AU156" s="169" t="s">
        <v>83</v>
      </c>
      <c r="AV156" s="14" t="s">
        <v>151</v>
      </c>
      <c r="AW156" s="14" t="s">
        <v>30</v>
      </c>
      <c r="AX156" s="14" t="s">
        <v>81</v>
      </c>
      <c r="AY156" s="169" t="s">
        <v>144</v>
      </c>
    </row>
    <row r="157" spans="1:65" s="2" customFormat="1" ht="22.8">
      <c r="A157" s="33"/>
      <c r="B157" s="141"/>
      <c r="C157" s="142" t="s">
        <v>163</v>
      </c>
      <c r="D157" s="142" t="s">
        <v>146</v>
      </c>
      <c r="E157" s="143" t="s">
        <v>180</v>
      </c>
      <c r="F157" s="144" t="s">
        <v>181</v>
      </c>
      <c r="G157" s="145" t="s">
        <v>182</v>
      </c>
      <c r="H157" s="146">
        <v>7</v>
      </c>
      <c r="I157" s="147"/>
      <c r="J157" s="148">
        <f>ROUND(I157*H157,2)</f>
        <v>0</v>
      </c>
      <c r="K157" s="144" t="s">
        <v>183</v>
      </c>
      <c r="L157" s="34"/>
      <c r="M157" s="149" t="s">
        <v>1</v>
      </c>
      <c r="N157" s="150" t="s">
        <v>38</v>
      </c>
      <c r="O157" s="59"/>
      <c r="P157" s="151">
        <f>O157*H157</f>
        <v>0</v>
      </c>
      <c r="Q157" s="151">
        <v>0</v>
      </c>
      <c r="R157" s="151">
        <f>Q157*H157</f>
        <v>0</v>
      </c>
      <c r="S157" s="151">
        <v>0</v>
      </c>
      <c r="T157" s="15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3" t="s">
        <v>151</v>
      </c>
      <c r="AT157" s="153" t="s">
        <v>146</v>
      </c>
      <c r="AU157" s="153" t="s">
        <v>83</v>
      </c>
      <c r="AY157" s="18" t="s">
        <v>144</v>
      </c>
      <c r="BE157" s="154">
        <f>IF(N157="základní",J157,0)</f>
        <v>0</v>
      </c>
      <c r="BF157" s="154">
        <f>IF(N157="snížená",J157,0)</f>
        <v>0</v>
      </c>
      <c r="BG157" s="154">
        <f>IF(N157="zákl. přenesená",J157,0)</f>
        <v>0</v>
      </c>
      <c r="BH157" s="154">
        <f>IF(N157="sníž. přenesená",J157,0)</f>
        <v>0</v>
      </c>
      <c r="BI157" s="154">
        <f>IF(N157="nulová",J157,0)</f>
        <v>0</v>
      </c>
      <c r="BJ157" s="18" t="s">
        <v>81</v>
      </c>
      <c r="BK157" s="154">
        <f>ROUND(I157*H157,2)</f>
        <v>0</v>
      </c>
      <c r="BL157" s="18" t="s">
        <v>151</v>
      </c>
      <c r="BM157" s="153" t="s">
        <v>184</v>
      </c>
    </row>
    <row r="158" spans="1:47" s="2" customFormat="1" ht="19.2">
      <c r="A158" s="33"/>
      <c r="B158" s="34"/>
      <c r="C158" s="33"/>
      <c r="D158" s="155" t="s">
        <v>152</v>
      </c>
      <c r="E158" s="33"/>
      <c r="F158" s="156" t="s">
        <v>181</v>
      </c>
      <c r="G158" s="33"/>
      <c r="H158" s="33"/>
      <c r="I158" s="157"/>
      <c r="J158" s="33"/>
      <c r="K158" s="33"/>
      <c r="L158" s="34"/>
      <c r="M158" s="158"/>
      <c r="N158" s="159"/>
      <c r="O158" s="59"/>
      <c r="P158" s="59"/>
      <c r="Q158" s="59"/>
      <c r="R158" s="59"/>
      <c r="S158" s="59"/>
      <c r="T158" s="60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8" t="s">
        <v>152</v>
      </c>
      <c r="AU158" s="18" t="s">
        <v>83</v>
      </c>
    </row>
    <row r="159" spans="2:51" s="15" customFormat="1" ht="10.2">
      <c r="B159" s="176"/>
      <c r="D159" s="155" t="s">
        <v>165</v>
      </c>
      <c r="E159" s="177" t="s">
        <v>1</v>
      </c>
      <c r="F159" s="178" t="s">
        <v>185</v>
      </c>
      <c r="H159" s="177" t="s">
        <v>1</v>
      </c>
      <c r="I159" s="179"/>
      <c r="L159" s="176"/>
      <c r="M159" s="180"/>
      <c r="N159" s="181"/>
      <c r="O159" s="181"/>
      <c r="P159" s="181"/>
      <c r="Q159" s="181"/>
      <c r="R159" s="181"/>
      <c r="S159" s="181"/>
      <c r="T159" s="182"/>
      <c r="AT159" s="177" t="s">
        <v>165</v>
      </c>
      <c r="AU159" s="177" t="s">
        <v>83</v>
      </c>
      <c r="AV159" s="15" t="s">
        <v>81</v>
      </c>
      <c r="AW159" s="15" t="s">
        <v>30</v>
      </c>
      <c r="AX159" s="15" t="s">
        <v>73</v>
      </c>
      <c r="AY159" s="177" t="s">
        <v>144</v>
      </c>
    </row>
    <row r="160" spans="2:51" s="13" customFormat="1" ht="10.2">
      <c r="B160" s="160"/>
      <c r="D160" s="155" t="s">
        <v>165</v>
      </c>
      <c r="E160" s="161" t="s">
        <v>1</v>
      </c>
      <c r="F160" s="162" t="s">
        <v>186</v>
      </c>
      <c r="H160" s="163">
        <v>4</v>
      </c>
      <c r="I160" s="164"/>
      <c r="L160" s="160"/>
      <c r="M160" s="165"/>
      <c r="N160" s="166"/>
      <c r="O160" s="166"/>
      <c r="P160" s="166"/>
      <c r="Q160" s="166"/>
      <c r="R160" s="166"/>
      <c r="S160" s="166"/>
      <c r="T160" s="167"/>
      <c r="AT160" s="161" t="s">
        <v>165</v>
      </c>
      <c r="AU160" s="161" t="s">
        <v>83</v>
      </c>
      <c r="AV160" s="13" t="s">
        <v>83</v>
      </c>
      <c r="AW160" s="13" t="s">
        <v>30</v>
      </c>
      <c r="AX160" s="13" t="s">
        <v>73</v>
      </c>
      <c r="AY160" s="161" t="s">
        <v>144</v>
      </c>
    </row>
    <row r="161" spans="2:51" s="13" customFormat="1" ht="10.2">
      <c r="B161" s="160"/>
      <c r="D161" s="155" t="s">
        <v>165</v>
      </c>
      <c r="E161" s="161" t="s">
        <v>1</v>
      </c>
      <c r="F161" s="162" t="s">
        <v>187</v>
      </c>
      <c r="H161" s="163">
        <v>3</v>
      </c>
      <c r="I161" s="164"/>
      <c r="L161" s="160"/>
      <c r="M161" s="165"/>
      <c r="N161" s="166"/>
      <c r="O161" s="166"/>
      <c r="P161" s="166"/>
      <c r="Q161" s="166"/>
      <c r="R161" s="166"/>
      <c r="S161" s="166"/>
      <c r="T161" s="167"/>
      <c r="AT161" s="161" t="s">
        <v>165</v>
      </c>
      <c r="AU161" s="161" t="s">
        <v>83</v>
      </c>
      <c r="AV161" s="13" t="s">
        <v>83</v>
      </c>
      <c r="AW161" s="13" t="s">
        <v>30</v>
      </c>
      <c r="AX161" s="13" t="s">
        <v>73</v>
      </c>
      <c r="AY161" s="161" t="s">
        <v>144</v>
      </c>
    </row>
    <row r="162" spans="2:51" s="14" customFormat="1" ht="10.2">
      <c r="B162" s="168"/>
      <c r="D162" s="155" t="s">
        <v>165</v>
      </c>
      <c r="E162" s="169" t="s">
        <v>1</v>
      </c>
      <c r="F162" s="170" t="s">
        <v>167</v>
      </c>
      <c r="H162" s="171">
        <v>7</v>
      </c>
      <c r="I162" s="172"/>
      <c r="L162" s="168"/>
      <c r="M162" s="173"/>
      <c r="N162" s="174"/>
      <c r="O162" s="174"/>
      <c r="P162" s="174"/>
      <c r="Q162" s="174"/>
      <c r="R162" s="174"/>
      <c r="S162" s="174"/>
      <c r="T162" s="175"/>
      <c r="AT162" s="169" t="s">
        <v>165</v>
      </c>
      <c r="AU162" s="169" t="s">
        <v>83</v>
      </c>
      <c r="AV162" s="14" t="s">
        <v>151</v>
      </c>
      <c r="AW162" s="14" t="s">
        <v>30</v>
      </c>
      <c r="AX162" s="14" t="s">
        <v>81</v>
      </c>
      <c r="AY162" s="169" t="s">
        <v>144</v>
      </c>
    </row>
    <row r="163" spans="1:65" s="2" customFormat="1" ht="16.5" customHeight="1">
      <c r="A163" s="33"/>
      <c r="B163" s="141"/>
      <c r="C163" s="183" t="s">
        <v>188</v>
      </c>
      <c r="D163" s="183" t="s">
        <v>189</v>
      </c>
      <c r="E163" s="184" t="s">
        <v>190</v>
      </c>
      <c r="F163" s="185" t="s">
        <v>191</v>
      </c>
      <c r="G163" s="186" t="s">
        <v>192</v>
      </c>
      <c r="H163" s="187">
        <v>2.8</v>
      </c>
      <c r="I163" s="188"/>
      <c r="J163" s="189">
        <f>ROUND(I163*H163,2)</f>
        <v>0</v>
      </c>
      <c r="K163" s="185" t="s">
        <v>150</v>
      </c>
      <c r="L163" s="190"/>
      <c r="M163" s="191" t="s">
        <v>1</v>
      </c>
      <c r="N163" s="192" t="s">
        <v>38</v>
      </c>
      <c r="O163" s="59"/>
      <c r="P163" s="151">
        <f>O163*H163</f>
        <v>0</v>
      </c>
      <c r="Q163" s="151">
        <v>0</v>
      </c>
      <c r="R163" s="151">
        <f>Q163*H163</f>
        <v>0</v>
      </c>
      <c r="S163" s="151">
        <v>0</v>
      </c>
      <c r="T163" s="152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3" t="s">
        <v>172</v>
      </c>
      <c r="AT163" s="153" t="s">
        <v>189</v>
      </c>
      <c r="AU163" s="153" t="s">
        <v>83</v>
      </c>
      <c r="AY163" s="18" t="s">
        <v>144</v>
      </c>
      <c r="BE163" s="154">
        <f>IF(N163="základní",J163,0)</f>
        <v>0</v>
      </c>
      <c r="BF163" s="154">
        <f>IF(N163="snížená",J163,0)</f>
        <v>0</v>
      </c>
      <c r="BG163" s="154">
        <f>IF(N163="zákl. přenesená",J163,0)</f>
        <v>0</v>
      </c>
      <c r="BH163" s="154">
        <f>IF(N163="sníž. přenesená",J163,0)</f>
        <v>0</v>
      </c>
      <c r="BI163" s="154">
        <f>IF(N163="nulová",J163,0)</f>
        <v>0</v>
      </c>
      <c r="BJ163" s="18" t="s">
        <v>81</v>
      </c>
      <c r="BK163" s="154">
        <f>ROUND(I163*H163,2)</f>
        <v>0</v>
      </c>
      <c r="BL163" s="18" t="s">
        <v>151</v>
      </c>
      <c r="BM163" s="153" t="s">
        <v>193</v>
      </c>
    </row>
    <row r="164" spans="1:47" s="2" customFormat="1" ht="10.2">
      <c r="A164" s="33"/>
      <c r="B164" s="34"/>
      <c r="C164" s="33"/>
      <c r="D164" s="155" t="s">
        <v>152</v>
      </c>
      <c r="E164" s="33"/>
      <c r="F164" s="156" t="s">
        <v>191</v>
      </c>
      <c r="G164" s="33"/>
      <c r="H164" s="33"/>
      <c r="I164" s="157"/>
      <c r="J164" s="33"/>
      <c r="K164" s="33"/>
      <c r="L164" s="34"/>
      <c r="M164" s="158"/>
      <c r="N164" s="159"/>
      <c r="O164" s="59"/>
      <c r="P164" s="59"/>
      <c r="Q164" s="59"/>
      <c r="R164" s="59"/>
      <c r="S164" s="59"/>
      <c r="T164" s="60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152</v>
      </c>
      <c r="AU164" s="18" t="s">
        <v>83</v>
      </c>
    </row>
    <row r="165" spans="1:65" s="2" customFormat="1" ht="16.5" customHeight="1">
      <c r="A165" s="33"/>
      <c r="B165" s="141"/>
      <c r="C165" s="183" t="s">
        <v>172</v>
      </c>
      <c r="D165" s="183" t="s">
        <v>189</v>
      </c>
      <c r="E165" s="184" t="s">
        <v>194</v>
      </c>
      <c r="F165" s="185" t="s">
        <v>195</v>
      </c>
      <c r="G165" s="186" t="s">
        <v>182</v>
      </c>
      <c r="H165" s="187">
        <v>7</v>
      </c>
      <c r="I165" s="188"/>
      <c r="J165" s="189">
        <f>ROUND(I165*H165,2)</f>
        <v>0</v>
      </c>
      <c r="K165" s="185" t="s">
        <v>150</v>
      </c>
      <c r="L165" s="190"/>
      <c r="M165" s="191" t="s">
        <v>1</v>
      </c>
      <c r="N165" s="192" t="s">
        <v>38</v>
      </c>
      <c r="O165" s="59"/>
      <c r="P165" s="151">
        <f>O165*H165</f>
        <v>0</v>
      </c>
      <c r="Q165" s="151">
        <v>0</v>
      </c>
      <c r="R165" s="151">
        <f>Q165*H165</f>
        <v>0</v>
      </c>
      <c r="S165" s="151">
        <v>0</v>
      </c>
      <c r="T165" s="152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3" t="s">
        <v>172</v>
      </c>
      <c r="AT165" s="153" t="s">
        <v>189</v>
      </c>
      <c r="AU165" s="153" t="s">
        <v>83</v>
      </c>
      <c r="AY165" s="18" t="s">
        <v>144</v>
      </c>
      <c r="BE165" s="154">
        <f>IF(N165="základní",J165,0)</f>
        <v>0</v>
      </c>
      <c r="BF165" s="154">
        <f>IF(N165="snížená",J165,0)</f>
        <v>0</v>
      </c>
      <c r="BG165" s="154">
        <f>IF(N165="zákl. přenesená",J165,0)</f>
        <v>0</v>
      </c>
      <c r="BH165" s="154">
        <f>IF(N165="sníž. přenesená",J165,0)</f>
        <v>0</v>
      </c>
      <c r="BI165" s="154">
        <f>IF(N165="nulová",J165,0)</f>
        <v>0</v>
      </c>
      <c r="BJ165" s="18" t="s">
        <v>81</v>
      </c>
      <c r="BK165" s="154">
        <f>ROUND(I165*H165,2)</f>
        <v>0</v>
      </c>
      <c r="BL165" s="18" t="s">
        <v>151</v>
      </c>
      <c r="BM165" s="153" t="s">
        <v>196</v>
      </c>
    </row>
    <row r="166" spans="1:47" s="2" customFormat="1" ht="10.2">
      <c r="A166" s="33"/>
      <c r="B166" s="34"/>
      <c r="C166" s="33"/>
      <c r="D166" s="155" t="s">
        <v>152</v>
      </c>
      <c r="E166" s="33"/>
      <c r="F166" s="156" t="s">
        <v>195</v>
      </c>
      <c r="G166" s="33"/>
      <c r="H166" s="33"/>
      <c r="I166" s="157"/>
      <c r="J166" s="33"/>
      <c r="K166" s="33"/>
      <c r="L166" s="34"/>
      <c r="M166" s="158"/>
      <c r="N166" s="159"/>
      <c r="O166" s="59"/>
      <c r="P166" s="59"/>
      <c r="Q166" s="59"/>
      <c r="R166" s="59"/>
      <c r="S166" s="59"/>
      <c r="T166" s="60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152</v>
      </c>
      <c r="AU166" s="18" t="s">
        <v>83</v>
      </c>
    </row>
    <row r="167" spans="1:65" s="2" customFormat="1" ht="21.75" customHeight="1">
      <c r="A167" s="33"/>
      <c r="B167" s="141"/>
      <c r="C167" s="142" t="s">
        <v>197</v>
      </c>
      <c r="D167" s="142" t="s">
        <v>146</v>
      </c>
      <c r="E167" s="143" t="s">
        <v>198</v>
      </c>
      <c r="F167" s="144" t="s">
        <v>199</v>
      </c>
      <c r="G167" s="145" t="s">
        <v>182</v>
      </c>
      <c r="H167" s="146">
        <v>5</v>
      </c>
      <c r="I167" s="147"/>
      <c r="J167" s="148">
        <f>ROUND(I167*H167,2)</f>
        <v>0</v>
      </c>
      <c r="K167" s="144" t="s">
        <v>150</v>
      </c>
      <c r="L167" s="34"/>
      <c r="M167" s="149" t="s">
        <v>1</v>
      </c>
      <c r="N167" s="150" t="s">
        <v>38</v>
      </c>
      <c r="O167" s="59"/>
      <c r="P167" s="151">
        <f>O167*H167</f>
        <v>0</v>
      </c>
      <c r="Q167" s="151">
        <v>0</v>
      </c>
      <c r="R167" s="151">
        <f>Q167*H167</f>
        <v>0</v>
      </c>
      <c r="S167" s="151">
        <v>0</v>
      </c>
      <c r="T167" s="15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3" t="s">
        <v>151</v>
      </c>
      <c r="AT167" s="153" t="s">
        <v>146</v>
      </c>
      <c r="AU167" s="153" t="s">
        <v>83</v>
      </c>
      <c r="AY167" s="18" t="s">
        <v>144</v>
      </c>
      <c r="BE167" s="154">
        <f>IF(N167="základní",J167,0)</f>
        <v>0</v>
      </c>
      <c r="BF167" s="154">
        <f>IF(N167="snížená",J167,0)</f>
        <v>0</v>
      </c>
      <c r="BG167" s="154">
        <f>IF(N167="zákl. přenesená",J167,0)</f>
        <v>0</v>
      </c>
      <c r="BH167" s="154">
        <f>IF(N167="sníž. přenesená",J167,0)</f>
        <v>0</v>
      </c>
      <c r="BI167" s="154">
        <f>IF(N167="nulová",J167,0)</f>
        <v>0</v>
      </c>
      <c r="BJ167" s="18" t="s">
        <v>81</v>
      </c>
      <c r="BK167" s="154">
        <f>ROUND(I167*H167,2)</f>
        <v>0</v>
      </c>
      <c r="BL167" s="18" t="s">
        <v>151</v>
      </c>
      <c r="BM167" s="153" t="s">
        <v>200</v>
      </c>
    </row>
    <row r="168" spans="1:47" s="2" customFormat="1" ht="19.2">
      <c r="A168" s="33"/>
      <c r="B168" s="34"/>
      <c r="C168" s="33"/>
      <c r="D168" s="155" t="s">
        <v>152</v>
      </c>
      <c r="E168" s="33"/>
      <c r="F168" s="156" t="s">
        <v>201</v>
      </c>
      <c r="G168" s="33"/>
      <c r="H168" s="33"/>
      <c r="I168" s="157"/>
      <c r="J168" s="33"/>
      <c r="K168" s="33"/>
      <c r="L168" s="34"/>
      <c r="M168" s="158"/>
      <c r="N168" s="159"/>
      <c r="O168" s="59"/>
      <c r="P168" s="59"/>
      <c r="Q168" s="59"/>
      <c r="R168" s="59"/>
      <c r="S168" s="59"/>
      <c r="T168" s="60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8" t="s">
        <v>152</v>
      </c>
      <c r="AU168" s="18" t="s">
        <v>83</v>
      </c>
    </row>
    <row r="169" spans="1:65" s="2" customFormat="1" ht="16.5" customHeight="1">
      <c r="A169" s="33"/>
      <c r="B169" s="141"/>
      <c r="C169" s="142" t="s">
        <v>178</v>
      </c>
      <c r="D169" s="142" t="s">
        <v>146</v>
      </c>
      <c r="E169" s="143" t="s">
        <v>202</v>
      </c>
      <c r="F169" s="144" t="s">
        <v>203</v>
      </c>
      <c r="G169" s="145" t="s">
        <v>149</v>
      </c>
      <c r="H169" s="146">
        <v>5.55</v>
      </c>
      <c r="I169" s="147"/>
      <c r="J169" s="148">
        <f>ROUND(I169*H169,2)</f>
        <v>0</v>
      </c>
      <c r="K169" s="144" t="s">
        <v>183</v>
      </c>
      <c r="L169" s="34"/>
      <c r="M169" s="149" t="s">
        <v>1</v>
      </c>
      <c r="N169" s="150" t="s">
        <v>38</v>
      </c>
      <c r="O169" s="59"/>
      <c r="P169" s="151">
        <f>O169*H169</f>
        <v>0</v>
      </c>
      <c r="Q169" s="151">
        <v>0</v>
      </c>
      <c r="R169" s="151">
        <f>Q169*H169</f>
        <v>0</v>
      </c>
      <c r="S169" s="151">
        <v>0</v>
      </c>
      <c r="T169" s="15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3" t="s">
        <v>151</v>
      </c>
      <c r="AT169" s="153" t="s">
        <v>146</v>
      </c>
      <c r="AU169" s="153" t="s">
        <v>83</v>
      </c>
      <c r="AY169" s="18" t="s">
        <v>144</v>
      </c>
      <c r="BE169" s="154">
        <f>IF(N169="základní",J169,0)</f>
        <v>0</v>
      </c>
      <c r="BF169" s="154">
        <f>IF(N169="snížená",J169,0)</f>
        <v>0</v>
      </c>
      <c r="BG169" s="154">
        <f>IF(N169="zákl. přenesená",J169,0)</f>
        <v>0</v>
      </c>
      <c r="BH169" s="154">
        <f>IF(N169="sníž. přenesená",J169,0)</f>
        <v>0</v>
      </c>
      <c r="BI169" s="154">
        <f>IF(N169="nulová",J169,0)</f>
        <v>0</v>
      </c>
      <c r="BJ169" s="18" t="s">
        <v>81</v>
      </c>
      <c r="BK169" s="154">
        <f>ROUND(I169*H169,2)</f>
        <v>0</v>
      </c>
      <c r="BL169" s="18" t="s">
        <v>151</v>
      </c>
      <c r="BM169" s="153" t="s">
        <v>204</v>
      </c>
    </row>
    <row r="170" spans="1:47" s="2" customFormat="1" ht="10.2">
      <c r="A170" s="33"/>
      <c r="B170" s="34"/>
      <c r="C170" s="33"/>
      <c r="D170" s="155" t="s">
        <v>152</v>
      </c>
      <c r="E170" s="33"/>
      <c r="F170" s="156" t="s">
        <v>203</v>
      </c>
      <c r="G170" s="33"/>
      <c r="H170" s="33"/>
      <c r="I170" s="157"/>
      <c r="J170" s="33"/>
      <c r="K170" s="33"/>
      <c r="L170" s="34"/>
      <c r="M170" s="158"/>
      <c r="N170" s="159"/>
      <c r="O170" s="59"/>
      <c r="P170" s="59"/>
      <c r="Q170" s="59"/>
      <c r="R170" s="59"/>
      <c r="S170" s="59"/>
      <c r="T170" s="60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152</v>
      </c>
      <c r="AU170" s="18" t="s">
        <v>83</v>
      </c>
    </row>
    <row r="171" spans="2:51" s="15" customFormat="1" ht="10.2">
      <c r="B171" s="176"/>
      <c r="D171" s="155" t="s">
        <v>165</v>
      </c>
      <c r="E171" s="177" t="s">
        <v>1</v>
      </c>
      <c r="F171" s="178" t="s">
        <v>205</v>
      </c>
      <c r="H171" s="177" t="s">
        <v>1</v>
      </c>
      <c r="I171" s="179"/>
      <c r="L171" s="176"/>
      <c r="M171" s="180"/>
      <c r="N171" s="181"/>
      <c r="O171" s="181"/>
      <c r="P171" s="181"/>
      <c r="Q171" s="181"/>
      <c r="R171" s="181"/>
      <c r="S171" s="181"/>
      <c r="T171" s="182"/>
      <c r="AT171" s="177" t="s">
        <v>165</v>
      </c>
      <c r="AU171" s="177" t="s">
        <v>83</v>
      </c>
      <c r="AV171" s="15" t="s">
        <v>81</v>
      </c>
      <c r="AW171" s="15" t="s">
        <v>30</v>
      </c>
      <c r="AX171" s="15" t="s">
        <v>73</v>
      </c>
      <c r="AY171" s="177" t="s">
        <v>144</v>
      </c>
    </row>
    <row r="172" spans="2:51" s="15" customFormat="1" ht="10.2">
      <c r="B172" s="176"/>
      <c r="D172" s="155" t="s">
        <v>165</v>
      </c>
      <c r="E172" s="177" t="s">
        <v>1</v>
      </c>
      <c r="F172" s="178" t="s">
        <v>206</v>
      </c>
      <c r="H172" s="177" t="s">
        <v>1</v>
      </c>
      <c r="I172" s="179"/>
      <c r="L172" s="176"/>
      <c r="M172" s="180"/>
      <c r="N172" s="181"/>
      <c r="O172" s="181"/>
      <c r="P172" s="181"/>
      <c r="Q172" s="181"/>
      <c r="R172" s="181"/>
      <c r="S172" s="181"/>
      <c r="T172" s="182"/>
      <c r="AT172" s="177" t="s">
        <v>165</v>
      </c>
      <c r="AU172" s="177" t="s">
        <v>83</v>
      </c>
      <c r="AV172" s="15" t="s">
        <v>81</v>
      </c>
      <c r="AW172" s="15" t="s">
        <v>30</v>
      </c>
      <c r="AX172" s="15" t="s">
        <v>73</v>
      </c>
      <c r="AY172" s="177" t="s">
        <v>144</v>
      </c>
    </row>
    <row r="173" spans="2:51" s="13" customFormat="1" ht="10.2">
      <c r="B173" s="160"/>
      <c r="D173" s="155" t="s">
        <v>165</v>
      </c>
      <c r="E173" s="161" t="s">
        <v>1</v>
      </c>
      <c r="F173" s="162" t="s">
        <v>207</v>
      </c>
      <c r="H173" s="163">
        <v>0.72</v>
      </c>
      <c r="I173" s="164"/>
      <c r="L173" s="160"/>
      <c r="M173" s="165"/>
      <c r="N173" s="166"/>
      <c r="O173" s="166"/>
      <c r="P173" s="166"/>
      <c r="Q173" s="166"/>
      <c r="R173" s="166"/>
      <c r="S173" s="166"/>
      <c r="T173" s="167"/>
      <c r="AT173" s="161" t="s">
        <v>165</v>
      </c>
      <c r="AU173" s="161" t="s">
        <v>83</v>
      </c>
      <c r="AV173" s="13" t="s">
        <v>83</v>
      </c>
      <c r="AW173" s="13" t="s">
        <v>30</v>
      </c>
      <c r="AX173" s="13" t="s">
        <v>73</v>
      </c>
      <c r="AY173" s="161" t="s">
        <v>144</v>
      </c>
    </row>
    <row r="174" spans="2:51" s="13" customFormat="1" ht="10.2">
      <c r="B174" s="160"/>
      <c r="D174" s="155" t="s">
        <v>165</v>
      </c>
      <c r="E174" s="161" t="s">
        <v>1</v>
      </c>
      <c r="F174" s="162" t="s">
        <v>208</v>
      </c>
      <c r="H174" s="163">
        <v>0.72</v>
      </c>
      <c r="I174" s="164"/>
      <c r="L174" s="160"/>
      <c r="M174" s="165"/>
      <c r="N174" s="166"/>
      <c r="O174" s="166"/>
      <c r="P174" s="166"/>
      <c r="Q174" s="166"/>
      <c r="R174" s="166"/>
      <c r="S174" s="166"/>
      <c r="T174" s="167"/>
      <c r="AT174" s="161" t="s">
        <v>165</v>
      </c>
      <c r="AU174" s="161" t="s">
        <v>83</v>
      </c>
      <c r="AV174" s="13" t="s">
        <v>83</v>
      </c>
      <c r="AW174" s="13" t="s">
        <v>30</v>
      </c>
      <c r="AX174" s="13" t="s">
        <v>73</v>
      </c>
      <c r="AY174" s="161" t="s">
        <v>144</v>
      </c>
    </row>
    <row r="175" spans="2:51" s="13" customFormat="1" ht="10.2">
      <c r="B175" s="160"/>
      <c r="D175" s="155" t="s">
        <v>165</v>
      </c>
      <c r="E175" s="161" t="s">
        <v>1</v>
      </c>
      <c r="F175" s="162" t="s">
        <v>209</v>
      </c>
      <c r="H175" s="163">
        <v>0.51</v>
      </c>
      <c r="I175" s="164"/>
      <c r="L175" s="160"/>
      <c r="M175" s="165"/>
      <c r="N175" s="166"/>
      <c r="O175" s="166"/>
      <c r="P175" s="166"/>
      <c r="Q175" s="166"/>
      <c r="R175" s="166"/>
      <c r="S175" s="166"/>
      <c r="T175" s="167"/>
      <c r="AT175" s="161" t="s">
        <v>165</v>
      </c>
      <c r="AU175" s="161" t="s">
        <v>83</v>
      </c>
      <c r="AV175" s="13" t="s">
        <v>83</v>
      </c>
      <c r="AW175" s="13" t="s">
        <v>30</v>
      </c>
      <c r="AX175" s="13" t="s">
        <v>73</v>
      </c>
      <c r="AY175" s="161" t="s">
        <v>144</v>
      </c>
    </row>
    <row r="176" spans="2:51" s="13" customFormat="1" ht="10.2">
      <c r="B176" s="160"/>
      <c r="D176" s="155" t="s">
        <v>165</v>
      </c>
      <c r="E176" s="161" t="s">
        <v>1</v>
      </c>
      <c r="F176" s="162" t="s">
        <v>210</v>
      </c>
      <c r="H176" s="163">
        <v>1.1</v>
      </c>
      <c r="I176" s="164"/>
      <c r="L176" s="160"/>
      <c r="M176" s="165"/>
      <c r="N176" s="166"/>
      <c r="O176" s="166"/>
      <c r="P176" s="166"/>
      <c r="Q176" s="166"/>
      <c r="R176" s="166"/>
      <c r="S176" s="166"/>
      <c r="T176" s="167"/>
      <c r="AT176" s="161" t="s">
        <v>165</v>
      </c>
      <c r="AU176" s="161" t="s">
        <v>83</v>
      </c>
      <c r="AV176" s="13" t="s">
        <v>83</v>
      </c>
      <c r="AW176" s="13" t="s">
        <v>30</v>
      </c>
      <c r="AX176" s="13" t="s">
        <v>73</v>
      </c>
      <c r="AY176" s="161" t="s">
        <v>144</v>
      </c>
    </row>
    <row r="177" spans="2:51" s="13" customFormat="1" ht="10.2">
      <c r="B177" s="160"/>
      <c r="D177" s="155" t="s">
        <v>165</v>
      </c>
      <c r="E177" s="161" t="s">
        <v>1</v>
      </c>
      <c r="F177" s="162" t="s">
        <v>211</v>
      </c>
      <c r="H177" s="163">
        <v>1.6</v>
      </c>
      <c r="I177" s="164"/>
      <c r="L177" s="160"/>
      <c r="M177" s="165"/>
      <c r="N177" s="166"/>
      <c r="O177" s="166"/>
      <c r="P177" s="166"/>
      <c r="Q177" s="166"/>
      <c r="R177" s="166"/>
      <c r="S177" s="166"/>
      <c r="T177" s="167"/>
      <c r="AT177" s="161" t="s">
        <v>165</v>
      </c>
      <c r="AU177" s="161" t="s">
        <v>83</v>
      </c>
      <c r="AV177" s="13" t="s">
        <v>83</v>
      </c>
      <c r="AW177" s="13" t="s">
        <v>30</v>
      </c>
      <c r="AX177" s="13" t="s">
        <v>73</v>
      </c>
      <c r="AY177" s="161" t="s">
        <v>144</v>
      </c>
    </row>
    <row r="178" spans="2:51" s="13" customFormat="1" ht="10.2">
      <c r="B178" s="160"/>
      <c r="D178" s="155" t="s">
        <v>165</v>
      </c>
      <c r="E178" s="161" t="s">
        <v>1</v>
      </c>
      <c r="F178" s="162" t="s">
        <v>212</v>
      </c>
      <c r="H178" s="163">
        <v>0.9</v>
      </c>
      <c r="I178" s="164"/>
      <c r="L178" s="160"/>
      <c r="M178" s="165"/>
      <c r="N178" s="166"/>
      <c r="O178" s="166"/>
      <c r="P178" s="166"/>
      <c r="Q178" s="166"/>
      <c r="R178" s="166"/>
      <c r="S178" s="166"/>
      <c r="T178" s="167"/>
      <c r="AT178" s="161" t="s">
        <v>165</v>
      </c>
      <c r="AU178" s="161" t="s">
        <v>83</v>
      </c>
      <c r="AV178" s="13" t="s">
        <v>83</v>
      </c>
      <c r="AW178" s="13" t="s">
        <v>30</v>
      </c>
      <c r="AX178" s="13" t="s">
        <v>73</v>
      </c>
      <c r="AY178" s="161" t="s">
        <v>144</v>
      </c>
    </row>
    <row r="179" spans="2:51" s="14" customFormat="1" ht="10.2">
      <c r="B179" s="168"/>
      <c r="D179" s="155" t="s">
        <v>165</v>
      </c>
      <c r="E179" s="169" t="s">
        <v>1</v>
      </c>
      <c r="F179" s="170" t="s">
        <v>167</v>
      </c>
      <c r="H179" s="171">
        <v>5.550000000000001</v>
      </c>
      <c r="I179" s="172"/>
      <c r="L179" s="168"/>
      <c r="M179" s="173"/>
      <c r="N179" s="174"/>
      <c r="O179" s="174"/>
      <c r="P179" s="174"/>
      <c r="Q179" s="174"/>
      <c r="R179" s="174"/>
      <c r="S179" s="174"/>
      <c r="T179" s="175"/>
      <c r="AT179" s="169" t="s">
        <v>165</v>
      </c>
      <c r="AU179" s="169" t="s">
        <v>83</v>
      </c>
      <c r="AV179" s="14" t="s">
        <v>151</v>
      </c>
      <c r="AW179" s="14" t="s">
        <v>30</v>
      </c>
      <c r="AX179" s="14" t="s">
        <v>81</v>
      </c>
      <c r="AY179" s="169" t="s">
        <v>144</v>
      </c>
    </row>
    <row r="180" spans="1:65" s="2" customFormat="1" ht="16.5" customHeight="1">
      <c r="A180" s="33"/>
      <c r="B180" s="141"/>
      <c r="C180" s="142" t="s">
        <v>213</v>
      </c>
      <c r="D180" s="142" t="s">
        <v>146</v>
      </c>
      <c r="E180" s="143" t="s">
        <v>214</v>
      </c>
      <c r="F180" s="144" t="s">
        <v>215</v>
      </c>
      <c r="G180" s="145" t="s">
        <v>157</v>
      </c>
      <c r="H180" s="146">
        <v>0.963</v>
      </c>
      <c r="I180" s="147"/>
      <c r="J180" s="148">
        <f>ROUND(I180*H180,2)</f>
        <v>0</v>
      </c>
      <c r="K180" s="144" t="s">
        <v>150</v>
      </c>
      <c r="L180" s="34"/>
      <c r="M180" s="149" t="s">
        <v>1</v>
      </c>
      <c r="N180" s="150" t="s">
        <v>38</v>
      </c>
      <c r="O180" s="59"/>
      <c r="P180" s="151">
        <f>O180*H180</f>
        <v>0</v>
      </c>
      <c r="Q180" s="151">
        <v>0</v>
      </c>
      <c r="R180" s="151">
        <f>Q180*H180</f>
        <v>0</v>
      </c>
      <c r="S180" s="151">
        <v>0</v>
      </c>
      <c r="T180" s="15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3" t="s">
        <v>151</v>
      </c>
      <c r="AT180" s="153" t="s">
        <v>146</v>
      </c>
      <c r="AU180" s="153" t="s">
        <v>83</v>
      </c>
      <c r="AY180" s="18" t="s">
        <v>144</v>
      </c>
      <c r="BE180" s="154">
        <f>IF(N180="základní",J180,0)</f>
        <v>0</v>
      </c>
      <c r="BF180" s="154">
        <f>IF(N180="snížená",J180,0)</f>
        <v>0</v>
      </c>
      <c r="BG180" s="154">
        <f>IF(N180="zákl. přenesená",J180,0)</f>
        <v>0</v>
      </c>
      <c r="BH180" s="154">
        <f>IF(N180="sníž. přenesená",J180,0)</f>
        <v>0</v>
      </c>
      <c r="BI180" s="154">
        <f>IF(N180="nulová",J180,0)</f>
        <v>0</v>
      </c>
      <c r="BJ180" s="18" t="s">
        <v>81</v>
      </c>
      <c r="BK180" s="154">
        <f>ROUND(I180*H180,2)</f>
        <v>0</v>
      </c>
      <c r="BL180" s="18" t="s">
        <v>151</v>
      </c>
      <c r="BM180" s="153" t="s">
        <v>216</v>
      </c>
    </row>
    <row r="181" spans="1:47" s="2" customFormat="1" ht="10.2">
      <c r="A181" s="33"/>
      <c r="B181" s="34"/>
      <c r="C181" s="33"/>
      <c r="D181" s="155" t="s">
        <v>152</v>
      </c>
      <c r="E181" s="33"/>
      <c r="F181" s="156" t="s">
        <v>217</v>
      </c>
      <c r="G181" s="33"/>
      <c r="H181" s="33"/>
      <c r="I181" s="157"/>
      <c r="J181" s="33"/>
      <c r="K181" s="33"/>
      <c r="L181" s="34"/>
      <c r="M181" s="158"/>
      <c r="N181" s="159"/>
      <c r="O181" s="59"/>
      <c r="P181" s="59"/>
      <c r="Q181" s="59"/>
      <c r="R181" s="59"/>
      <c r="S181" s="59"/>
      <c r="T181" s="60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152</v>
      </c>
      <c r="AU181" s="18" t="s">
        <v>83</v>
      </c>
    </row>
    <row r="182" spans="2:51" s="15" customFormat="1" ht="10.2">
      <c r="B182" s="176"/>
      <c r="D182" s="155" t="s">
        <v>165</v>
      </c>
      <c r="E182" s="177" t="s">
        <v>1</v>
      </c>
      <c r="F182" s="178" t="s">
        <v>205</v>
      </c>
      <c r="H182" s="177" t="s">
        <v>1</v>
      </c>
      <c r="I182" s="179"/>
      <c r="L182" s="176"/>
      <c r="M182" s="180"/>
      <c r="N182" s="181"/>
      <c r="O182" s="181"/>
      <c r="P182" s="181"/>
      <c r="Q182" s="181"/>
      <c r="R182" s="181"/>
      <c r="S182" s="181"/>
      <c r="T182" s="182"/>
      <c r="AT182" s="177" t="s">
        <v>165</v>
      </c>
      <c r="AU182" s="177" t="s">
        <v>83</v>
      </c>
      <c r="AV182" s="15" t="s">
        <v>81</v>
      </c>
      <c r="AW182" s="15" t="s">
        <v>30</v>
      </c>
      <c r="AX182" s="15" t="s">
        <v>73</v>
      </c>
      <c r="AY182" s="177" t="s">
        <v>144</v>
      </c>
    </row>
    <row r="183" spans="2:51" s="15" customFormat="1" ht="10.2">
      <c r="B183" s="176"/>
      <c r="D183" s="155" t="s">
        <v>165</v>
      </c>
      <c r="E183" s="177" t="s">
        <v>1</v>
      </c>
      <c r="F183" s="178" t="s">
        <v>206</v>
      </c>
      <c r="H183" s="177" t="s">
        <v>1</v>
      </c>
      <c r="I183" s="179"/>
      <c r="L183" s="176"/>
      <c r="M183" s="180"/>
      <c r="N183" s="181"/>
      <c r="O183" s="181"/>
      <c r="P183" s="181"/>
      <c r="Q183" s="181"/>
      <c r="R183" s="181"/>
      <c r="S183" s="181"/>
      <c r="T183" s="182"/>
      <c r="AT183" s="177" t="s">
        <v>165</v>
      </c>
      <c r="AU183" s="177" t="s">
        <v>83</v>
      </c>
      <c r="AV183" s="15" t="s">
        <v>81</v>
      </c>
      <c r="AW183" s="15" t="s">
        <v>30</v>
      </c>
      <c r="AX183" s="15" t="s">
        <v>73</v>
      </c>
      <c r="AY183" s="177" t="s">
        <v>144</v>
      </c>
    </row>
    <row r="184" spans="2:51" s="13" customFormat="1" ht="10.2">
      <c r="B184" s="160"/>
      <c r="D184" s="155" t="s">
        <v>165</v>
      </c>
      <c r="E184" s="161" t="s">
        <v>1</v>
      </c>
      <c r="F184" s="162" t="s">
        <v>218</v>
      </c>
      <c r="H184" s="163">
        <v>0.129</v>
      </c>
      <c r="I184" s="164"/>
      <c r="L184" s="160"/>
      <c r="M184" s="165"/>
      <c r="N184" s="166"/>
      <c r="O184" s="166"/>
      <c r="P184" s="166"/>
      <c r="Q184" s="166"/>
      <c r="R184" s="166"/>
      <c r="S184" s="166"/>
      <c r="T184" s="167"/>
      <c r="AT184" s="161" t="s">
        <v>165</v>
      </c>
      <c r="AU184" s="161" t="s">
        <v>83</v>
      </c>
      <c r="AV184" s="13" t="s">
        <v>83</v>
      </c>
      <c r="AW184" s="13" t="s">
        <v>30</v>
      </c>
      <c r="AX184" s="13" t="s">
        <v>73</v>
      </c>
      <c r="AY184" s="161" t="s">
        <v>144</v>
      </c>
    </row>
    <row r="185" spans="2:51" s="13" customFormat="1" ht="10.2">
      <c r="B185" s="160"/>
      <c r="D185" s="155" t="s">
        <v>165</v>
      </c>
      <c r="E185" s="161" t="s">
        <v>1</v>
      </c>
      <c r="F185" s="162" t="s">
        <v>219</v>
      </c>
      <c r="H185" s="163">
        <v>0.103</v>
      </c>
      <c r="I185" s="164"/>
      <c r="L185" s="160"/>
      <c r="M185" s="165"/>
      <c r="N185" s="166"/>
      <c r="O185" s="166"/>
      <c r="P185" s="166"/>
      <c r="Q185" s="166"/>
      <c r="R185" s="166"/>
      <c r="S185" s="166"/>
      <c r="T185" s="167"/>
      <c r="AT185" s="161" t="s">
        <v>165</v>
      </c>
      <c r="AU185" s="161" t="s">
        <v>83</v>
      </c>
      <c r="AV185" s="13" t="s">
        <v>83</v>
      </c>
      <c r="AW185" s="13" t="s">
        <v>30</v>
      </c>
      <c r="AX185" s="13" t="s">
        <v>73</v>
      </c>
      <c r="AY185" s="161" t="s">
        <v>144</v>
      </c>
    </row>
    <row r="186" spans="2:51" s="13" customFormat="1" ht="10.2">
      <c r="B186" s="160"/>
      <c r="D186" s="155" t="s">
        <v>165</v>
      </c>
      <c r="E186" s="161" t="s">
        <v>1</v>
      </c>
      <c r="F186" s="162" t="s">
        <v>220</v>
      </c>
      <c r="H186" s="163">
        <v>0.073</v>
      </c>
      <c r="I186" s="164"/>
      <c r="L186" s="160"/>
      <c r="M186" s="165"/>
      <c r="N186" s="166"/>
      <c r="O186" s="166"/>
      <c r="P186" s="166"/>
      <c r="Q186" s="166"/>
      <c r="R186" s="166"/>
      <c r="S186" s="166"/>
      <c r="T186" s="167"/>
      <c r="AT186" s="161" t="s">
        <v>165</v>
      </c>
      <c r="AU186" s="161" t="s">
        <v>83</v>
      </c>
      <c r="AV186" s="13" t="s">
        <v>83</v>
      </c>
      <c r="AW186" s="13" t="s">
        <v>30</v>
      </c>
      <c r="AX186" s="13" t="s">
        <v>73</v>
      </c>
      <c r="AY186" s="161" t="s">
        <v>144</v>
      </c>
    </row>
    <row r="187" spans="2:51" s="13" customFormat="1" ht="10.2">
      <c r="B187" s="160"/>
      <c r="D187" s="155" t="s">
        <v>165</v>
      </c>
      <c r="E187" s="161" t="s">
        <v>1</v>
      </c>
      <c r="F187" s="162" t="s">
        <v>221</v>
      </c>
      <c r="H187" s="163">
        <v>0.197</v>
      </c>
      <c r="I187" s="164"/>
      <c r="L187" s="160"/>
      <c r="M187" s="165"/>
      <c r="N187" s="166"/>
      <c r="O187" s="166"/>
      <c r="P187" s="166"/>
      <c r="Q187" s="166"/>
      <c r="R187" s="166"/>
      <c r="S187" s="166"/>
      <c r="T187" s="167"/>
      <c r="AT187" s="161" t="s">
        <v>165</v>
      </c>
      <c r="AU187" s="161" t="s">
        <v>83</v>
      </c>
      <c r="AV187" s="13" t="s">
        <v>83</v>
      </c>
      <c r="AW187" s="13" t="s">
        <v>30</v>
      </c>
      <c r="AX187" s="13" t="s">
        <v>73</v>
      </c>
      <c r="AY187" s="161" t="s">
        <v>144</v>
      </c>
    </row>
    <row r="188" spans="2:51" s="13" customFormat="1" ht="10.2">
      <c r="B188" s="160"/>
      <c r="D188" s="155" t="s">
        <v>165</v>
      </c>
      <c r="E188" s="161" t="s">
        <v>1</v>
      </c>
      <c r="F188" s="162" t="s">
        <v>222</v>
      </c>
      <c r="H188" s="163">
        <v>0.229</v>
      </c>
      <c r="I188" s="164"/>
      <c r="L188" s="160"/>
      <c r="M188" s="165"/>
      <c r="N188" s="166"/>
      <c r="O188" s="166"/>
      <c r="P188" s="166"/>
      <c r="Q188" s="166"/>
      <c r="R188" s="166"/>
      <c r="S188" s="166"/>
      <c r="T188" s="167"/>
      <c r="AT188" s="161" t="s">
        <v>165</v>
      </c>
      <c r="AU188" s="161" t="s">
        <v>83</v>
      </c>
      <c r="AV188" s="13" t="s">
        <v>83</v>
      </c>
      <c r="AW188" s="13" t="s">
        <v>30</v>
      </c>
      <c r="AX188" s="13" t="s">
        <v>73</v>
      </c>
      <c r="AY188" s="161" t="s">
        <v>144</v>
      </c>
    </row>
    <row r="189" spans="2:51" s="13" customFormat="1" ht="10.2">
      <c r="B189" s="160"/>
      <c r="D189" s="155" t="s">
        <v>165</v>
      </c>
      <c r="E189" s="161" t="s">
        <v>1</v>
      </c>
      <c r="F189" s="162" t="s">
        <v>223</v>
      </c>
      <c r="H189" s="163">
        <v>0.129</v>
      </c>
      <c r="I189" s="164"/>
      <c r="L189" s="160"/>
      <c r="M189" s="165"/>
      <c r="N189" s="166"/>
      <c r="O189" s="166"/>
      <c r="P189" s="166"/>
      <c r="Q189" s="166"/>
      <c r="R189" s="166"/>
      <c r="S189" s="166"/>
      <c r="T189" s="167"/>
      <c r="AT189" s="161" t="s">
        <v>165</v>
      </c>
      <c r="AU189" s="161" t="s">
        <v>83</v>
      </c>
      <c r="AV189" s="13" t="s">
        <v>83</v>
      </c>
      <c r="AW189" s="13" t="s">
        <v>30</v>
      </c>
      <c r="AX189" s="13" t="s">
        <v>73</v>
      </c>
      <c r="AY189" s="161" t="s">
        <v>144</v>
      </c>
    </row>
    <row r="190" spans="2:51" s="13" customFormat="1" ht="10.2">
      <c r="B190" s="160"/>
      <c r="D190" s="155" t="s">
        <v>165</v>
      </c>
      <c r="E190" s="161" t="s">
        <v>1</v>
      </c>
      <c r="F190" s="162" t="s">
        <v>224</v>
      </c>
      <c r="H190" s="163">
        <v>0.103</v>
      </c>
      <c r="I190" s="164"/>
      <c r="L190" s="160"/>
      <c r="M190" s="165"/>
      <c r="N190" s="166"/>
      <c r="O190" s="166"/>
      <c r="P190" s="166"/>
      <c r="Q190" s="166"/>
      <c r="R190" s="166"/>
      <c r="S190" s="166"/>
      <c r="T190" s="167"/>
      <c r="AT190" s="161" t="s">
        <v>165</v>
      </c>
      <c r="AU190" s="161" t="s">
        <v>83</v>
      </c>
      <c r="AV190" s="13" t="s">
        <v>83</v>
      </c>
      <c r="AW190" s="13" t="s">
        <v>30</v>
      </c>
      <c r="AX190" s="13" t="s">
        <v>73</v>
      </c>
      <c r="AY190" s="161" t="s">
        <v>144</v>
      </c>
    </row>
    <row r="191" spans="2:51" s="14" customFormat="1" ht="10.2">
      <c r="B191" s="168"/>
      <c r="D191" s="155" t="s">
        <v>165</v>
      </c>
      <c r="E191" s="169" t="s">
        <v>1</v>
      </c>
      <c r="F191" s="170" t="s">
        <v>167</v>
      </c>
      <c r="H191" s="171">
        <v>0.963</v>
      </c>
      <c r="I191" s="172"/>
      <c r="L191" s="168"/>
      <c r="M191" s="173"/>
      <c r="N191" s="174"/>
      <c r="O191" s="174"/>
      <c r="P191" s="174"/>
      <c r="Q191" s="174"/>
      <c r="R191" s="174"/>
      <c r="S191" s="174"/>
      <c r="T191" s="175"/>
      <c r="AT191" s="169" t="s">
        <v>165</v>
      </c>
      <c r="AU191" s="169" t="s">
        <v>83</v>
      </c>
      <c r="AV191" s="14" t="s">
        <v>151</v>
      </c>
      <c r="AW191" s="14" t="s">
        <v>30</v>
      </c>
      <c r="AX191" s="14" t="s">
        <v>81</v>
      </c>
      <c r="AY191" s="169" t="s">
        <v>144</v>
      </c>
    </row>
    <row r="192" spans="1:65" s="2" customFormat="1" ht="16.5" customHeight="1">
      <c r="A192" s="33"/>
      <c r="B192" s="141"/>
      <c r="C192" s="183" t="s">
        <v>184</v>
      </c>
      <c r="D192" s="183" t="s">
        <v>189</v>
      </c>
      <c r="E192" s="184" t="s">
        <v>225</v>
      </c>
      <c r="F192" s="185" t="s">
        <v>226</v>
      </c>
      <c r="G192" s="186" t="s">
        <v>157</v>
      </c>
      <c r="H192" s="187">
        <v>0.326</v>
      </c>
      <c r="I192" s="188"/>
      <c r="J192" s="189">
        <f>ROUND(I192*H192,2)</f>
        <v>0</v>
      </c>
      <c r="K192" s="185" t="s">
        <v>150</v>
      </c>
      <c r="L192" s="190"/>
      <c r="M192" s="191" t="s">
        <v>1</v>
      </c>
      <c r="N192" s="192" t="s">
        <v>38</v>
      </c>
      <c r="O192" s="59"/>
      <c r="P192" s="151">
        <f>O192*H192</f>
        <v>0</v>
      </c>
      <c r="Q192" s="151">
        <v>0</v>
      </c>
      <c r="R192" s="151">
        <f>Q192*H192</f>
        <v>0</v>
      </c>
      <c r="S192" s="151">
        <v>0</v>
      </c>
      <c r="T192" s="152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53" t="s">
        <v>172</v>
      </c>
      <c r="AT192" s="153" t="s">
        <v>189</v>
      </c>
      <c r="AU192" s="153" t="s">
        <v>83</v>
      </c>
      <c r="AY192" s="18" t="s">
        <v>144</v>
      </c>
      <c r="BE192" s="154">
        <f>IF(N192="základní",J192,0)</f>
        <v>0</v>
      </c>
      <c r="BF192" s="154">
        <f>IF(N192="snížená",J192,0)</f>
        <v>0</v>
      </c>
      <c r="BG192" s="154">
        <f>IF(N192="zákl. přenesená",J192,0)</f>
        <v>0</v>
      </c>
      <c r="BH192" s="154">
        <f>IF(N192="sníž. přenesená",J192,0)</f>
        <v>0</v>
      </c>
      <c r="BI192" s="154">
        <f>IF(N192="nulová",J192,0)</f>
        <v>0</v>
      </c>
      <c r="BJ192" s="18" t="s">
        <v>81</v>
      </c>
      <c r="BK192" s="154">
        <f>ROUND(I192*H192,2)</f>
        <v>0</v>
      </c>
      <c r="BL192" s="18" t="s">
        <v>151</v>
      </c>
      <c r="BM192" s="153" t="s">
        <v>227</v>
      </c>
    </row>
    <row r="193" spans="1:47" s="2" customFormat="1" ht="10.2">
      <c r="A193" s="33"/>
      <c r="B193" s="34"/>
      <c r="C193" s="33"/>
      <c r="D193" s="155" t="s">
        <v>152</v>
      </c>
      <c r="E193" s="33"/>
      <c r="F193" s="156" t="s">
        <v>226</v>
      </c>
      <c r="G193" s="33"/>
      <c r="H193" s="33"/>
      <c r="I193" s="157"/>
      <c r="J193" s="33"/>
      <c r="K193" s="33"/>
      <c r="L193" s="34"/>
      <c r="M193" s="158"/>
      <c r="N193" s="159"/>
      <c r="O193" s="59"/>
      <c r="P193" s="59"/>
      <c r="Q193" s="59"/>
      <c r="R193" s="59"/>
      <c r="S193" s="59"/>
      <c r="T193" s="60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8" t="s">
        <v>152</v>
      </c>
      <c r="AU193" s="18" t="s">
        <v>83</v>
      </c>
    </row>
    <row r="194" spans="1:65" s="2" customFormat="1" ht="16.5" customHeight="1">
      <c r="A194" s="33"/>
      <c r="B194" s="141"/>
      <c r="C194" s="183" t="s">
        <v>228</v>
      </c>
      <c r="D194" s="183" t="s">
        <v>189</v>
      </c>
      <c r="E194" s="184" t="s">
        <v>229</v>
      </c>
      <c r="F194" s="185" t="s">
        <v>230</v>
      </c>
      <c r="G194" s="186" t="s">
        <v>157</v>
      </c>
      <c r="H194" s="187">
        <v>0.637</v>
      </c>
      <c r="I194" s="188"/>
      <c r="J194" s="189">
        <f>ROUND(I194*H194,2)</f>
        <v>0</v>
      </c>
      <c r="K194" s="185" t="s">
        <v>150</v>
      </c>
      <c r="L194" s="190"/>
      <c r="M194" s="191" t="s">
        <v>1</v>
      </c>
      <c r="N194" s="192" t="s">
        <v>38</v>
      </c>
      <c r="O194" s="59"/>
      <c r="P194" s="151">
        <f>O194*H194</f>
        <v>0</v>
      </c>
      <c r="Q194" s="151">
        <v>0</v>
      </c>
      <c r="R194" s="151">
        <f>Q194*H194</f>
        <v>0</v>
      </c>
      <c r="S194" s="151">
        <v>0</v>
      </c>
      <c r="T194" s="152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3" t="s">
        <v>172</v>
      </c>
      <c r="AT194" s="153" t="s">
        <v>189</v>
      </c>
      <c r="AU194" s="153" t="s">
        <v>83</v>
      </c>
      <c r="AY194" s="18" t="s">
        <v>144</v>
      </c>
      <c r="BE194" s="154">
        <f>IF(N194="základní",J194,0)</f>
        <v>0</v>
      </c>
      <c r="BF194" s="154">
        <f>IF(N194="snížená",J194,0)</f>
        <v>0</v>
      </c>
      <c r="BG194" s="154">
        <f>IF(N194="zákl. přenesená",J194,0)</f>
        <v>0</v>
      </c>
      <c r="BH194" s="154">
        <f>IF(N194="sníž. přenesená",J194,0)</f>
        <v>0</v>
      </c>
      <c r="BI194" s="154">
        <f>IF(N194="nulová",J194,0)</f>
        <v>0</v>
      </c>
      <c r="BJ194" s="18" t="s">
        <v>81</v>
      </c>
      <c r="BK194" s="154">
        <f>ROUND(I194*H194,2)</f>
        <v>0</v>
      </c>
      <c r="BL194" s="18" t="s">
        <v>151</v>
      </c>
      <c r="BM194" s="153" t="s">
        <v>231</v>
      </c>
    </row>
    <row r="195" spans="1:47" s="2" customFormat="1" ht="10.2">
      <c r="A195" s="33"/>
      <c r="B195" s="34"/>
      <c r="C195" s="33"/>
      <c r="D195" s="155" t="s">
        <v>152</v>
      </c>
      <c r="E195" s="33"/>
      <c r="F195" s="156" t="s">
        <v>230</v>
      </c>
      <c r="G195" s="33"/>
      <c r="H195" s="33"/>
      <c r="I195" s="157"/>
      <c r="J195" s="33"/>
      <c r="K195" s="33"/>
      <c r="L195" s="34"/>
      <c r="M195" s="158"/>
      <c r="N195" s="159"/>
      <c r="O195" s="59"/>
      <c r="P195" s="59"/>
      <c r="Q195" s="59"/>
      <c r="R195" s="59"/>
      <c r="S195" s="59"/>
      <c r="T195" s="60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152</v>
      </c>
      <c r="AU195" s="18" t="s">
        <v>83</v>
      </c>
    </row>
    <row r="196" spans="2:51" s="13" customFormat="1" ht="10.2">
      <c r="B196" s="160"/>
      <c r="D196" s="155" t="s">
        <v>165</v>
      </c>
      <c r="E196" s="161" t="s">
        <v>1</v>
      </c>
      <c r="F196" s="162" t="s">
        <v>232</v>
      </c>
      <c r="H196" s="163">
        <v>0.637</v>
      </c>
      <c r="I196" s="164"/>
      <c r="L196" s="160"/>
      <c r="M196" s="165"/>
      <c r="N196" s="166"/>
      <c r="O196" s="166"/>
      <c r="P196" s="166"/>
      <c r="Q196" s="166"/>
      <c r="R196" s="166"/>
      <c r="S196" s="166"/>
      <c r="T196" s="167"/>
      <c r="AT196" s="161" t="s">
        <v>165</v>
      </c>
      <c r="AU196" s="161" t="s">
        <v>83</v>
      </c>
      <c r="AV196" s="13" t="s">
        <v>83</v>
      </c>
      <c r="AW196" s="13" t="s">
        <v>30</v>
      </c>
      <c r="AX196" s="13" t="s">
        <v>73</v>
      </c>
      <c r="AY196" s="161" t="s">
        <v>144</v>
      </c>
    </row>
    <row r="197" spans="2:51" s="14" customFormat="1" ht="10.2">
      <c r="B197" s="168"/>
      <c r="D197" s="155" t="s">
        <v>165</v>
      </c>
      <c r="E197" s="169" t="s">
        <v>1</v>
      </c>
      <c r="F197" s="170" t="s">
        <v>167</v>
      </c>
      <c r="H197" s="171">
        <v>0.637</v>
      </c>
      <c r="I197" s="172"/>
      <c r="L197" s="168"/>
      <c r="M197" s="173"/>
      <c r="N197" s="174"/>
      <c r="O197" s="174"/>
      <c r="P197" s="174"/>
      <c r="Q197" s="174"/>
      <c r="R197" s="174"/>
      <c r="S197" s="174"/>
      <c r="T197" s="175"/>
      <c r="AT197" s="169" t="s">
        <v>165</v>
      </c>
      <c r="AU197" s="169" t="s">
        <v>83</v>
      </c>
      <c r="AV197" s="14" t="s">
        <v>151</v>
      </c>
      <c r="AW197" s="14" t="s">
        <v>30</v>
      </c>
      <c r="AX197" s="14" t="s">
        <v>81</v>
      </c>
      <c r="AY197" s="169" t="s">
        <v>144</v>
      </c>
    </row>
    <row r="198" spans="1:65" s="2" customFormat="1" ht="22.8">
      <c r="A198" s="33"/>
      <c r="B198" s="141"/>
      <c r="C198" s="142" t="s">
        <v>193</v>
      </c>
      <c r="D198" s="142" t="s">
        <v>146</v>
      </c>
      <c r="E198" s="143" t="s">
        <v>233</v>
      </c>
      <c r="F198" s="144" t="s">
        <v>234</v>
      </c>
      <c r="G198" s="145" t="s">
        <v>162</v>
      </c>
      <c r="H198" s="146">
        <v>1.68</v>
      </c>
      <c r="I198" s="147"/>
      <c r="J198" s="148">
        <f>ROUND(I198*H198,2)</f>
        <v>0</v>
      </c>
      <c r="K198" s="144" t="s">
        <v>183</v>
      </c>
      <c r="L198" s="34"/>
      <c r="M198" s="149" t="s">
        <v>1</v>
      </c>
      <c r="N198" s="150" t="s">
        <v>38</v>
      </c>
      <c r="O198" s="59"/>
      <c r="P198" s="151">
        <f>O198*H198</f>
        <v>0</v>
      </c>
      <c r="Q198" s="151">
        <v>0</v>
      </c>
      <c r="R198" s="151">
        <f>Q198*H198</f>
        <v>0</v>
      </c>
      <c r="S198" s="151">
        <v>0</v>
      </c>
      <c r="T198" s="15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53" t="s">
        <v>151</v>
      </c>
      <c r="AT198" s="153" t="s">
        <v>146</v>
      </c>
      <c r="AU198" s="153" t="s">
        <v>83</v>
      </c>
      <c r="AY198" s="18" t="s">
        <v>144</v>
      </c>
      <c r="BE198" s="154">
        <f>IF(N198="základní",J198,0)</f>
        <v>0</v>
      </c>
      <c r="BF198" s="154">
        <f>IF(N198="snížená",J198,0)</f>
        <v>0</v>
      </c>
      <c r="BG198" s="154">
        <f>IF(N198="zákl. přenesená",J198,0)</f>
        <v>0</v>
      </c>
      <c r="BH198" s="154">
        <f>IF(N198="sníž. přenesená",J198,0)</f>
        <v>0</v>
      </c>
      <c r="BI198" s="154">
        <f>IF(N198="nulová",J198,0)</f>
        <v>0</v>
      </c>
      <c r="BJ198" s="18" t="s">
        <v>81</v>
      </c>
      <c r="BK198" s="154">
        <f>ROUND(I198*H198,2)</f>
        <v>0</v>
      </c>
      <c r="BL198" s="18" t="s">
        <v>151</v>
      </c>
      <c r="BM198" s="153" t="s">
        <v>235</v>
      </c>
    </row>
    <row r="199" spans="1:47" s="2" customFormat="1" ht="19.2">
      <c r="A199" s="33"/>
      <c r="B199" s="34"/>
      <c r="C199" s="33"/>
      <c r="D199" s="155" t="s">
        <v>152</v>
      </c>
      <c r="E199" s="33"/>
      <c r="F199" s="156" t="s">
        <v>234</v>
      </c>
      <c r="G199" s="33"/>
      <c r="H199" s="33"/>
      <c r="I199" s="157"/>
      <c r="J199" s="33"/>
      <c r="K199" s="33"/>
      <c r="L199" s="34"/>
      <c r="M199" s="158"/>
      <c r="N199" s="159"/>
      <c r="O199" s="59"/>
      <c r="P199" s="59"/>
      <c r="Q199" s="59"/>
      <c r="R199" s="59"/>
      <c r="S199" s="59"/>
      <c r="T199" s="60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152</v>
      </c>
      <c r="AU199" s="18" t="s">
        <v>83</v>
      </c>
    </row>
    <row r="200" spans="2:51" s="15" customFormat="1" ht="10.2">
      <c r="B200" s="176"/>
      <c r="D200" s="155" t="s">
        <v>165</v>
      </c>
      <c r="E200" s="177" t="s">
        <v>1</v>
      </c>
      <c r="F200" s="178" t="s">
        <v>236</v>
      </c>
      <c r="H200" s="177" t="s">
        <v>1</v>
      </c>
      <c r="I200" s="179"/>
      <c r="L200" s="176"/>
      <c r="M200" s="180"/>
      <c r="N200" s="181"/>
      <c r="O200" s="181"/>
      <c r="P200" s="181"/>
      <c r="Q200" s="181"/>
      <c r="R200" s="181"/>
      <c r="S200" s="181"/>
      <c r="T200" s="182"/>
      <c r="AT200" s="177" t="s">
        <v>165</v>
      </c>
      <c r="AU200" s="177" t="s">
        <v>83</v>
      </c>
      <c r="AV200" s="15" t="s">
        <v>81</v>
      </c>
      <c r="AW200" s="15" t="s">
        <v>30</v>
      </c>
      <c r="AX200" s="15" t="s">
        <v>73</v>
      </c>
      <c r="AY200" s="177" t="s">
        <v>144</v>
      </c>
    </row>
    <row r="201" spans="2:51" s="13" customFormat="1" ht="10.2">
      <c r="B201" s="160"/>
      <c r="D201" s="155" t="s">
        <v>165</v>
      </c>
      <c r="E201" s="161" t="s">
        <v>1</v>
      </c>
      <c r="F201" s="162" t="s">
        <v>237</v>
      </c>
      <c r="H201" s="163">
        <v>1.68</v>
      </c>
      <c r="I201" s="164"/>
      <c r="L201" s="160"/>
      <c r="M201" s="165"/>
      <c r="N201" s="166"/>
      <c r="O201" s="166"/>
      <c r="P201" s="166"/>
      <c r="Q201" s="166"/>
      <c r="R201" s="166"/>
      <c r="S201" s="166"/>
      <c r="T201" s="167"/>
      <c r="AT201" s="161" t="s">
        <v>165</v>
      </c>
      <c r="AU201" s="161" t="s">
        <v>83</v>
      </c>
      <c r="AV201" s="13" t="s">
        <v>83</v>
      </c>
      <c r="AW201" s="13" t="s">
        <v>30</v>
      </c>
      <c r="AX201" s="13" t="s">
        <v>73</v>
      </c>
      <c r="AY201" s="161" t="s">
        <v>144</v>
      </c>
    </row>
    <row r="202" spans="2:51" s="14" customFormat="1" ht="10.2">
      <c r="B202" s="168"/>
      <c r="D202" s="155" t="s">
        <v>165</v>
      </c>
      <c r="E202" s="169" t="s">
        <v>1</v>
      </c>
      <c r="F202" s="170" t="s">
        <v>167</v>
      </c>
      <c r="H202" s="171">
        <v>1.68</v>
      </c>
      <c r="I202" s="172"/>
      <c r="L202" s="168"/>
      <c r="M202" s="173"/>
      <c r="N202" s="174"/>
      <c r="O202" s="174"/>
      <c r="P202" s="174"/>
      <c r="Q202" s="174"/>
      <c r="R202" s="174"/>
      <c r="S202" s="174"/>
      <c r="T202" s="175"/>
      <c r="AT202" s="169" t="s">
        <v>165</v>
      </c>
      <c r="AU202" s="169" t="s">
        <v>83</v>
      </c>
      <c r="AV202" s="14" t="s">
        <v>151</v>
      </c>
      <c r="AW202" s="14" t="s">
        <v>30</v>
      </c>
      <c r="AX202" s="14" t="s">
        <v>81</v>
      </c>
      <c r="AY202" s="169" t="s">
        <v>144</v>
      </c>
    </row>
    <row r="203" spans="1:65" s="2" customFormat="1" ht="22.8">
      <c r="A203" s="33"/>
      <c r="B203" s="141"/>
      <c r="C203" s="142" t="s">
        <v>8</v>
      </c>
      <c r="D203" s="142" t="s">
        <v>146</v>
      </c>
      <c r="E203" s="143" t="s">
        <v>238</v>
      </c>
      <c r="F203" s="144" t="s">
        <v>239</v>
      </c>
      <c r="G203" s="145" t="s">
        <v>162</v>
      </c>
      <c r="H203" s="146">
        <v>4.998</v>
      </c>
      <c r="I203" s="147"/>
      <c r="J203" s="148">
        <f>ROUND(I203*H203,2)</f>
        <v>0</v>
      </c>
      <c r="K203" s="144" t="s">
        <v>183</v>
      </c>
      <c r="L203" s="34"/>
      <c r="M203" s="149" t="s">
        <v>1</v>
      </c>
      <c r="N203" s="150" t="s">
        <v>38</v>
      </c>
      <c r="O203" s="59"/>
      <c r="P203" s="151">
        <f>O203*H203</f>
        <v>0</v>
      </c>
      <c r="Q203" s="151">
        <v>0</v>
      </c>
      <c r="R203" s="151">
        <f>Q203*H203</f>
        <v>0</v>
      </c>
      <c r="S203" s="151">
        <v>0</v>
      </c>
      <c r="T203" s="152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53" t="s">
        <v>151</v>
      </c>
      <c r="AT203" s="153" t="s">
        <v>146</v>
      </c>
      <c r="AU203" s="153" t="s">
        <v>83</v>
      </c>
      <c r="AY203" s="18" t="s">
        <v>144</v>
      </c>
      <c r="BE203" s="154">
        <f>IF(N203="základní",J203,0)</f>
        <v>0</v>
      </c>
      <c r="BF203" s="154">
        <f>IF(N203="snížená",J203,0)</f>
        <v>0</v>
      </c>
      <c r="BG203" s="154">
        <f>IF(N203="zákl. přenesená",J203,0)</f>
        <v>0</v>
      </c>
      <c r="BH203" s="154">
        <f>IF(N203="sníž. přenesená",J203,0)</f>
        <v>0</v>
      </c>
      <c r="BI203" s="154">
        <f>IF(N203="nulová",J203,0)</f>
        <v>0</v>
      </c>
      <c r="BJ203" s="18" t="s">
        <v>81</v>
      </c>
      <c r="BK203" s="154">
        <f>ROUND(I203*H203,2)</f>
        <v>0</v>
      </c>
      <c r="BL203" s="18" t="s">
        <v>151</v>
      </c>
      <c r="BM203" s="153" t="s">
        <v>240</v>
      </c>
    </row>
    <row r="204" spans="1:47" s="2" customFormat="1" ht="19.2">
      <c r="A204" s="33"/>
      <c r="B204" s="34"/>
      <c r="C204" s="33"/>
      <c r="D204" s="155" t="s">
        <v>152</v>
      </c>
      <c r="E204" s="33"/>
      <c r="F204" s="156" t="s">
        <v>239</v>
      </c>
      <c r="G204" s="33"/>
      <c r="H204" s="33"/>
      <c r="I204" s="157"/>
      <c r="J204" s="33"/>
      <c r="K204" s="33"/>
      <c r="L204" s="34"/>
      <c r="M204" s="158"/>
      <c r="N204" s="159"/>
      <c r="O204" s="59"/>
      <c r="P204" s="59"/>
      <c r="Q204" s="59"/>
      <c r="R204" s="59"/>
      <c r="S204" s="59"/>
      <c r="T204" s="60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8" t="s">
        <v>152</v>
      </c>
      <c r="AU204" s="18" t="s">
        <v>83</v>
      </c>
    </row>
    <row r="205" spans="2:51" s="15" customFormat="1" ht="10.2">
      <c r="B205" s="176"/>
      <c r="D205" s="155" t="s">
        <v>165</v>
      </c>
      <c r="E205" s="177" t="s">
        <v>1</v>
      </c>
      <c r="F205" s="178" t="s">
        <v>236</v>
      </c>
      <c r="H205" s="177" t="s">
        <v>1</v>
      </c>
      <c r="I205" s="179"/>
      <c r="L205" s="176"/>
      <c r="M205" s="180"/>
      <c r="N205" s="181"/>
      <c r="O205" s="181"/>
      <c r="P205" s="181"/>
      <c r="Q205" s="181"/>
      <c r="R205" s="181"/>
      <c r="S205" s="181"/>
      <c r="T205" s="182"/>
      <c r="AT205" s="177" t="s">
        <v>165</v>
      </c>
      <c r="AU205" s="177" t="s">
        <v>83</v>
      </c>
      <c r="AV205" s="15" t="s">
        <v>81</v>
      </c>
      <c r="AW205" s="15" t="s">
        <v>30</v>
      </c>
      <c r="AX205" s="15" t="s">
        <v>73</v>
      </c>
      <c r="AY205" s="177" t="s">
        <v>144</v>
      </c>
    </row>
    <row r="206" spans="2:51" s="13" customFormat="1" ht="10.2">
      <c r="B206" s="160"/>
      <c r="D206" s="155" t="s">
        <v>165</v>
      </c>
      <c r="E206" s="161" t="s">
        <v>1</v>
      </c>
      <c r="F206" s="162" t="s">
        <v>241</v>
      </c>
      <c r="H206" s="163">
        <v>1.428</v>
      </c>
      <c r="I206" s="164"/>
      <c r="L206" s="160"/>
      <c r="M206" s="165"/>
      <c r="N206" s="166"/>
      <c r="O206" s="166"/>
      <c r="P206" s="166"/>
      <c r="Q206" s="166"/>
      <c r="R206" s="166"/>
      <c r="S206" s="166"/>
      <c r="T206" s="167"/>
      <c r="AT206" s="161" t="s">
        <v>165</v>
      </c>
      <c r="AU206" s="161" t="s">
        <v>83</v>
      </c>
      <c r="AV206" s="13" t="s">
        <v>83</v>
      </c>
      <c r="AW206" s="13" t="s">
        <v>30</v>
      </c>
      <c r="AX206" s="13" t="s">
        <v>73</v>
      </c>
      <c r="AY206" s="161" t="s">
        <v>144</v>
      </c>
    </row>
    <row r="207" spans="2:51" s="13" customFormat="1" ht="10.2">
      <c r="B207" s="160"/>
      <c r="D207" s="155" t="s">
        <v>165</v>
      </c>
      <c r="E207" s="161" t="s">
        <v>1</v>
      </c>
      <c r="F207" s="162" t="s">
        <v>242</v>
      </c>
      <c r="H207" s="163">
        <v>3.57</v>
      </c>
      <c r="I207" s="164"/>
      <c r="L207" s="160"/>
      <c r="M207" s="165"/>
      <c r="N207" s="166"/>
      <c r="O207" s="166"/>
      <c r="P207" s="166"/>
      <c r="Q207" s="166"/>
      <c r="R207" s="166"/>
      <c r="S207" s="166"/>
      <c r="T207" s="167"/>
      <c r="AT207" s="161" t="s">
        <v>165</v>
      </c>
      <c r="AU207" s="161" t="s">
        <v>83</v>
      </c>
      <c r="AV207" s="13" t="s">
        <v>83</v>
      </c>
      <c r="AW207" s="13" t="s">
        <v>30</v>
      </c>
      <c r="AX207" s="13" t="s">
        <v>73</v>
      </c>
      <c r="AY207" s="161" t="s">
        <v>144</v>
      </c>
    </row>
    <row r="208" spans="2:51" s="14" customFormat="1" ht="10.2">
      <c r="B208" s="168"/>
      <c r="D208" s="155" t="s">
        <v>165</v>
      </c>
      <c r="E208" s="169" t="s">
        <v>1</v>
      </c>
      <c r="F208" s="170" t="s">
        <v>167</v>
      </c>
      <c r="H208" s="171">
        <v>4.997999999999999</v>
      </c>
      <c r="I208" s="172"/>
      <c r="L208" s="168"/>
      <c r="M208" s="173"/>
      <c r="N208" s="174"/>
      <c r="O208" s="174"/>
      <c r="P208" s="174"/>
      <c r="Q208" s="174"/>
      <c r="R208" s="174"/>
      <c r="S208" s="174"/>
      <c r="T208" s="175"/>
      <c r="AT208" s="169" t="s">
        <v>165</v>
      </c>
      <c r="AU208" s="169" t="s">
        <v>83</v>
      </c>
      <c r="AV208" s="14" t="s">
        <v>151</v>
      </c>
      <c r="AW208" s="14" t="s">
        <v>30</v>
      </c>
      <c r="AX208" s="14" t="s">
        <v>81</v>
      </c>
      <c r="AY208" s="169" t="s">
        <v>144</v>
      </c>
    </row>
    <row r="209" spans="1:65" s="2" customFormat="1" ht="22.8">
      <c r="A209" s="33"/>
      <c r="B209" s="141"/>
      <c r="C209" s="142" t="s">
        <v>196</v>
      </c>
      <c r="D209" s="142" t="s">
        <v>146</v>
      </c>
      <c r="E209" s="143" t="s">
        <v>243</v>
      </c>
      <c r="F209" s="144" t="s">
        <v>244</v>
      </c>
      <c r="G209" s="145" t="s">
        <v>162</v>
      </c>
      <c r="H209" s="146">
        <v>2.94</v>
      </c>
      <c r="I209" s="147"/>
      <c r="J209" s="148">
        <f>ROUND(I209*H209,2)</f>
        <v>0</v>
      </c>
      <c r="K209" s="144" t="s">
        <v>183</v>
      </c>
      <c r="L209" s="34"/>
      <c r="M209" s="149" t="s">
        <v>1</v>
      </c>
      <c r="N209" s="150" t="s">
        <v>38</v>
      </c>
      <c r="O209" s="59"/>
      <c r="P209" s="151">
        <f>O209*H209</f>
        <v>0</v>
      </c>
      <c r="Q209" s="151">
        <v>0</v>
      </c>
      <c r="R209" s="151">
        <f>Q209*H209</f>
        <v>0</v>
      </c>
      <c r="S209" s="151">
        <v>0</v>
      </c>
      <c r="T209" s="152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53" t="s">
        <v>151</v>
      </c>
      <c r="AT209" s="153" t="s">
        <v>146</v>
      </c>
      <c r="AU209" s="153" t="s">
        <v>83</v>
      </c>
      <c r="AY209" s="18" t="s">
        <v>144</v>
      </c>
      <c r="BE209" s="154">
        <f>IF(N209="základní",J209,0)</f>
        <v>0</v>
      </c>
      <c r="BF209" s="154">
        <f>IF(N209="snížená",J209,0)</f>
        <v>0</v>
      </c>
      <c r="BG209" s="154">
        <f>IF(N209="zákl. přenesená",J209,0)</f>
        <v>0</v>
      </c>
      <c r="BH209" s="154">
        <f>IF(N209="sníž. přenesená",J209,0)</f>
        <v>0</v>
      </c>
      <c r="BI209" s="154">
        <f>IF(N209="nulová",J209,0)</f>
        <v>0</v>
      </c>
      <c r="BJ209" s="18" t="s">
        <v>81</v>
      </c>
      <c r="BK209" s="154">
        <f>ROUND(I209*H209,2)</f>
        <v>0</v>
      </c>
      <c r="BL209" s="18" t="s">
        <v>151</v>
      </c>
      <c r="BM209" s="153" t="s">
        <v>245</v>
      </c>
    </row>
    <row r="210" spans="1:47" s="2" customFormat="1" ht="19.2">
      <c r="A210" s="33"/>
      <c r="B210" s="34"/>
      <c r="C210" s="33"/>
      <c r="D210" s="155" t="s">
        <v>152</v>
      </c>
      <c r="E210" s="33"/>
      <c r="F210" s="156" t="s">
        <v>244</v>
      </c>
      <c r="G210" s="33"/>
      <c r="H210" s="33"/>
      <c r="I210" s="157"/>
      <c r="J210" s="33"/>
      <c r="K210" s="33"/>
      <c r="L210" s="34"/>
      <c r="M210" s="158"/>
      <c r="N210" s="159"/>
      <c r="O210" s="59"/>
      <c r="P210" s="59"/>
      <c r="Q210" s="59"/>
      <c r="R210" s="59"/>
      <c r="S210" s="59"/>
      <c r="T210" s="60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T210" s="18" t="s">
        <v>152</v>
      </c>
      <c r="AU210" s="18" t="s">
        <v>83</v>
      </c>
    </row>
    <row r="211" spans="2:51" s="15" customFormat="1" ht="10.2">
      <c r="B211" s="176"/>
      <c r="D211" s="155" t="s">
        <v>165</v>
      </c>
      <c r="E211" s="177" t="s">
        <v>1</v>
      </c>
      <c r="F211" s="178" t="s">
        <v>236</v>
      </c>
      <c r="H211" s="177" t="s">
        <v>1</v>
      </c>
      <c r="I211" s="179"/>
      <c r="L211" s="176"/>
      <c r="M211" s="180"/>
      <c r="N211" s="181"/>
      <c r="O211" s="181"/>
      <c r="P211" s="181"/>
      <c r="Q211" s="181"/>
      <c r="R211" s="181"/>
      <c r="S211" s="181"/>
      <c r="T211" s="182"/>
      <c r="AT211" s="177" t="s">
        <v>165</v>
      </c>
      <c r="AU211" s="177" t="s">
        <v>83</v>
      </c>
      <c r="AV211" s="15" t="s">
        <v>81</v>
      </c>
      <c r="AW211" s="15" t="s">
        <v>30</v>
      </c>
      <c r="AX211" s="15" t="s">
        <v>73</v>
      </c>
      <c r="AY211" s="177" t="s">
        <v>144</v>
      </c>
    </row>
    <row r="212" spans="2:51" s="13" customFormat="1" ht="10.2">
      <c r="B212" s="160"/>
      <c r="D212" s="155" t="s">
        <v>165</v>
      </c>
      <c r="E212" s="161" t="s">
        <v>1</v>
      </c>
      <c r="F212" s="162" t="s">
        <v>246</v>
      </c>
      <c r="H212" s="163">
        <v>2.94</v>
      </c>
      <c r="I212" s="164"/>
      <c r="L212" s="160"/>
      <c r="M212" s="165"/>
      <c r="N212" s="166"/>
      <c r="O212" s="166"/>
      <c r="P212" s="166"/>
      <c r="Q212" s="166"/>
      <c r="R212" s="166"/>
      <c r="S212" s="166"/>
      <c r="T212" s="167"/>
      <c r="AT212" s="161" t="s">
        <v>165</v>
      </c>
      <c r="AU212" s="161" t="s">
        <v>83</v>
      </c>
      <c r="AV212" s="13" t="s">
        <v>83</v>
      </c>
      <c r="AW212" s="13" t="s">
        <v>30</v>
      </c>
      <c r="AX212" s="13" t="s">
        <v>73</v>
      </c>
      <c r="AY212" s="161" t="s">
        <v>144</v>
      </c>
    </row>
    <row r="213" spans="2:51" s="14" customFormat="1" ht="10.2">
      <c r="B213" s="168"/>
      <c r="D213" s="155" t="s">
        <v>165</v>
      </c>
      <c r="E213" s="169" t="s">
        <v>1</v>
      </c>
      <c r="F213" s="170" t="s">
        <v>167</v>
      </c>
      <c r="H213" s="171">
        <v>2.94</v>
      </c>
      <c r="I213" s="172"/>
      <c r="L213" s="168"/>
      <c r="M213" s="173"/>
      <c r="N213" s="174"/>
      <c r="O213" s="174"/>
      <c r="P213" s="174"/>
      <c r="Q213" s="174"/>
      <c r="R213" s="174"/>
      <c r="S213" s="174"/>
      <c r="T213" s="175"/>
      <c r="AT213" s="169" t="s">
        <v>165</v>
      </c>
      <c r="AU213" s="169" t="s">
        <v>83</v>
      </c>
      <c r="AV213" s="14" t="s">
        <v>151</v>
      </c>
      <c r="AW213" s="14" t="s">
        <v>30</v>
      </c>
      <c r="AX213" s="14" t="s">
        <v>81</v>
      </c>
      <c r="AY213" s="169" t="s">
        <v>144</v>
      </c>
    </row>
    <row r="214" spans="1:65" s="2" customFormat="1" ht="22.8">
      <c r="A214" s="33"/>
      <c r="B214" s="141"/>
      <c r="C214" s="142" t="s">
        <v>247</v>
      </c>
      <c r="D214" s="142" t="s">
        <v>146</v>
      </c>
      <c r="E214" s="143" t="s">
        <v>248</v>
      </c>
      <c r="F214" s="144" t="s">
        <v>249</v>
      </c>
      <c r="G214" s="145" t="s">
        <v>162</v>
      </c>
      <c r="H214" s="146">
        <v>31.92</v>
      </c>
      <c r="I214" s="147"/>
      <c r="J214" s="148">
        <f>ROUND(I214*H214,2)</f>
        <v>0</v>
      </c>
      <c r="K214" s="144" t="s">
        <v>183</v>
      </c>
      <c r="L214" s="34"/>
      <c r="M214" s="149" t="s">
        <v>1</v>
      </c>
      <c r="N214" s="150" t="s">
        <v>38</v>
      </c>
      <c r="O214" s="59"/>
      <c r="P214" s="151">
        <f>O214*H214</f>
        <v>0</v>
      </c>
      <c r="Q214" s="151">
        <v>0</v>
      </c>
      <c r="R214" s="151">
        <f>Q214*H214</f>
        <v>0</v>
      </c>
      <c r="S214" s="151">
        <v>0</v>
      </c>
      <c r="T214" s="152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3" t="s">
        <v>151</v>
      </c>
      <c r="AT214" s="153" t="s">
        <v>146</v>
      </c>
      <c r="AU214" s="153" t="s">
        <v>83</v>
      </c>
      <c r="AY214" s="18" t="s">
        <v>144</v>
      </c>
      <c r="BE214" s="154">
        <f>IF(N214="základní",J214,0)</f>
        <v>0</v>
      </c>
      <c r="BF214" s="154">
        <f>IF(N214="snížená",J214,0)</f>
        <v>0</v>
      </c>
      <c r="BG214" s="154">
        <f>IF(N214="zákl. přenesená",J214,0)</f>
        <v>0</v>
      </c>
      <c r="BH214" s="154">
        <f>IF(N214="sníž. přenesená",J214,0)</f>
        <v>0</v>
      </c>
      <c r="BI214" s="154">
        <f>IF(N214="nulová",J214,0)</f>
        <v>0</v>
      </c>
      <c r="BJ214" s="18" t="s">
        <v>81</v>
      </c>
      <c r="BK214" s="154">
        <f>ROUND(I214*H214,2)</f>
        <v>0</v>
      </c>
      <c r="BL214" s="18" t="s">
        <v>151</v>
      </c>
      <c r="BM214" s="153" t="s">
        <v>250</v>
      </c>
    </row>
    <row r="215" spans="1:47" s="2" customFormat="1" ht="10.2">
      <c r="A215" s="33"/>
      <c r="B215" s="34"/>
      <c r="C215" s="33"/>
      <c r="D215" s="155" t="s">
        <v>152</v>
      </c>
      <c r="E215" s="33"/>
      <c r="F215" s="156" t="s">
        <v>249</v>
      </c>
      <c r="G215" s="33"/>
      <c r="H215" s="33"/>
      <c r="I215" s="157"/>
      <c r="J215" s="33"/>
      <c r="K215" s="33"/>
      <c r="L215" s="34"/>
      <c r="M215" s="158"/>
      <c r="N215" s="159"/>
      <c r="O215" s="59"/>
      <c r="P215" s="59"/>
      <c r="Q215" s="59"/>
      <c r="R215" s="59"/>
      <c r="S215" s="59"/>
      <c r="T215" s="60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8" t="s">
        <v>152</v>
      </c>
      <c r="AU215" s="18" t="s">
        <v>83</v>
      </c>
    </row>
    <row r="216" spans="2:51" s="15" customFormat="1" ht="10.2">
      <c r="B216" s="176"/>
      <c r="D216" s="155" t="s">
        <v>165</v>
      </c>
      <c r="E216" s="177" t="s">
        <v>1</v>
      </c>
      <c r="F216" s="178" t="s">
        <v>173</v>
      </c>
      <c r="H216" s="177" t="s">
        <v>1</v>
      </c>
      <c r="I216" s="179"/>
      <c r="L216" s="176"/>
      <c r="M216" s="180"/>
      <c r="N216" s="181"/>
      <c r="O216" s="181"/>
      <c r="P216" s="181"/>
      <c r="Q216" s="181"/>
      <c r="R216" s="181"/>
      <c r="S216" s="181"/>
      <c r="T216" s="182"/>
      <c r="AT216" s="177" t="s">
        <v>165</v>
      </c>
      <c r="AU216" s="177" t="s">
        <v>83</v>
      </c>
      <c r="AV216" s="15" t="s">
        <v>81</v>
      </c>
      <c r="AW216" s="15" t="s">
        <v>30</v>
      </c>
      <c r="AX216" s="15" t="s">
        <v>73</v>
      </c>
      <c r="AY216" s="177" t="s">
        <v>144</v>
      </c>
    </row>
    <row r="217" spans="2:51" s="15" customFormat="1" ht="10.2">
      <c r="B217" s="176"/>
      <c r="D217" s="155" t="s">
        <v>165</v>
      </c>
      <c r="E217" s="177" t="s">
        <v>1</v>
      </c>
      <c r="F217" s="178" t="s">
        <v>206</v>
      </c>
      <c r="H217" s="177" t="s">
        <v>1</v>
      </c>
      <c r="I217" s="179"/>
      <c r="L217" s="176"/>
      <c r="M217" s="180"/>
      <c r="N217" s="181"/>
      <c r="O217" s="181"/>
      <c r="P217" s="181"/>
      <c r="Q217" s="181"/>
      <c r="R217" s="181"/>
      <c r="S217" s="181"/>
      <c r="T217" s="182"/>
      <c r="AT217" s="177" t="s">
        <v>165</v>
      </c>
      <c r="AU217" s="177" t="s">
        <v>83</v>
      </c>
      <c r="AV217" s="15" t="s">
        <v>81</v>
      </c>
      <c r="AW217" s="15" t="s">
        <v>30</v>
      </c>
      <c r="AX217" s="15" t="s">
        <v>73</v>
      </c>
      <c r="AY217" s="177" t="s">
        <v>144</v>
      </c>
    </row>
    <row r="218" spans="2:51" s="13" customFormat="1" ht="10.2">
      <c r="B218" s="160"/>
      <c r="D218" s="155" t="s">
        <v>165</v>
      </c>
      <c r="E218" s="161" t="s">
        <v>1</v>
      </c>
      <c r="F218" s="162" t="s">
        <v>251</v>
      </c>
      <c r="H218" s="163">
        <v>31.92</v>
      </c>
      <c r="I218" s="164"/>
      <c r="L218" s="160"/>
      <c r="M218" s="165"/>
      <c r="N218" s="166"/>
      <c r="O218" s="166"/>
      <c r="P218" s="166"/>
      <c r="Q218" s="166"/>
      <c r="R218" s="166"/>
      <c r="S218" s="166"/>
      <c r="T218" s="167"/>
      <c r="AT218" s="161" t="s">
        <v>165</v>
      </c>
      <c r="AU218" s="161" t="s">
        <v>83</v>
      </c>
      <c r="AV218" s="13" t="s">
        <v>83</v>
      </c>
      <c r="AW218" s="13" t="s">
        <v>30</v>
      </c>
      <c r="AX218" s="13" t="s">
        <v>73</v>
      </c>
      <c r="AY218" s="161" t="s">
        <v>144</v>
      </c>
    </row>
    <row r="219" spans="2:51" s="14" customFormat="1" ht="10.2">
      <c r="B219" s="168"/>
      <c r="D219" s="155" t="s">
        <v>165</v>
      </c>
      <c r="E219" s="169" t="s">
        <v>1</v>
      </c>
      <c r="F219" s="170" t="s">
        <v>167</v>
      </c>
      <c r="H219" s="171">
        <v>31.92</v>
      </c>
      <c r="I219" s="172"/>
      <c r="L219" s="168"/>
      <c r="M219" s="173"/>
      <c r="N219" s="174"/>
      <c r="O219" s="174"/>
      <c r="P219" s="174"/>
      <c r="Q219" s="174"/>
      <c r="R219" s="174"/>
      <c r="S219" s="174"/>
      <c r="T219" s="175"/>
      <c r="AT219" s="169" t="s">
        <v>165</v>
      </c>
      <c r="AU219" s="169" t="s">
        <v>83</v>
      </c>
      <c r="AV219" s="14" t="s">
        <v>151</v>
      </c>
      <c r="AW219" s="14" t="s">
        <v>30</v>
      </c>
      <c r="AX219" s="14" t="s">
        <v>81</v>
      </c>
      <c r="AY219" s="169" t="s">
        <v>144</v>
      </c>
    </row>
    <row r="220" spans="1:65" s="2" customFormat="1" ht="22.8">
      <c r="A220" s="33"/>
      <c r="B220" s="141"/>
      <c r="C220" s="142" t="s">
        <v>200</v>
      </c>
      <c r="D220" s="142" t="s">
        <v>146</v>
      </c>
      <c r="E220" s="143" t="s">
        <v>252</v>
      </c>
      <c r="F220" s="144" t="s">
        <v>253</v>
      </c>
      <c r="G220" s="145" t="s">
        <v>162</v>
      </c>
      <c r="H220" s="146">
        <v>64.47</v>
      </c>
      <c r="I220" s="147"/>
      <c r="J220" s="148">
        <f>ROUND(I220*H220,2)</f>
        <v>0</v>
      </c>
      <c r="K220" s="144" t="s">
        <v>183</v>
      </c>
      <c r="L220" s="34"/>
      <c r="M220" s="149" t="s">
        <v>1</v>
      </c>
      <c r="N220" s="150" t="s">
        <v>38</v>
      </c>
      <c r="O220" s="59"/>
      <c r="P220" s="151">
        <f>O220*H220</f>
        <v>0</v>
      </c>
      <c r="Q220" s="151">
        <v>0</v>
      </c>
      <c r="R220" s="151">
        <f>Q220*H220</f>
        <v>0</v>
      </c>
      <c r="S220" s="151">
        <v>0</v>
      </c>
      <c r="T220" s="152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53" t="s">
        <v>151</v>
      </c>
      <c r="AT220" s="153" t="s">
        <v>146</v>
      </c>
      <c r="AU220" s="153" t="s">
        <v>83</v>
      </c>
      <c r="AY220" s="18" t="s">
        <v>144</v>
      </c>
      <c r="BE220" s="154">
        <f>IF(N220="základní",J220,0)</f>
        <v>0</v>
      </c>
      <c r="BF220" s="154">
        <f>IF(N220="snížená",J220,0)</f>
        <v>0</v>
      </c>
      <c r="BG220" s="154">
        <f>IF(N220="zákl. přenesená",J220,0)</f>
        <v>0</v>
      </c>
      <c r="BH220" s="154">
        <f>IF(N220="sníž. přenesená",J220,0)</f>
        <v>0</v>
      </c>
      <c r="BI220" s="154">
        <f>IF(N220="nulová",J220,0)</f>
        <v>0</v>
      </c>
      <c r="BJ220" s="18" t="s">
        <v>81</v>
      </c>
      <c r="BK220" s="154">
        <f>ROUND(I220*H220,2)</f>
        <v>0</v>
      </c>
      <c r="BL220" s="18" t="s">
        <v>151</v>
      </c>
      <c r="BM220" s="153" t="s">
        <v>254</v>
      </c>
    </row>
    <row r="221" spans="1:47" s="2" customFormat="1" ht="10.2">
      <c r="A221" s="33"/>
      <c r="B221" s="34"/>
      <c r="C221" s="33"/>
      <c r="D221" s="155" t="s">
        <v>152</v>
      </c>
      <c r="E221" s="33"/>
      <c r="F221" s="156" t="s">
        <v>253</v>
      </c>
      <c r="G221" s="33"/>
      <c r="H221" s="33"/>
      <c r="I221" s="157"/>
      <c r="J221" s="33"/>
      <c r="K221" s="33"/>
      <c r="L221" s="34"/>
      <c r="M221" s="158"/>
      <c r="N221" s="159"/>
      <c r="O221" s="59"/>
      <c r="P221" s="59"/>
      <c r="Q221" s="59"/>
      <c r="R221" s="59"/>
      <c r="S221" s="59"/>
      <c r="T221" s="60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T221" s="18" t="s">
        <v>152</v>
      </c>
      <c r="AU221" s="18" t="s">
        <v>83</v>
      </c>
    </row>
    <row r="222" spans="2:51" s="15" customFormat="1" ht="10.2">
      <c r="B222" s="176"/>
      <c r="D222" s="155" t="s">
        <v>165</v>
      </c>
      <c r="E222" s="177" t="s">
        <v>1</v>
      </c>
      <c r="F222" s="178" t="s">
        <v>236</v>
      </c>
      <c r="H222" s="177" t="s">
        <v>1</v>
      </c>
      <c r="I222" s="179"/>
      <c r="L222" s="176"/>
      <c r="M222" s="180"/>
      <c r="N222" s="181"/>
      <c r="O222" s="181"/>
      <c r="P222" s="181"/>
      <c r="Q222" s="181"/>
      <c r="R222" s="181"/>
      <c r="S222" s="181"/>
      <c r="T222" s="182"/>
      <c r="AT222" s="177" t="s">
        <v>165</v>
      </c>
      <c r="AU222" s="177" t="s">
        <v>83</v>
      </c>
      <c r="AV222" s="15" t="s">
        <v>81</v>
      </c>
      <c r="AW222" s="15" t="s">
        <v>30</v>
      </c>
      <c r="AX222" s="15" t="s">
        <v>73</v>
      </c>
      <c r="AY222" s="177" t="s">
        <v>144</v>
      </c>
    </row>
    <row r="223" spans="2:51" s="15" customFormat="1" ht="10.2">
      <c r="B223" s="176"/>
      <c r="D223" s="155" t="s">
        <v>165</v>
      </c>
      <c r="E223" s="177" t="s">
        <v>1</v>
      </c>
      <c r="F223" s="178" t="s">
        <v>206</v>
      </c>
      <c r="H223" s="177" t="s">
        <v>1</v>
      </c>
      <c r="I223" s="179"/>
      <c r="L223" s="176"/>
      <c r="M223" s="180"/>
      <c r="N223" s="181"/>
      <c r="O223" s="181"/>
      <c r="P223" s="181"/>
      <c r="Q223" s="181"/>
      <c r="R223" s="181"/>
      <c r="S223" s="181"/>
      <c r="T223" s="182"/>
      <c r="AT223" s="177" t="s">
        <v>165</v>
      </c>
      <c r="AU223" s="177" t="s">
        <v>83</v>
      </c>
      <c r="AV223" s="15" t="s">
        <v>81</v>
      </c>
      <c r="AW223" s="15" t="s">
        <v>30</v>
      </c>
      <c r="AX223" s="15" t="s">
        <v>73</v>
      </c>
      <c r="AY223" s="177" t="s">
        <v>144</v>
      </c>
    </row>
    <row r="224" spans="2:51" s="13" customFormat="1" ht="10.2">
      <c r="B224" s="160"/>
      <c r="D224" s="155" t="s">
        <v>165</v>
      </c>
      <c r="E224" s="161" t="s">
        <v>1</v>
      </c>
      <c r="F224" s="162" t="s">
        <v>255</v>
      </c>
      <c r="H224" s="163">
        <v>64.47</v>
      </c>
      <c r="I224" s="164"/>
      <c r="L224" s="160"/>
      <c r="M224" s="165"/>
      <c r="N224" s="166"/>
      <c r="O224" s="166"/>
      <c r="P224" s="166"/>
      <c r="Q224" s="166"/>
      <c r="R224" s="166"/>
      <c r="S224" s="166"/>
      <c r="T224" s="167"/>
      <c r="AT224" s="161" t="s">
        <v>165</v>
      </c>
      <c r="AU224" s="161" t="s">
        <v>83</v>
      </c>
      <c r="AV224" s="13" t="s">
        <v>83</v>
      </c>
      <c r="AW224" s="13" t="s">
        <v>30</v>
      </c>
      <c r="AX224" s="13" t="s">
        <v>73</v>
      </c>
      <c r="AY224" s="161" t="s">
        <v>144</v>
      </c>
    </row>
    <row r="225" spans="2:51" s="14" customFormat="1" ht="10.2">
      <c r="B225" s="168"/>
      <c r="D225" s="155" t="s">
        <v>165</v>
      </c>
      <c r="E225" s="169" t="s">
        <v>1</v>
      </c>
      <c r="F225" s="170" t="s">
        <v>167</v>
      </c>
      <c r="H225" s="171">
        <v>64.47</v>
      </c>
      <c r="I225" s="172"/>
      <c r="L225" s="168"/>
      <c r="M225" s="173"/>
      <c r="N225" s="174"/>
      <c r="O225" s="174"/>
      <c r="P225" s="174"/>
      <c r="Q225" s="174"/>
      <c r="R225" s="174"/>
      <c r="S225" s="174"/>
      <c r="T225" s="175"/>
      <c r="AT225" s="169" t="s">
        <v>165</v>
      </c>
      <c r="AU225" s="169" t="s">
        <v>83</v>
      </c>
      <c r="AV225" s="14" t="s">
        <v>151</v>
      </c>
      <c r="AW225" s="14" t="s">
        <v>30</v>
      </c>
      <c r="AX225" s="14" t="s">
        <v>81</v>
      </c>
      <c r="AY225" s="169" t="s">
        <v>144</v>
      </c>
    </row>
    <row r="226" spans="1:65" s="2" customFormat="1" ht="16.5" customHeight="1">
      <c r="A226" s="33"/>
      <c r="B226" s="141"/>
      <c r="C226" s="142" t="s">
        <v>256</v>
      </c>
      <c r="D226" s="142" t="s">
        <v>146</v>
      </c>
      <c r="E226" s="143" t="s">
        <v>257</v>
      </c>
      <c r="F226" s="144" t="s">
        <v>258</v>
      </c>
      <c r="G226" s="145" t="s">
        <v>192</v>
      </c>
      <c r="H226" s="146">
        <v>26.74</v>
      </c>
      <c r="I226" s="147"/>
      <c r="J226" s="148">
        <f>ROUND(I226*H226,2)</f>
        <v>0</v>
      </c>
      <c r="K226" s="144" t="s">
        <v>183</v>
      </c>
      <c r="L226" s="34"/>
      <c r="M226" s="149" t="s">
        <v>1</v>
      </c>
      <c r="N226" s="150" t="s">
        <v>38</v>
      </c>
      <c r="O226" s="59"/>
      <c r="P226" s="151">
        <f>O226*H226</f>
        <v>0</v>
      </c>
      <c r="Q226" s="151">
        <v>0</v>
      </c>
      <c r="R226" s="151">
        <f>Q226*H226</f>
        <v>0</v>
      </c>
      <c r="S226" s="151">
        <v>0</v>
      </c>
      <c r="T226" s="152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53" t="s">
        <v>151</v>
      </c>
      <c r="AT226" s="153" t="s">
        <v>146</v>
      </c>
      <c r="AU226" s="153" t="s">
        <v>83</v>
      </c>
      <c r="AY226" s="18" t="s">
        <v>144</v>
      </c>
      <c r="BE226" s="154">
        <f>IF(N226="základní",J226,0)</f>
        <v>0</v>
      </c>
      <c r="BF226" s="154">
        <f>IF(N226="snížená",J226,0)</f>
        <v>0</v>
      </c>
      <c r="BG226" s="154">
        <f>IF(N226="zákl. přenesená",J226,0)</f>
        <v>0</v>
      </c>
      <c r="BH226" s="154">
        <f>IF(N226="sníž. přenesená",J226,0)</f>
        <v>0</v>
      </c>
      <c r="BI226" s="154">
        <f>IF(N226="nulová",J226,0)</f>
        <v>0</v>
      </c>
      <c r="BJ226" s="18" t="s">
        <v>81</v>
      </c>
      <c r="BK226" s="154">
        <f>ROUND(I226*H226,2)</f>
        <v>0</v>
      </c>
      <c r="BL226" s="18" t="s">
        <v>151</v>
      </c>
      <c r="BM226" s="153" t="s">
        <v>259</v>
      </c>
    </row>
    <row r="227" spans="1:47" s="2" customFormat="1" ht="10.2">
      <c r="A227" s="33"/>
      <c r="B227" s="34"/>
      <c r="C227" s="33"/>
      <c r="D227" s="155" t="s">
        <v>152</v>
      </c>
      <c r="E227" s="33"/>
      <c r="F227" s="156" t="s">
        <v>258</v>
      </c>
      <c r="G227" s="33"/>
      <c r="H227" s="33"/>
      <c r="I227" s="157"/>
      <c r="J227" s="33"/>
      <c r="K227" s="33"/>
      <c r="L227" s="34"/>
      <c r="M227" s="158"/>
      <c r="N227" s="159"/>
      <c r="O227" s="59"/>
      <c r="P227" s="59"/>
      <c r="Q227" s="59"/>
      <c r="R227" s="59"/>
      <c r="S227" s="59"/>
      <c r="T227" s="60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T227" s="18" t="s">
        <v>152</v>
      </c>
      <c r="AU227" s="18" t="s">
        <v>83</v>
      </c>
    </row>
    <row r="228" spans="2:51" s="15" customFormat="1" ht="10.2">
      <c r="B228" s="176"/>
      <c r="D228" s="155" t="s">
        <v>165</v>
      </c>
      <c r="E228" s="177" t="s">
        <v>1</v>
      </c>
      <c r="F228" s="178" t="s">
        <v>173</v>
      </c>
      <c r="H228" s="177" t="s">
        <v>1</v>
      </c>
      <c r="I228" s="179"/>
      <c r="L228" s="176"/>
      <c r="M228" s="180"/>
      <c r="N228" s="181"/>
      <c r="O228" s="181"/>
      <c r="P228" s="181"/>
      <c r="Q228" s="181"/>
      <c r="R228" s="181"/>
      <c r="S228" s="181"/>
      <c r="T228" s="182"/>
      <c r="AT228" s="177" t="s">
        <v>165</v>
      </c>
      <c r="AU228" s="177" t="s">
        <v>83</v>
      </c>
      <c r="AV228" s="15" t="s">
        <v>81</v>
      </c>
      <c r="AW228" s="15" t="s">
        <v>30</v>
      </c>
      <c r="AX228" s="15" t="s">
        <v>73</v>
      </c>
      <c r="AY228" s="177" t="s">
        <v>144</v>
      </c>
    </row>
    <row r="229" spans="2:51" s="15" customFormat="1" ht="10.2">
      <c r="B229" s="176"/>
      <c r="D229" s="155" t="s">
        <v>165</v>
      </c>
      <c r="E229" s="177" t="s">
        <v>1</v>
      </c>
      <c r="F229" s="178" t="s">
        <v>206</v>
      </c>
      <c r="H229" s="177" t="s">
        <v>1</v>
      </c>
      <c r="I229" s="179"/>
      <c r="L229" s="176"/>
      <c r="M229" s="180"/>
      <c r="N229" s="181"/>
      <c r="O229" s="181"/>
      <c r="P229" s="181"/>
      <c r="Q229" s="181"/>
      <c r="R229" s="181"/>
      <c r="S229" s="181"/>
      <c r="T229" s="182"/>
      <c r="AT229" s="177" t="s">
        <v>165</v>
      </c>
      <c r="AU229" s="177" t="s">
        <v>83</v>
      </c>
      <c r="AV229" s="15" t="s">
        <v>81</v>
      </c>
      <c r="AW229" s="15" t="s">
        <v>30</v>
      </c>
      <c r="AX229" s="15" t="s">
        <v>73</v>
      </c>
      <c r="AY229" s="177" t="s">
        <v>144</v>
      </c>
    </row>
    <row r="230" spans="2:51" s="13" customFormat="1" ht="10.2">
      <c r="B230" s="160"/>
      <c r="D230" s="155" t="s">
        <v>165</v>
      </c>
      <c r="E230" s="161" t="s">
        <v>1</v>
      </c>
      <c r="F230" s="162" t="s">
        <v>260</v>
      </c>
      <c r="H230" s="163">
        <v>26.74</v>
      </c>
      <c r="I230" s="164"/>
      <c r="L230" s="160"/>
      <c r="M230" s="165"/>
      <c r="N230" s="166"/>
      <c r="O230" s="166"/>
      <c r="P230" s="166"/>
      <c r="Q230" s="166"/>
      <c r="R230" s="166"/>
      <c r="S230" s="166"/>
      <c r="T230" s="167"/>
      <c r="AT230" s="161" t="s">
        <v>165</v>
      </c>
      <c r="AU230" s="161" t="s">
        <v>83</v>
      </c>
      <c r="AV230" s="13" t="s">
        <v>83</v>
      </c>
      <c r="AW230" s="13" t="s">
        <v>30</v>
      </c>
      <c r="AX230" s="13" t="s">
        <v>73</v>
      </c>
      <c r="AY230" s="161" t="s">
        <v>144</v>
      </c>
    </row>
    <row r="231" spans="2:51" s="14" customFormat="1" ht="10.2">
      <c r="B231" s="168"/>
      <c r="D231" s="155" t="s">
        <v>165</v>
      </c>
      <c r="E231" s="169" t="s">
        <v>1</v>
      </c>
      <c r="F231" s="170" t="s">
        <v>167</v>
      </c>
      <c r="H231" s="171">
        <v>26.74</v>
      </c>
      <c r="I231" s="172"/>
      <c r="L231" s="168"/>
      <c r="M231" s="173"/>
      <c r="N231" s="174"/>
      <c r="O231" s="174"/>
      <c r="P231" s="174"/>
      <c r="Q231" s="174"/>
      <c r="R231" s="174"/>
      <c r="S231" s="174"/>
      <c r="T231" s="175"/>
      <c r="AT231" s="169" t="s">
        <v>165</v>
      </c>
      <c r="AU231" s="169" t="s">
        <v>83</v>
      </c>
      <c r="AV231" s="14" t="s">
        <v>151</v>
      </c>
      <c r="AW231" s="14" t="s">
        <v>30</v>
      </c>
      <c r="AX231" s="14" t="s">
        <v>81</v>
      </c>
      <c r="AY231" s="169" t="s">
        <v>144</v>
      </c>
    </row>
    <row r="232" spans="1:65" s="2" customFormat="1" ht="16.5" customHeight="1">
      <c r="A232" s="33"/>
      <c r="B232" s="141"/>
      <c r="C232" s="142" t="s">
        <v>204</v>
      </c>
      <c r="D232" s="142" t="s">
        <v>146</v>
      </c>
      <c r="E232" s="143" t="s">
        <v>261</v>
      </c>
      <c r="F232" s="144" t="s">
        <v>262</v>
      </c>
      <c r="G232" s="145" t="s">
        <v>192</v>
      </c>
      <c r="H232" s="146">
        <v>42.98</v>
      </c>
      <c r="I232" s="147"/>
      <c r="J232" s="148">
        <f>ROUND(I232*H232,2)</f>
        <v>0</v>
      </c>
      <c r="K232" s="144" t="s">
        <v>183</v>
      </c>
      <c r="L232" s="34"/>
      <c r="M232" s="149" t="s">
        <v>1</v>
      </c>
      <c r="N232" s="150" t="s">
        <v>38</v>
      </c>
      <c r="O232" s="59"/>
      <c r="P232" s="151">
        <f>O232*H232</f>
        <v>0</v>
      </c>
      <c r="Q232" s="151">
        <v>0</v>
      </c>
      <c r="R232" s="151">
        <f>Q232*H232</f>
        <v>0</v>
      </c>
      <c r="S232" s="151">
        <v>0</v>
      </c>
      <c r="T232" s="152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53" t="s">
        <v>151</v>
      </c>
      <c r="AT232" s="153" t="s">
        <v>146</v>
      </c>
      <c r="AU232" s="153" t="s">
        <v>83</v>
      </c>
      <c r="AY232" s="18" t="s">
        <v>144</v>
      </c>
      <c r="BE232" s="154">
        <f>IF(N232="základní",J232,0)</f>
        <v>0</v>
      </c>
      <c r="BF232" s="154">
        <f>IF(N232="snížená",J232,0)</f>
        <v>0</v>
      </c>
      <c r="BG232" s="154">
        <f>IF(N232="zákl. přenesená",J232,0)</f>
        <v>0</v>
      </c>
      <c r="BH232" s="154">
        <f>IF(N232="sníž. přenesená",J232,0)</f>
        <v>0</v>
      </c>
      <c r="BI232" s="154">
        <f>IF(N232="nulová",J232,0)</f>
        <v>0</v>
      </c>
      <c r="BJ232" s="18" t="s">
        <v>81</v>
      </c>
      <c r="BK232" s="154">
        <f>ROUND(I232*H232,2)</f>
        <v>0</v>
      </c>
      <c r="BL232" s="18" t="s">
        <v>151</v>
      </c>
      <c r="BM232" s="153" t="s">
        <v>263</v>
      </c>
    </row>
    <row r="233" spans="1:47" s="2" customFormat="1" ht="10.2">
      <c r="A233" s="33"/>
      <c r="B233" s="34"/>
      <c r="C233" s="33"/>
      <c r="D233" s="155" t="s">
        <v>152</v>
      </c>
      <c r="E233" s="33"/>
      <c r="F233" s="156" t="s">
        <v>262</v>
      </c>
      <c r="G233" s="33"/>
      <c r="H233" s="33"/>
      <c r="I233" s="157"/>
      <c r="J233" s="33"/>
      <c r="K233" s="33"/>
      <c r="L233" s="34"/>
      <c r="M233" s="158"/>
      <c r="N233" s="159"/>
      <c r="O233" s="59"/>
      <c r="P233" s="59"/>
      <c r="Q233" s="59"/>
      <c r="R233" s="59"/>
      <c r="S233" s="59"/>
      <c r="T233" s="60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8" t="s">
        <v>152</v>
      </c>
      <c r="AU233" s="18" t="s">
        <v>83</v>
      </c>
    </row>
    <row r="234" spans="2:51" s="15" customFormat="1" ht="10.2">
      <c r="B234" s="176"/>
      <c r="D234" s="155" t="s">
        <v>165</v>
      </c>
      <c r="E234" s="177" t="s">
        <v>1</v>
      </c>
      <c r="F234" s="178" t="s">
        <v>173</v>
      </c>
      <c r="H234" s="177" t="s">
        <v>1</v>
      </c>
      <c r="I234" s="179"/>
      <c r="L234" s="176"/>
      <c r="M234" s="180"/>
      <c r="N234" s="181"/>
      <c r="O234" s="181"/>
      <c r="P234" s="181"/>
      <c r="Q234" s="181"/>
      <c r="R234" s="181"/>
      <c r="S234" s="181"/>
      <c r="T234" s="182"/>
      <c r="AT234" s="177" t="s">
        <v>165</v>
      </c>
      <c r="AU234" s="177" t="s">
        <v>83</v>
      </c>
      <c r="AV234" s="15" t="s">
        <v>81</v>
      </c>
      <c r="AW234" s="15" t="s">
        <v>30</v>
      </c>
      <c r="AX234" s="15" t="s">
        <v>73</v>
      </c>
      <c r="AY234" s="177" t="s">
        <v>144</v>
      </c>
    </row>
    <row r="235" spans="2:51" s="15" customFormat="1" ht="10.2">
      <c r="B235" s="176"/>
      <c r="D235" s="155" t="s">
        <v>165</v>
      </c>
      <c r="E235" s="177" t="s">
        <v>1</v>
      </c>
      <c r="F235" s="178" t="s">
        <v>206</v>
      </c>
      <c r="H235" s="177" t="s">
        <v>1</v>
      </c>
      <c r="I235" s="179"/>
      <c r="L235" s="176"/>
      <c r="M235" s="180"/>
      <c r="N235" s="181"/>
      <c r="O235" s="181"/>
      <c r="P235" s="181"/>
      <c r="Q235" s="181"/>
      <c r="R235" s="181"/>
      <c r="S235" s="181"/>
      <c r="T235" s="182"/>
      <c r="AT235" s="177" t="s">
        <v>165</v>
      </c>
      <c r="AU235" s="177" t="s">
        <v>83</v>
      </c>
      <c r="AV235" s="15" t="s">
        <v>81</v>
      </c>
      <c r="AW235" s="15" t="s">
        <v>30</v>
      </c>
      <c r="AX235" s="15" t="s">
        <v>73</v>
      </c>
      <c r="AY235" s="177" t="s">
        <v>144</v>
      </c>
    </row>
    <row r="236" spans="2:51" s="13" customFormat="1" ht="10.2">
      <c r="B236" s="160"/>
      <c r="D236" s="155" t="s">
        <v>165</v>
      </c>
      <c r="E236" s="161" t="s">
        <v>1</v>
      </c>
      <c r="F236" s="162" t="s">
        <v>264</v>
      </c>
      <c r="H236" s="163">
        <v>42.98</v>
      </c>
      <c r="I236" s="164"/>
      <c r="L236" s="160"/>
      <c r="M236" s="165"/>
      <c r="N236" s="166"/>
      <c r="O236" s="166"/>
      <c r="P236" s="166"/>
      <c r="Q236" s="166"/>
      <c r="R236" s="166"/>
      <c r="S236" s="166"/>
      <c r="T236" s="167"/>
      <c r="AT236" s="161" t="s">
        <v>165</v>
      </c>
      <c r="AU236" s="161" t="s">
        <v>83</v>
      </c>
      <c r="AV236" s="13" t="s">
        <v>83</v>
      </c>
      <c r="AW236" s="13" t="s">
        <v>30</v>
      </c>
      <c r="AX236" s="13" t="s">
        <v>73</v>
      </c>
      <c r="AY236" s="161" t="s">
        <v>144</v>
      </c>
    </row>
    <row r="237" spans="2:51" s="14" customFormat="1" ht="10.2">
      <c r="B237" s="168"/>
      <c r="D237" s="155" t="s">
        <v>165</v>
      </c>
      <c r="E237" s="169" t="s">
        <v>1</v>
      </c>
      <c r="F237" s="170" t="s">
        <v>167</v>
      </c>
      <c r="H237" s="171">
        <v>42.98</v>
      </c>
      <c r="I237" s="172"/>
      <c r="L237" s="168"/>
      <c r="M237" s="173"/>
      <c r="N237" s="174"/>
      <c r="O237" s="174"/>
      <c r="P237" s="174"/>
      <c r="Q237" s="174"/>
      <c r="R237" s="174"/>
      <c r="S237" s="174"/>
      <c r="T237" s="175"/>
      <c r="AT237" s="169" t="s">
        <v>165</v>
      </c>
      <c r="AU237" s="169" t="s">
        <v>83</v>
      </c>
      <c r="AV237" s="14" t="s">
        <v>151</v>
      </c>
      <c r="AW237" s="14" t="s">
        <v>30</v>
      </c>
      <c r="AX237" s="14" t="s">
        <v>81</v>
      </c>
      <c r="AY237" s="169" t="s">
        <v>144</v>
      </c>
    </row>
    <row r="238" spans="1:65" s="2" customFormat="1" ht="16.5" customHeight="1">
      <c r="A238" s="33"/>
      <c r="B238" s="141"/>
      <c r="C238" s="142" t="s">
        <v>7</v>
      </c>
      <c r="D238" s="142" t="s">
        <v>146</v>
      </c>
      <c r="E238" s="143" t="s">
        <v>265</v>
      </c>
      <c r="F238" s="144" t="s">
        <v>266</v>
      </c>
      <c r="G238" s="145" t="s">
        <v>192</v>
      </c>
      <c r="H238" s="146">
        <v>42</v>
      </c>
      <c r="I238" s="147"/>
      <c r="J238" s="148">
        <f>ROUND(I238*H238,2)</f>
        <v>0</v>
      </c>
      <c r="K238" s="144" t="s">
        <v>183</v>
      </c>
      <c r="L238" s="34"/>
      <c r="M238" s="149" t="s">
        <v>1</v>
      </c>
      <c r="N238" s="150" t="s">
        <v>38</v>
      </c>
      <c r="O238" s="59"/>
      <c r="P238" s="151">
        <f>O238*H238</f>
        <v>0</v>
      </c>
      <c r="Q238" s="151">
        <v>0</v>
      </c>
      <c r="R238" s="151">
        <f>Q238*H238</f>
        <v>0</v>
      </c>
      <c r="S238" s="151">
        <v>0</v>
      </c>
      <c r="T238" s="152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53" t="s">
        <v>151</v>
      </c>
      <c r="AT238" s="153" t="s">
        <v>146</v>
      </c>
      <c r="AU238" s="153" t="s">
        <v>83</v>
      </c>
      <c r="AY238" s="18" t="s">
        <v>144</v>
      </c>
      <c r="BE238" s="154">
        <f>IF(N238="základní",J238,0)</f>
        <v>0</v>
      </c>
      <c r="BF238" s="154">
        <f>IF(N238="snížená",J238,0)</f>
        <v>0</v>
      </c>
      <c r="BG238" s="154">
        <f>IF(N238="zákl. přenesená",J238,0)</f>
        <v>0</v>
      </c>
      <c r="BH238" s="154">
        <f>IF(N238="sníž. přenesená",J238,0)</f>
        <v>0</v>
      </c>
      <c r="BI238" s="154">
        <f>IF(N238="nulová",J238,0)</f>
        <v>0</v>
      </c>
      <c r="BJ238" s="18" t="s">
        <v>81</v>
      </c>
      <c r="BK238" s="154">
        <f>ROUND(I238*H238,2)</f>
        <v>0</v>
      </c>
      <c r="BL238" s="18" t="s">
        <v>151</v>
      </c>
      <c r="BM238" s="153" t="s">
        <v>267</v>
      </c>
    </row>
    <row r="239" spans="1:47" s="2" customFormat="1" ht="10.2">
      <c r="A239" s="33"/>
      <c r="B239" s="34"/>
      <c r="C239" s="33"/>
      <c r="D239" s="155" t="s">
        <v>152</v>
      </c>
      <c r="E239" s="33"/>
      <c r="F239" s="156" t="s">
        <v>266</v>
      </c>
      <c r="G239" s="33"/>
      <c r="H239" s="33"/>
      <c r="I239" s="157"/>
      <c r="J239" s="33"/>
      <c r="K239" s="33"/>
      <c r="L239" s="34"/>
      <c r="M239" s="158"/>
      <c r="N239" s="159"/>
      <c r="O239" s="59"/>
      <c r="P239" s="59"/>
      <c r="Q239" s="59"/>
      <c r="R239" s="59"/>
      <c r="S239" s="59"/>
      <c r="T239" s="60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T239" s="18" t="s">
        <v>152</v>
      </c>
      <c r="AU239" s="18" t="s">
        <v>83</v>
      </c>
    </row>
    <row r="240" spans="2:51" s="15" customFormat="1" ht="10.2">
      <c r="B240" s="176"/>
      <c r="D240" s="155" t="s">
        <v>165</v>
      </c>
      <c r="E240" s="177" t="s">
        <v>1</v>
      </c>
      <c r="F240" s="178" t="s">
        <v>236</v>
      </c>
      <c r="H240" s="177" t="s">
        <v>1</v>
      </c>
      <c r="I240" s="179"/>
      <c r="L240" s="176"/>
      <c r="M240" s="180"/>
      <c r="N240" s="181"/>
      <c r="O240" s="181"/>
      <c r="P240" s="181"/>
      <c r="Q240" s="181"/>
      <c r="R240" s="181"/>
      <c r="S240" s="181"/>
      <c r="T240" s="182"/>
      <c r="AT240" s="177" t="s">
        <v>165</v>
      </c>
      <c r="AU240" s="177" t="s">
        <v>83</v>
      </c>
      <c r="AV240" s="15" t="s">
        <v>81</v>
      </c>
      <c r="AW240" s="15" t="s">
        <v>30</v>
      </c>
      <c r="AX240" s="15" t="s">
        <v>73</v>
      </c>
      <c r="AY240" s="177" t="s">
        <v>144</v>
      </c>
    </row>
    <row r="241" spans="2:51" s="13" customFormat="1" ht="10.2">
      <c r="B241" s="160"/>
      <c r="D241" s="155" t="s">
        <v>165</v>
      </c>
      <c r="E241" s="161" t="s">
        <v>1</v>
      </c>
      <c r="F241" s="162" t="s">
        <v>268</v>
      </c>
      <c r="H241" s="163">
        <v>42</v>
      </c>
      <c r="I241" s="164"/>
      <c r="L241" s="160"/>
      <c r="M241" s="165"/>
      <c r="N241" s="166"/>
      <c r="O241" s="166"/>
      <c r="P241" s="166"/>
      <c r="Q241" s="166"/>
      <c r="R241" s="166"/>
      <c r="S241" s="166"/>
      <c r="T241" s="167"/>
      <c r="AT241" s="161" t="s">
        <v>165</v>
      </c>
      <c r="AU241" s="161" t="s">
        <v>83</v>
      </c>
      <c r="AV241" s="13" t="s">
        <v>83</v>
      </c>
      <c r="AW241" s="13" t="s">
        <v>30</v>
      </c>
      <c r="AX241" s="13" t="s">
        <v>73</v>
      </c>
      <c r="AY241" s="161" t="s">
        <v>144</v>
      </c>
    </row>
    <row r="242" spans="2:51" s="14" customFormat="1" ht="10.2">
      <c r="B242" s="168"/>
      <c r="D242" s="155" t="s">
        <v>165</v>
      </c>
      <c r="E242" s="169" t="s">
        <v>1</v>
      </c>
      <c r="F242" s="170" t="s">
        <v>167</v>
      </c>
      <c r="H242" s="171">
        <v>42</v>
      </c>
      <c r="I242" s="172"/>
      <c r="L242" s="168"/>
      <c r="M242" s="173"/>
      <c r="N242" s="174"/>
      <c r="O242" s="174"/>
      <c r="P242" s="174"/>
      <c r="Q242" s="174"/>
      <c r="R242" s="174"/>
      <c r="S242" s="174"/>
      <c r="T242" s="175"/>
      <c r="AT242" s="169" t="s">
        <v>165</v>
      </c>
      <c r="AU242" s="169" t="s">
        <v>83</v>
      </c>
      <c r="AV242" s="14" t="s">
        <v>151</v>
      </c>
      <c r="AW242" s="14" t="s">
        <v>30</v>
      </c>
      <c r="AX242" s="14" t="s">
        <v>81</v>
      </c>
      <c r="AY242" s="169" t="s">
        <v>144</v>
      </c>
    </row>
    <row r="243" spans="1:65" s="2" customFormat="1" ht="21.75" customHeight="1">
      <c r="A243" s="33"/>
      <c r="B243" s="141"/>
      <c r="C243" s="142" t="s">
        <v>216</v>
      </c>
      <c r="D243" s="142" t="s">
        <v>146</v>
      </c>
      <c r="E243" s="143" t="s">
        <v>269</v>
      </c>
      <c r="F243" s="144" t="s">
        <v>270</v>
      </c>
      <c r="G243" s="145" t="s">
        <v>162</v>
      </c>
      <c r="H243" s="146">
        <v>8.72</v>
      </c>
      <c r="I243" s="147"/>
      <c r="J243" s="148">
        <f>ROUND(I243*H243,2)</f>
        <v>0</v>
      </c>
      <c r="K243" s="144" t="s">
        <v>183</v>
      </c>
      <c r="L243" s="34"/>
      <c r="M243" s="149" t="s">
        <v>1</v>
      </c>
      <c r="N243" s="150" t="s">
        <v>38</v>
      </c>
      <c r="O243" s="59"/>
      <c r="P243" s="151">
        <f>O243*H243</f>
        <v>0</v>
      </c>
      <c r="Q243" s="151">
        <v>0</v>
      </c>
      <c r="R243" s="151">
        <f>Q243*H243</f>
        <v>0</v>
      </c>
      <c r="S243" s="151">
        <v>0</v>
      </c>
      <c r="T243" s="152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53" t="s">
        <v>151</v>
      </c>
      <c r="AT243" s="153" t="s">
        <v>146</v>
      </c>
      <c r="AU243" s="153" t="s">
        <v>83</v>
      </c>
      <c r="AY243" s="18" t="s">
        <v>144</v>
      </c>
      <c r="BE243" s="154">
        <f>IF(N243="základní",J243,0)</f>
        <v>0</v>
      </c>
      <c r="BF243" s="154">
        <f>IF(N243="snížená",J243,0)</f>
        <v>0</v>
      </c>
      <c r="BG243" s="154">
        <f>IF(N243="zákl. přenesená",J243,0)</f>
        <v>0</v>
      </c>
      <c r="BH243" s="154">
        <f>IF(N243="sníž. přenesená",J243,0)</f>
        <v>0</v>
      </c>
      <c r="BI243" s="154">
        <f>IF(N243="nulová",J243,0)</f>
        <v>0</v>
      </c>
      <c r="BJ243" s="18" t="s">
        <v>81</v>
      </c>
      <c r="BK243" s="154">
        <f>ROUND(I243*H243,2)</f>
        <v>0</v>
      </c>
      <c r="BL243" s="18" t="s">
        <v>151</v>
      </c>
      <c r="BM243" s="153" t="s">
        <v>271</v>
      </c>
    </row>
    <row r="244" spans="1:47" s="2" customFormat="1" ht="10.2">
      <c r="A244" s="33"/>
      <c r="B244" s="34"/>
      <c r="C244" s="33"/>
      <c r="D244" s="155" t="s">
        <v>152</v>
      </c>
      <c r="E244" s="33"/>
      <c r="F244" s="156" t="s">
        <v>270</v>
      </c>
      <c r="G244" s="33"/>
      <c r="H244" s="33"/>
      <c r="I244" s="157"/>
      <c r="J244" s="33"/>
      <c r="K244" s="33"/>
      <c r="L244" s="34"/>
      <c r="M244" s="158"/>
      <c r="N244" s="159"/>
      <c r="O244" s="59"/>
      <c r="P244" s="59"/>
      <c r="Q244" s="59"/>
      <c r="R244" s="59"/>
      <c r="S244" s="59"/>
      <c r="T244" s="60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T244" s="18" t="s">
        <v>152</v>
      </c>
      <c r="AU244" s="18" t="s">
        <v>83</v>
      </c>
    </row>
    <row r="245" spans="2:51" s="15" customFormat="1" ht="10.2">
      <c r="B245" s="176"/>
      <c r="D245" s="155" t="s">
        <v>165</v>
      </c>
      <c r="E245" s="177" t="s">
        <v>1</v>
      </c>
      <c r="F245" s="178" t="s">
        <v>272</v>
      </c>
      <c r="H245" s="177" t="s">
        <v>1</v>
      </c>
      <c r="I245" s="179"/>
      <c r="L245" s="176"/>
      <c r="M245" s="180"/>
      <c r="N245" s="181"/>
      <c r="O245" s="181"/>
      <c r="P245" s="181"/>
      <c r="Q245" s="181"/>
      <c r="R245" s="181"/>
      <c r="S245" s="181"/>
      <c r="T245" s="182"/>
      <c r="AT245" s="177" t="s">
        <v>165</v>
      </c>
      <c r="AU245" s="177" t="s">
        <v>83</v>
      </c>
      <c r="AV245" s="15" t="s">
        <v>81</v>
      </c>
      <c r="AW245" s="15" t="s">
        <v>30</v>
      </c>
      <c r="AX245" s="15" t="s">
        <v>73</v>
      </c>
      <c r="AY245" s="177" t="s">
        <v>144</v>
      </c>
    </row>
    <row r="246" spans="2:51" s="13" customFormat="1" ht="10.2">
      <c r="B246" s="160"/>
      <c r="D246" s="155" t="s">
        <v>165</v>
      </c>
      <c r="E246" s="161" t="s">
        <v>1</v>
      </c>
      <c r="F246" s="162" t="s">
        <v>273</v>
      </c>
      <c r="H246" s="163">
        <v>8.72</v>
      </c>
      <c r="I246" s="164"/>
      <c r="L246" s="160"/>
      <c r="M246" s="165"/>
      <c r="N246" s="166"/>
      <c r="O246" s="166"/>
      <c r="P246" s="166"/>
      <c r="Q246" s="166"/>
      <c r="R246" s="166"/>
      <c r="S246" s="166"/>
      <c r="T246" s="167"/>
      <c r="AT246" s="161" t="s">
        <v>165</v>
      </c>
      <c r="AU246" s="161" t="s">
        <v>83</v>
      </c>
      <c r="AV246" s="13" t="s">
        <v>83</v>
      </c>
      <c r="AW246" s="13" t="s">
        <v>30</v>
      </c>
      <c r="AX246" s="13" t="s">
        <v>73</v>
      </c>
      <c r="AY246" s="161" t="s">
        <v>144</v>
      </c>
    </row>
    <row r="247" spans="2:51" s="14" customFormat="1" ht="10.2">
      <c r="B247" s="168"/>
      <c r="D247" s="155" t="s">
        <v>165</v>
      </c>
      <c r="E247" s="169" t="s">
        <v>1</v>
      </c>
      <c r="F247" s="170" t="s">
        <v>167</v>
      </c>
      <c r="H247" s="171">
        <v>8.72</v>
      </c>
      <c r="I247" s="172"/>
      <c r="L247" s="168"/>
      <c r="M247" s="173"/>
      <c r="N247" s="174"/>
      <c r="O247" s="174"/>
      <c r="P247" s="174"/>
      <c r="Q247" s="174"/>
      <c r="R247" s="174"/>
      <c r="S247" s="174"/>
      <c r="T247" s="175"/>
      <c r="AT247" s="169" t="s">
        <v>165</v>
      </c>
      <c r="AU247" s="169" t="s">
        <v>83</v>
      </c>
      <c r="AV247" s="14" t="s">
        <v>151</v>
      </c>
      <c r="AW247" s="14" t="s">
        <v>30</v>
      </c>
      <c r="AX247" s="14" t="s">
        <v>81</v>
      </c>
      <c r="AY247" s="169" t="s">
        <v>144</v>
      </c>
    </row>
    <row r="248" spans="2:63" s="12" customFormat="1" ht="22.8" customHeight="1">
      <c r="B248" s="129"/>
      <c r="D248" s="130" t="s">
        <v>72</v>
      </c>
      <c r="E248" s="139" t="s">
        <v>163</v>
      </c>
      <c r="F248" s="139" t="s">
        <v>274</v>
      </c>
      <c r="I248" s="132"/>
      <c r="J248" s="140">
        <f>BK248</f>
        <v>0</v>
      </c>
      <c r="L248" s="129"/>
      <c r="M248" s="133"/>
      <c r="N248" s="134"/>
      <c r="O248" s="134"/>
      <c r="P248" s="135">
        <f>SUM(P249:P351)</f>
        <v>0</v>
      </c>
      <c r="Q248" s="134"/>
      <c r="R248" s="135">
        <f>SUM(R249:R351)</f>
        <v>0</v>
      </c>
      <c r="S248" s="134"/>
      <c r="T248" s="136">
        <f>SUM(T249:T351)</f>
        <v>0</v>
      </c>
      <c r="AR248" s="130" t="s">
        <v>81</v>
      </c>
      <c r="AT248" s="137" t="s">
        <v>72</v>
      </c>
      <c r="AU248" s="137" t="s">
        <v>81</v>
      </c>
      <c r="AY248" s="130" t="s">
        <v>144</v>
      </c>
      <c r="BK248" s="138">
        <f>SUM(BK249:BK351)</f>
        <v>0</v>
      </c>
    </row>
    <row r="249" spans="1:65" s="2" customFormat="1" ht="22.8">
      <c r="A249" s="33"/>
      <c r="B249" s="141"/>
      <c r="C249" s="142" t="s">
        <v>275</v>
      </c>
      <c r="D249" s="142" t="s">
        <v>146</v>
      </c>
      <c r="E249" s="143" t="s">
        <v>276</v>
      </c>
      <c r="F249" s="144" t="s">
        <v>277</v>
      </c>
      <c r="G249" s="145" t="s">
        <v>162</v>
      </c>
      <c r="H249" s="146">
        <v>66.177</v>
      </c>
      <c r="I249" s="147"/>
      <c r="J249" s="148">
        <f>ROUND(I249*H249,2)</f>
        <v>0</v>
      </c>
      <c r="K249" s="144" t="s">
        <v>183</v>
      </c>
      <c r="L249" s="34"/>
      <c r="M249" s="149" t="s">
        <v>1</v>
      </c>
      <c r="N249" s="150" t="s">
        <v>38</v>
      </c>
      <c r="O249" s="59"/>
      <c r="P249" s="151">
        <f>O249*H249</f>
        <v>0</v>
      </c>
      <c r="Q249" s="151">
        <v>0</v>
      </c>
      <c r="R249" s="151">
        <f>Q249*H249</f>
        <v>0</v>
      </c>
      <c r="S249" s="151">
        <v>0</v>
      </c>
      <c r="T249" s="152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53" t="s">
        <v>151</v>
      </c>
      <c r="AT249" s="153" t="s">
        <v>146</v>
      </c>
      <c r="AU249" s="153" t="s">
        <v>83</v>
      </c>
      <c r="AY249" s="18" t="s">
        <v>144</v>
      </c>
      <c r="BE249" s="154">
        <f>IF(N249="základní",J249,0)</f>
        <v>0</v>
      </c>
      <c r="BF249" s="154">
        <f>IF(N249="snížená",J249,0)</f>
        <v>0</v>
      </c>
      <c r="BG249" s="154">
        <f>IF(N249="zákl. přenesená",J249,0)</f>
        <v>0</v>
      </c>
      <c r="BH249" s="154">
        <f>IF(N249="sníž. přenesená",J249,0)</f>
        <v>0</v>
      </c>
      <c r="BI249" s="154">
        <f>IF(N249="nulová",J249,0)</f>
        <v>0</v>
      </c>
      <c r="BJ249" s="18" t="s">
        <v>81</v>
      </c>
      <c r="BK249" s="154">
        <f>ROUND(I249*H249,2)</f>
        <v>0</v>
      </c>
      <c r="BL249" s="18" t="s">
        <v>151</v>
      </c>
      <c r="BM249" s="153" t="s">
        <v>278</v>
      </c>
    </row>
    <row r="250" spans="1:47" s="2" customFormat="1" ht="10.2">
      <c r="A250" s="33"/>
      <c r="B250" s="34"/>
      <c r="C250" s="33"/>
      <c r="D250" s="155" t="s">
        <v>152</v>
      </c>
      <c r="E250" s="33"/>
      <c r="F250" s="156" t="s">
        <v>277</v>
      </c>
      <c r="G250" s="33"/>
      <c r="H250" s="33"/>
      <c r="I250" s="157"/>
      <c r="J250" s="33"/>
      <c r="K250" s="33"/>
      <c r="L250" s="34"/>
      <c r="M250" s="158"/>
      <c r="N250" s="159"/>
      <c r="O250" s="59"/>
      <c r="P250" s="59"/>
      <c r="Q250" s="59"/>
      <c r="R250" s="59"/>
      <c r="S250" s="59"/>
      <c r="T250" s="60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T250" s="18" t="s">
        <v>152</v>
      </c>
      <c r="AU250" s="18" t="s">
        <v>83</v>
      </c>
    </row>
    <row r="251" spans="2:51" s="15" customFormat="1" ht="10.2">
      <c r="B251" s="176"/>
      <c r="D251" s="155" t="s">
        <v>165</v>
      </c>
      <c r="E251" s="177" t="s">
        <v>1</v>
      </c>
      <c r="F251" s="178" t="s">
        <v>279</v>
      </c>
      <c r="H251" s="177" t="s">
        <v>1</v>
      </c>
      <c r="I251" s="179"/>
      <c r="L251" s="176"/>
      <c r="M251" s="180"/>
      <c r="N251" s="181"/>
      <c r="O251" s="181"/>
      <c r="P251" s="181"/>
      <c r="Q251" s="181"/>
      <c r="R251" s="181"/>
      <c r="S251" s="181"/>
      <c r="T251" s="182"/>
      <c r="AT251" s="177" t="s">
        <v>165</v>
      </c>
      <c r="AU251" s="177" t="s">
        <v>83</v>
      </c>
      <c r="AV251" s="15" t="s">
        <v>81</v>
      </c>
      <c r="AW251" s="15" t="s">
        <v>30</v>
      </c>
      <c r="AX251" s="15" t="s">
        <v>73</v>
      </c>
      <c r="AY251" s="177" t="s">
        <v>144</v>
      </c>
    </row>
    <row r="252" spans="2:51" s="13" customFormat="1" ht="10.2">
      <c r="B252" s="160"/>
      <c r="D252" s="155" t="s">
        <v>165</v>
      </c>
      <c r="E252" s="161" t="s">
        <v>1</v>
      </c>
      <c r="F252" s="162" t="s">
        <v>280</v>
      </c>
      <c r="H252" s="163">
        <v>51.75</v>
      </c>
      <c r="I252" s="164"/>
      <c r="L252" s="160"/>
      <c r="M252" s="165"/>
      <c r="N252" s="166"/>
      <c r="O252" s="166"/>
      <c r="P252" s="166"/>
      <c r="Q252" s="166"/>
      <c r="R252" s="166"/>
      <c r="S252" s="166"/>
      <c r="T252" s="167"/>
      <c r="AT252" s="161" t="s">
        <v>165</v>
      </c>
      <c r="AU252" s="161" t="s">
        <v>83</v>
      </c>
      <c r="AV252" s="13" t="s">
        <v>83</v>
      </c>
      <c r="AW252" s="13" t="s">
        <v>30</v>
      </c>
      <c r="AX252" s="13" t="s">
        <v>73</v>
      </c>
      <c r="AY252" s="161" t="s">
        <v>144</v>
      </c>
    </row>
    <row r="253" spans="2:51" s="13" customFormat="1" ht="10.2">
      <c r="B253" s="160"/>
      <c r="D253" s="155" t="s">
        <v>165</v>
      </c>
      <c r="E253" s="161" t="s">
        <v>1</v>
      </c>
      <c r="F253" s="162" t="s">
        <v>281</v>
      </c>
      <c r="H253" s="163">
        <v>14.427</v>
      </c>
      <c r="I253" s="164"/>
      <c r="L253" s="160"/>
      <c r="M253" s="165"/>
      <c r="N253" s="166"/>
      <c r="O253" s="166"/>
      <c r="P253" s="166"/>
      <c r="Q253" s="166"/>
      <c r="R253" s="166"/>
      <c r="S253" s="166"/>
      <c r="T253" s="167"/>
      <c r="AT253" s="161" t="s">
        <v>165</v>
      </c>
      <c r="AU253" s="161" t="s">
        <v>83</v>
      </c>
      <c r="AV253" s="13" t="s">
        <v>83</v>
      </c>
      <c r="AW253" s="13" t="s">
        <v>30</v>
      </c>
      <c r="AX253" s="13" t="s">
        <v>73</v>
      </c>
      <c r="AY253" s="161" t="s">
        <v>144</v>
      </c>
    </row>
    <row r="254" spans="2:51" s="14" customFormat="1" ht="10.2">
      <c r="B254" s="168"/>
      <c r="D254" s="155" t="s">
        <v>165</v>
      </c>
      <c r="E254" s="169" t="s">
        <v>1</v>
      </c>
      <c r="F254" s="170" t="s">
        <v>167</v>
      </c>
      <c r="H254" s="171">
        <v>66.17699999999999</v>
      </c>
      <c r="I254" s="172"/>
      <c r="L254" s="168"/>
      <c r="M254" s="173"/>
      <c r="N254" s="174"/>
      <c r="O254" s="174"/>
      <c r="P254" s="174"/>
      <c r="Q254" s="174"/>
      <c r="R254" s="174"/>
      <c r="S254" s="174"/>
      <c r="T254" s="175"/>
      <c r="AT254" s="169" t="s">
        <v>165</v>
      </c>
      <c r="AU254" s="169" t="s">
        <v>83</v>
      </c>
      <c r="AV254" s="14" t="s">
        <v>151</v>
      </c>
      <c r="AW254" s="14" t="s">
        <v>30</v>
      </c>
      <c r="AX254" s="14" t="s">
        <v>81</v>
      </c>
      <c r="AY254" s="169" t="s">
        <v>144</v>
      </c>
    </row>
    <row r="255" spans="1:65" s="2" customFormat="1" ht="21.75" customHeight="1">
      <c r="A255" s="33"/>
      <c r="B255" s="141"/>
      <c r="C255" s="142" t="s">
        <v>227</v>
      </c>
      <c r="D255" s="142" t="s">
        <v>146</v>
      </c>
      <c r="E255" s="143" t="s">
        <v>282</v>
      </c>
      <c r="F255" s="144" t="s">
        <v>283</v>
      </c>
      <c r="G255" s="145" t="s">
        <v>162</v>
      </c>
      <c r="H255" s="146">
        <v>410.25</v>
      </c>
      <c r="I255" s="147"/>
      <c r="J255" s="148">
        <f>ROUND(I255*H255,2)</f>
        <v>0</v>
      </c>
      <c r="K255" s="144" t="s">
        <v>183</v>
      </c>
      <c r="L255" s="34"/>
      <c r="M255" s="149" t="s">
        <v>1</v>
      </c>
      <c r="N255" s="150" t="s">
        <v>38</v>
      </c>
      <c r="O255" s="59"/>
      <c r="P255" s="151">
        <f>O255*H255</f>
        <v>0</v>
      </c>
      <c r="Q255" s="151">
        <v>0</v>
      </c>
      <c r="R255" s="151">
        <f>Q255*H255</f>
        <v>0</v>
      </c>
      <c r="S255" s="151">
        <v>0</v>
      </c>
      <c r="T255" s="152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53" t="s">
        <v>151</v>
      </c>
      <c r="AT255" s="153" t="s">
        <v>146</v>
      </c>
      <c r="AU255" s="153" t="s">
        <v>83</v>
      </c>
      <c r="AY255" s="18" t="s">
        <v>144</v>
      </c>
      <c r="BE255" s="154">
        <f>IF(N255="základní",J255,0)</f>
        <v>0</v>
      </c>
      <c r="BF255" s="154">
        <f>IF(N255="snížená",J255,0)</f>
        <v>0</v>
      </c>
      <c r="BG255" s="154">
        <f>IF(N255="zákl. přenesená",J255,0)</f>
        <v>0</v>
      </c>
      <c r="BH255" s="154">
        <f>IF(N255="sníž. přenesená",J255,0)</f>
        <v>0</v>
      </c>
      <c r="BI255" s="154">
        <f>IF(N255="nulová",J255,0)</f>
        <v>0</v>
      </c>
      <c r="BJ255" s="18" t="s">
        <v>81</v>
      </c>
      <c r="BK255" s="154">
        <f>ROUND(I255*H255,2)</f>
        <v>0</v>
      </c>
      <c r="BL255" s="18" t="s">
        <v>151</v>
      </c>
      <c r="BM255" s="153" t="s">
        <v>284</v>
      </c>
    </row>
    <row r="256" spans="1:47" s="2" customFormat="1" ht="10.2">
      <c r="A256" s="33"/>
      <c r="B256" s="34"/>
      <c r="C256" s="33"/>
      <c r="D256" s="155" t="s">
        <v>152</v>
      </c>
      <c r="E256" s="33"/>
      <c r="F256" s="156" t="s">
        <v>283</v>
      </c>
      <c r="G256" s="33"/>
      <c r="H256" s="33"/>
      <c r="I256" s="157"/>
      <c r="J256" s="33"/>
      <c r="K256" s="33"/>
      <c r="L256" s="34"/>
      <c r="M256" s="158"/>
      <c r="N256" s="159"/>
      <c r="O256" s="59"/>
      <c r="P256" s="59"/>
      <c r="Q256" s="59"/>
      <c r="R256" s="59"/>
      <c r="S256" s="59"/>
      <c r="T256" s="60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T256" s="18" t="s">
        <v>152</v>
      </c>
      <c r="AU256" s="18" t="s">
        <v>83</v>
      </c>
    </row>
    <row r="257" spans="2:51" s="15" customFormat="1" ht="10.2">
      <c r="B257" s="176"/>
      <c r="D257" s="155" t="s">
        <v>165</v>
      </c>
      <c r="E257" s="177" t="s">
        <v>1</v>
      </c>
      <c r="F257" s="178" t="s">
        <v>272</v>
      </c>
      <c r="H257" s="177" t="s">
        <v>1</v>
      </c>
      <c r="I257" s="179"/>
      <c r="L257" s="176"/>
      <c r="M257" s="180"/>
      <c r="N257" s="181"/>
      <c r="O257" s="181"/>
      <c r="P257" s="181"/>
      <c r="Q257" s="181"/>
      <c r="R257" s="181"/>
      <c r="S257" s="181"/>
      <c r="T257" s="182"/>
      <c r="AT257" s="177" t="s">
        <v>165</v>
      </c>
      <c r="AU257" s="177" t="s">
        <v>83</v>
      </c>
      <c r="AV257" s="15" t="s">
        <v>81</v>
      </c>
      <c r="AW257" s="15" t="s">
        <v>30</v>
      </c>
      <c r="AX257" s="15" t="s">
        <v>73</v>
      </c>
      <c r="AY257" s="177" t="s">
        <v>144</v>
      </c>
    </row>
    <row r="258" spans="2:51" s="13" customFormat="1" ht="10.2">
      <c r="B258" s="160"/>
      <c r="D258" s="155" t="s">
        <v>165</v>
      </c>
      <c r="E258" s="161" t="s">
        <v>1</v>
      </c>
      <c r="F258" s="162" t="s">
        <v>285</v>
      </c>
      <c r="H258" s="163">
        <v>410.25</v>
      </c>
      <c r="I258" s="164"/>
      <c r="L258" s="160"/>
      <c r="M258" s="165"/>
      <c r="N258" s="166"/>
      <c r="O258" s="166"/>
      <c r="P258" s="166"/>
      <c r="Q258" s="166"/>
      <c r="R258" s="166"/>
      <c r="S258" s="166"/>
      <c r="T258" s="167"/>
      <c r="AT258" s="161" t="s">
        <v>165</v>
      </c>
      <c r="AU258" s="161" t="s">
        <v>83</v>
      </c>
      <c r="AV258" s="13" t="s">
        <v>83</v>
      </c>
      <c r="AW258" s="13" t="s">
        <v>30</v>
      </c>
      <c r="AX258" s="13" t="s">
        <v>73</v>
      </c>
      <c r="AY258" s="161" t="s">
        <v>144</v>
      </c>
    </row>
    <row r="259" spans="2:51" s="14" customFormat="1" ht="10.2">
      <c r="B259" s="168"/>
      <c r="D259" s="155" t="s">
        <v>165</v>
      </c>
      <c r="E259" s="169" t="s">
        <v>1</v>
      </c>
      <c r="F259" s="170" t="s">
        <v>167</v>
      </c>
      <c r="H259" s="171">
        <v>410.25</v>
      </c>
      <c r="I259" s="172"/>
      <c r="L259" s="168"/>
      <c r="M259" s="173"/>
      <c r="N259" s="174"/>
      <c r="O259" s="174"/>
      <c r="P259" s="174"/>
      <c r="Q259" s="174"/>
      <c r="R259" s="174"/>
      <c r="S259" s="174"/>
      <c r="T259" s="175"/>
      <c r="AT259" s="169" t="s">
        <v>165</v>
      </c>
      <c r="AU259" s="169" t="s">
        <v>83</v>
      </c>
      <c r="AV259" s="14" t="s">
        <v>151</v>
      </c>
      <c r="AW259" s="14" t="s">
        <v>30</v>
      </c>
      <c r="AX259" s="14" t="s">
        <v>81</v>
      </c>
      <c r="AY259" s="169" t="s">
        <v>144</v>
      </c>
    </row>
    <row r="260" spans="1:65" s="2" customFormat="1" ht="21.75" customHeight="1">
      <c r="A260" s="33"/>
      <c r="B260" s="141"/>
      <c r="C260" s="142" t="s">
        <v>286</v>
      </c>
      <c r="D260" s="142" t="s">
        <v>146</v>
      </c>
      <c r="E260" s="143" t="s">
        <v>287</v>
      </c>
      <c r="F260" s="144" t="s">
        <v>288</v>
      </c>
      <c r="G260" s="145" t="s">
        <v>162</v>
      </c>
      <c r="H260" s="146">
        <v>410.25</v>
      </c>
      <c r="I260" s="147"/>
      <c r="J260" s="148">
        <f>ROUND(I260*H260,2)</f>
        <v>0</v>
      </c>
      <c r="K260" s="144" t="s">
        <v>183</v>
      </c>
      <c r="L260" s="34"/>
      <c r="M260" s="149" t="s">
        <v>1</v>
      </c>
      <c r="N260" s="150" t="s">
        <v>38</v>
      </c>
      <c r="O260" s="59"/>
      <c r="P260" s="151">
        <f>O260*H260</f>
        <v>0</v>
      </c>
      <c r="Q260" s="151">
        <v>0</v>
      </c>
      <c r="R260" s="151">
        <f>Q260*H260</f>
        <v>0</v>
      </c>
      <c r="S260" s="151">
        <v>0</v>
      </c>
      <c r="T260" s="152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53" t="s">
        <v>151</v>
      </c>
      <c r="AT260" s="153" t="s">
        <v>146</v>
      </c>
      <c r="AU260" s="153" t="s">
        <v>83</v>
      </c>
      <c r="AY260" s="18" t="s">
        <v>144</v>
      </c>
      <c r="BE260" s="154">
        <f>IF(N260="základní",J260,0)</f>
        <v>0</v>
      </c>
      <c r="BF260" s="154">
        <f>IF(N260="snížená",J260,0)</f>
        <v>0</v>
      </c>
      <c r="BG260" s="154">
        <f>IF(N260="zákl. přenesená",J260,0)</f>
        <v>0</v>
      </c>
      <c r="BH260" s="154">
        <f>IF(N260="sníž. přenesená",J260,0)</f>
        <v>0</v>
      </c>
      <c r="BI260" s="154">
        <f>IF(N260="nulová",J260,0)</f>
        <v>0</v>
      </c>
      <c r="BJ260" s="18" t="s">
        <v>81</v>
      </c>
      <c r="BK260" s="154">
        <f>ROUND(I260*H260,2)</f>
        <v>0</v>
      </c>
      <c r="BL260" s="18" t="s">
        <v>151</v>
      </c>
      <c r="BM260" s="153" t="s">
        <v>289</v>
      </c>
    </row>
    <row r="261" spans="1:47" s="2" customFormat="1" ht="10.2">
      <c r="A261" s="33"/>
      <c r="B261" s="34"/>
      <c r="C261" s="33"/>
      <c r="D261" s="155" t="s">
        <v>152</v>
      </c>
      <c r="E261" s="33"/>
      <c r="F261" s="156" t="s">
        <v>288</v>
      </c>
      <c r="G261" s="33"/>
      <c r="H261" s="33"/>
      <c r="I261" s="157"/>
      <c r="J261" s="33"/>
      <c r="K261" s="33"/>
      <c r="L261" s="34"/>
      <c r="M261" s="158"/>
      <c r="N261" s="159"/>
      <c r="O261" s="59"/>
      <c r="P261" s="59"/>
      <c r="Q261" s="59"/>
      <c r="R261" s="59"/>
      <c r="S261" s="59"/>
      <c r="T261" s="60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T261" s="18" t="s">
        <v>152</v>
      </c>
      <c r="AU261" s="18" t="s">
        <v>83</v>
      </c>
    </row>
    <row r="262" spans="2:51" s="13" customFormat="1" ht="10.2">
      <c r="B262" s="160"/>
      <c r="D262" s="155" t="s">
        <v>165</v>
      </c>
      <c r="E262" s="161" t="s">
        <v>1</v>
      </c>
      <c r="F262" s="162" t="s">
        <v>285</v>
      </c>
      <c r="H262" s="163">
        <v>410.25</v>
      </c>
      <c r="I262" s="164"/>
      <c r="L262" s="160"/>
      <c r="M262" s="165"/>
      <c r="N262" s="166"/>
      <c r="O262" s="166"/>
      <c r="P262" s="166"/>
      <c r="Q262" s="166"/>
      <c r="R262" s="166"/>
      <c r="S262" s="166"/>
      <c r="T262" s="167"/>
      <c r="AT262" s="161" t="s">
        <v>165</v>
      </c>
      <c r="AU262" s="161" t="s">
        <v>83</v>
      </c>
      <c r="AV262" s="13" t="s">
        <v>83</v>
      </c>
      <c r="AW262" s="13" t="s">
        <v>30</v>
      </c>
      <c r="AX262" s="13" t="s">
        <v>73</v>
      </c>
      <c r="AY262" s="161" t="s">
        <v>144</v>
      </c>
    </row>
    <row r="263" spans="2:51" s="14" customFormat="1" ht="10.2">
      <c r="B263" s="168"/>
      <c r="D263" s="155" t="s">
        <v>165</v>
      </c>
      <c r="E263" s="169" t="s">
        <v>1</v>
      </c>
      <c r="F263" s="170" t="s">
        <v>167</v>
      </c>
      <c r="H263" s="171">
        <v>410.25</v>
      </c>
      <c r="I263" s="172"/>
      <c r="L263" s="168"/>
      <c r="M263" s="173"/>
      <c r="N263" s="174"/>
      <c r="O263" s="174"/>
      <c r="P263" s="174"/>
      <c r="Q263" s="174"/>
      <c r="R263" s="174"/>
      <c r="S263" s="174"/>
      <c r="T263" s="175"/>
      <c r="AT263" s="169" t="s">
        <v>165</v>
      </c>
      <c r="AU263" s="169" t="s">
        <v>83</v>
      </c>
      <c r="AV263" s="14" t="s">
        <v>151</v>
      </c>
      <c r="AW263" s="14" t="s">
        <v>30</v>
      </c>
      <c r="AX263" s="14" t="s">
        <v>81</v>
      </c>
      <c r="AY263" s="169" t="s">
        <v>144</v>
      </c>
    </row>
    <row r="264" spans="1:65" s="2" customFormat="1" ht="22.8">
      <c r="A264" s="33"/>
      <c r="B264" s="141"/>
      <c r="C264" s="142" t="s">
        <v>231</v>
      </c>
      <c r="D264" s="142" t="s">
        <v>146</v>
      </c>
      <c r="E264" s="143" t="s">
        <v>290</v>
      </c>
      <c r="F264" s="144" t="s">
        <v>291</v>
      </c>
      <c r="G264" s="145" t="s">
        <v>162</v>
      </c>
      <c r="H264" s="146">
        <v>410.25</v>
      </c>
      <c r="I264" s="147"/>
      <c r="J264" s="148">
        <f>ROUND(I264*H264,2)</f>
        <v>0</v>
      </c>
      <c r="K264" s="144" t="s">
        <v>183</v>
      </c>
      <c r="L264" s="34"/>
      <c r="M264" s="149" t="s">
        <v>1</v>
      </c>
      <c r="N264" s="150" t="s">
        <v>38</v>
      </c>
      <c r="O264" s="59"/>
      <c r="P264" s="151">
        <f>O264*H264</f>
        <v>0</v>
      </c>
      <c r="Q264" s="151">
        <v>0</v>
      </c>
      <c r="R264" s="151">
        <f>Q264*H264</f>
        <v>0</v>
      </c>
      <c r="S264" s="151">
        <v>0</v>
      </c>
      <c r="T264" s="152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53" t="s">
        <v>151</v>
      </c>
      <c r="AT264" s="153" t="s">
        <v>146</v>
      </c>
      <c r="AU264" s="153" t="s">
        <v>83</v>
      </c>
      <c r="AY264" s="18" t="s">
        <v>144</v>
      </c>
      <c r="BE264" s="154">
        <f>IF(N264="základní",J264,0)</f>
        <v>0</v>
      </c>
      <c r="BF264" s="154">
        <f>IF(N264="snížená",J264,0)</f>
        <v>0</v>
      </c>
      <c r="BG264" s="154">
        <f>IF(N264="zákl. přenesená",J264,0)</f>
        <v>0</v>
      </c>
      <c r="BH264" s="154">
        <f>IF(N264="sníž. přenesená",J264,0)</f>
        <v>0</v>
      </c>
      <c r="BI264" s="154">
        <f>IF(N264="nulová",J264,0)</f>
        <v>0</v>
      </c>
      <c r="BJ264" s="18" t="s">
        <v>81</v>
      </c>
      <c r="BK264" s="154">
        <f>ROUND(I264*H264,2)</f>
        <v>0</v>
      </c>
      <c r="BL264" s="18" t="s">
        <v>151</v>
      </c>
      <c r="BM264" s="153" t="s">
        <v>292</v>
      </c>
    </row>
    <row r="265" spans="1:47" s="2" customFormat="1" ht="19.2">
      <c r="A265" s="33"/>
      <c r="B265" s="34"/>
      <c r="C265" s="33"/>
      <c r="D265" s="155" t="s">
        <v>152</v>
      </c>
      <c r="E265" s="33"/>
      <c r="F265" s="156" t="s">
        <v>291</v>
      </c>
      <c r="G265" s="33"/>
      <c r="H265" s="33"/>
      <c r="I265" s="157"/>
      <c r="J265" s="33"/>
      <c r="K265" s="33"/>
      <c r="L265" s="34"/>
      <c r="M265" s="158"/>
      <c r="N265" s="159"/>
      <c r="O265" s="59"/>
      <c r="P265" s="59"/>
      <c r="Q265" s="59"/>
      <c r="R265" s="59"/>
      <c r="S265" s="59"/>
      <c r="T265" s="60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8" t="s">
        <v>152</v>
      </c>
      <c r="AU265" s="18" t="s">
        <v>83</v>
      </c>
    </row>
    <row r="266" spans="2:51" s="13" customFormat="1" ht="10.2">
      <c r="B266" s="160"/>
      <c r="D266" s="155" t="s">
        <v>165</v>
      </c>
      <c r="E266" s="161" t="s">
        <v>1</v>
      </c>
      <c r="F266" s="162" t="s">
        <v>285</v>
      </c>
      <c r="H266" s="163">
        <v>410.25</v>
      </c>
      <c r="I266" s="164"/>
      <c r="L266" s="160"/>
      <c r="M266" s="165"/>
      <c r="N266" s="166"/>
      <c r="O266" s="166"/>
      <c r="P266" s="166"/>
      <c r="Q266" s="166"/>
      <c r="R266" s="166"/>
      <c r="S266" s="166"/>
      <c r="T266" s="167"/>
      <c r="AT266" s="161" t="s">
        <v>165</v>
      </c>
      <c r="AU266" s="161" t="s">
        <v>83</v>
      </c>
      <c r="AV266" s="13" t="s">
        <v>83</v>
      </c>
      <c r="AW266" s="13" t="s">
        <v>30</v>
      </c>
      <c r="AX266" s="13" t="s">
        <v>73</v>
      </c>
      <c r="AY266" s="161" t="s">
        <v>144</v>
      </c>
    </row>
    <row r="267" spans="2:51" s="14" customFormat="1" ht="10.2">
      <c r="B267" s="168"/>
      <c r="D267" s="155" t="s">
        <v>165</v>
      </c>
      <c r="E267" s="169" t="s">
        <v>1</v>
      </c>
      <c r="F267" s="170" t="s">
        <v>167</v>
      </c>
      <c r="H267" s="171">
        <v>410.25</v>
      </c>
      <c r="I267" s="172"/>
      <c r="L267" s="168"/>
      <c r="M267" s="173"/>
      <c r="N267" s="174"/>
      <c r="O267" s="174"/>
      <c r="P267" s="174"/>
      <c r="Q267" s="174"/>
      <c r="R267" s="174"/>
      <c r="S267" s="174"/>
      <c r="T267" s="175"/>
      <c r="AT267" s="169" t="s">
        <v>165</v>
      </c>
      <c r="AU267" s="169" t="s">
        <v>83</v>
      </c>
      <c r="AV267" s="14" t="s">
        <v>151</v>
      </c>
      <c r="AW267" s="14" t="s">
        <v>30</v>
      </c>
      <c r="AX267" s="14" t="s">
        <v>81</v>
      </c>
      <c r="AY267" s="169" t="s">
        <v>144</v>
      </c>
    </row>
    <row r="268" spans="1:65" s="2" customFormat="1" ht="22.8">
      <c r="A268" s="33"/>
      <c r="B268" s="141"/>
      <c r="C268" s="142" t="s">
        <v>293</v>
      </c>
      <c r="D268" s="142" t="s">
        <v>146</v>
      </c>
      <c r="E268" s="143" t="s">
        <v>294</v>
      </c>
      <c r="F268" s="144" t="s">
        <v>295</v>
      </c>
      <c r="G268" s="145" t="s">
        <v>162</v>
      </c>
      <c r="H268" s="146">
        <v>410.25</v>
      </c>
      <c r="I268" s="147"/>
      <c r="J268" s="148">
        <f>ROUND(I268*H268,2)</f>
        <v>0</v>
      </c>
      <c r="K268" s="144" t="s">
        <v>183</v>
      </c>
      <c r="L268" s="34"/>
      <c r="M268" s="149" t="s">
        <v>1</v>
      </c>
      <c r="N268" s="150" t="s">
        <v>38</v>
      </c>
      <c r="O268" s="59"/>
      <c r="P268" s="151">
        <f>O268*H268</f>
        <v>0</v>
      </c>
      <c r="Q268" s="151">
        <v>0</v>
      </c>
      <c r="R268" s="151">
        <f>Q268*H268</f>
        <v>0</v>
      </c>
      <c r="S268" s="151">
        <v>0</v>
      </c>
      <c r="T268" s="152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53" t="s">
        <v>151</v>
      </c>
      <c r="AT268" s="153" t="s">
        <v>146</v>
      </c>
      <c r="AU268" s="153" t="s">
        <v>83</v>
      </c>
      <c r="AY268" s="18" t="s">
        <v>144</v>
      </c>
      <c r="BE268" s="154">
        <f>IF(N268="základní",J268,0)</f>
        <v>0</v>
      </c>
      <c r="BF268" s="154">
        <f>IF(N268="snížená",J268,0)</f>
        <v>0</v>
      </c>
      <c r="BG268" s="154">
        <f>IF(N268="zákl. přenesená",J268,0)</f>
        <v>0</v>
      </c>
      <c r="BH268" s="154">
        <f>IF(N268="sníž. přenesená",J268,0)</f>
        <v>0</v>
      </c>
      <c r="BI268" s="154">
        <f>IF(N268="nulová",J268,0)</f>
        <v>0</v>
      </c>
      <c r="BJ268" s="18" t="s">
        <v>81</v>
      </c>
      <c r="BK268" s="154">
        <f>ROUND(I268*H268,2)</f>
        <v>0</v>
      </c>
      <c r="BL268" s="18" t="s">
        <v>151</v>
      </c>
      <c r="BM268" s="153" t="s">
        <v>296</v>
      </c>
    </row>
    <row r="269" spans="1:47" s="2" customFormat="1" ht="19.2">
      <c r="A269" s="33"/>
      <c r="B269" s="34"/>
      <c r="C269" s="33"/>
      <c r="D269" s="155" t="s">
        <v>152</v>
      </c>
      <c r="E269" s="33"/>
      <c r="F269" s="156" t="s">
        <v>295</v>
      </c>
      <c r="G269" s="33"/>
      <c r="H269" s="33"/>
      <c r="I269" s="157"/>
      <c r="J269" s="33"/>
      <c r="K269" s="33"/>
      <c r="L269" s="34"/>
      <c r="M269" s="158"/>
      <c r="N269" s="159"/>
      <c r="O269" s="59"/>
      <c r="P269" s="59"/>
      <c r="Q269" s="59"/>
      <c r="R269" s="59"/>
      <c r="S269" s="59"/>
      <c r="T269" s="60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T269" s="18" t="s">
        <v>152</v>
      </c>
      <c r="AU269" s="18" t="s">
        <v>83</v>
      </c>
    </row>
    <row r="270" spans="2:51" s="13" customFormat="1" ht="10.2">
      <c r="B270" s="160"/>
      <c r="D270" s="155" t="s">
        <v>165</v>
      </c>
      <c r="E270" s="161" t="s">
        <v>1</v>
      </c>
      <c r="F270" s="162" t="s">
        <v>285</v>
      </c>
      <c r="H270" s="163">
        <v>410.25</v>
      </c>
      <c r="I270" s="164"/>
      <c r="L270" s="160"/>
      <c r="M270" s="165"/>
      <c r="N270" s="166"/>
      <c r="O270" s="166"/>
      <c r="P270" s="166"/>
      <c r="Q270" s="166"/>
      <c r="R270" s="166"/>
      <c r="S270" s="166"/>
      <c r="T270" s="167"/>
      <c r="AT270" s="161" t="s">
        <v>165</v>
      </c>
      <c r="AU270" s="161" t="s">
        <v>83</v>
      </c>
      <c r="AV270" s="13" t="s">
        <v>83</v>
      </c>
      <c r="AW270" s="13" t="s">
        <v>30</v>
      </c>
      <c r="AX270" s="13" t="s">
        <v>73</v>
      </c>
      <c r="AY270" s="161" t="s">
        <v>144</v>
      </c>
    </row>
    <row r="271" spans="2:51" s="14" customFormat="1" ht="10.2">
      <c r="B271" s="168"/>
      <c r="D271" s="155" t="s">
        <v>165</v>
      </c>
      <c r="E271" s="169" t="s">
        <v>1</v>
      </c>
      <c r="F271" s="170" t="s">
        <v>167</v>
      </c>
      <c r="H271" s="171">
        <v>410.25</v>
      </c>
      <c r="I271" s="172"/>
      <c r="L271" s="168"/>
      <c r="M271" s="173"/>
      <c r="N271" s="174"/>
      <c r="O271" s="174"/>
      <c r="P271" s="174"/>
      <c r="Q271" s="174"/>
      <c r="R271" s="174"/>
      <c r="S271" s="174"/>
      <c r="T271" s="175"/>
      <c r="AT271" s="169" t="s">
        <v>165</v>
      </c>
      <c r="AU271" s="169" t="s">
        <v>83</v>
      </c>
      <c r="AV271" s="14" t="s">
        <v>151</v>
      </c>
      <c r="AW271" s="14" t="s">
        <v>30</v>
      </c>
      <c r="AX271" s="14" t="s">
        <v>81</v>
      </c>
      <c r="AY271" s="169" t="s">
        <v>144</v>
      </c>
    </row>
    <row r="272" spans="1:65" s="2" customFormat="1" ht="16.5" customHeight="1">
      <c r="A272" s="33"/>
      <c r="B272" s="141"/>
      <c r="C272" s="142" t="s">
        <v>235</v>
      </c>
      <c r="D272" s="142" t="s">
        <v>146</v>
      </c>
      <c r="E272" s="143" t="s">
        <v>297</v>
      </c>
      <c r="F272" s="144" t="s">
        <v>298</v>
      </c>
      <c r="G272" s="145" t="s">
        <v>162</v>
      </c>
      <c r="H272" s="146">
        <v>410.25</v>
      </c>
      <c r="I272" s="147"/>
      <c r="J272" s="148">
        <f>ROUND(I272*H272,2)</f>
        <v>0</v>
      </c>
      <c r="K272" s="144" t="s">
        <v>183</v>
      </c>
      <c r="L272" s="34"/>
      <c r="M272" s="149" t="s">
        <v>1</v>
      </c>
      <c r="N272" s="150" t="s">
        <v>38</v>
      </c>
      <c r="O272" s="59"/>
      <c r="P272" s="151">
        <f>O272*H272</f>
        <v>0</v>
      </c>
      <c r="Q272" s="151">
        <v>0</v>
      </c>
      <c r="R272" s="151">
        <f>Q272*H272</f>
        <v>0</v>
      </c>
      <c r="S272" s="151">
        <v>0</v>
      </c>
      <c r="T272" s="152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53" t="s">
        <v>151</v>
      </c>
      <c r="AT272" s="153" t="s">
        <v>146</v>
      </c>
      <c r="AU272" s="153" t="s">
        <v>83</v>
      </c>
      <c r="AY272" s="18" t="s">
        <v>144</v>
      </c>
      <c r="BE272" s="154">
        <f>IF(N272="základní",J272,0)</f>
        <v>0</v>
      </c>
      <c r="BF272" s="154">
        <f>IF(N272="snížená",J272,0)</f>
        <v>0</v>
      </c>
      <c r="BG272" s="154">
        <f>IF(N272="zákl. přenesená",J272,0)</f>
        <v>0</v>
      </c>
      <c r="BH272" s="154">
        <f>IF(N272="sníž. přenesená",J272,0)</f>
        <v>0</v>
      </c>
      <c r="BI272" s="154">
        <f>IF(N272="nulová",J272,0)</f>
        <v>0</v>
      </c>
      <c r="BJ272" s="18" t="s">
        <v>81</v>
      </c>
      <c r="BK272" s="154">
        <f>ROUND(I272*H272,2)</f>
        <v>0</v>
      </c>
      <c r="BL272" s="18" t="s">
        <v>151</v>
      </c>
      <c r="BM272" s="153" t="s">
        <v>299</v>
      </c>
    </row>
    <row r="273" spans="1:47" s="2" customFormat="1" ht="10.2">
      <c r="A273" s="33"/>
      <c r="B273" s="34"/>
      <c r="C273" s="33"/>
      <c r="D273" s="155" t="s">
        <v>152</v>
      </c>
      <c r="E273" s="33"/>
      <c r="F273" s="156" t="s">
        <v>298</v>
      </c>
      <c r="G273" s="33"/>
      <c r="H273" s="33"/>
      <c r="I273" s="157"/>
      <c r="J273" s="33"/>
      <c r="K273" s="33"/>
      <c r="L273" s="34"/>
      <c r="M273" s="158"/>
      <c r="N273" s="159"/>
      <c r="O273" s="59"/>
      <c r="P273" s="59"/>
      <c r="Q273" s="59"/>
      <c r="R273" s="59"/>
      <c r="S273" s="59"/>
      <c r="T273" s="60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T273" s="18" t="s">
        <v>152</v>
      </c>
      <c r="AU273" s="18" t="s">
        <v>83</v>
      </c>
    </row>
    <row r="274" spans="2:51" s="15" customFormat="1" ht="10.2">
      <c r="B274" s="176"/>
      <c r="D274" s="155" t="s">
        <v>165</v>
      </c>
      <c r="E274" s="177" t="s">
        <v>1</v>
      </c>
      <c r="F274" s="178" t="s">
        <v>272</v>
      </c>
      <c r="H274" s="177" t="s">
        <v>1</v>
      </c>
      <c r="I274" s="179"/>
      <c r="L274" s="176"/>
      <c r="M274" s="180"/>
      <c r="N274" s="181"/>
      <c r="O274" s="181"/>
      <c r="P274" s="181"/>
      <c r="Q274" s="181"/>
      <c r="R274" s="181"/>
      <c r="S274" s="181"/>
      <c r="T274" s="182"/>
      <c r="AT274" s="177" t="s">
        <v>165</v>
      </c>
      <c r="AU274" s="177" t="s">
        <v>83</v>
      </c>
      <c r="AV274" s="15" t="s">
        <v>81</v>
      </c>
      <c r="AW274" s="15" t="s">
        <v>30</v>
      </c>
      <c r="AX274" s="15" t="s">
        <v>73</v>
      </c>
      <c r="AY274" s="177" t="s">
        <v>144</v>
      </c>
    </row>
    <row r="275" spans="2:51" s="13" customFormat="1" ht="10.2">
      <c r="B275" s="160"/>
      <c r="D275" s="155" t="s">
        <v>165</v>
      </c>
      <c r="E275" s="161" t="s">
        <v>1</v>
      </c>
      <c r="F275" s="162" t="s">
        <v>285</v>
      </c>
      <c r="H275" s="163">
        <v>410.25</v>
      </c>
      <c r="I275" s="164"/>
      <c r="L275" s="160"/>
      <c r="M275" s="165"/>
      <c r="N275" s="166"/>
      <c r="O275" s="166"/>
      <c r="P275" s="166"/>
      <c r="Q275" s="166"/>
      <c r="R275" s="166"/>
      <c r="S275" s="166"/>
      <c r="T275" s="167"/>
      <c r="AT275" s="161" t="s">
        <v>165</v>
      </c>
      <c r="AU275" s="161" t="s">
        <v>83</v>
      </c>
      <c r="AV275" s="13" t="s">
        <v>83</v>
      </c>
      <c r="AW275" s="13" t="s">
        <v>30</v>
      </c>
      <c r="AX275" s="13" t="s">
        <v>73</v>
      </c>
      <c r="AY275" s="161" t="s">
        <v>144</v>
      </c>
    </row>
    <row r="276" spans="2:51" s="14" customFormat="1" ht="10.2">
      <c r="B276" s="168"/>
      <c r="D276" s="155" t="s">
        <v>165</v>
      </c>
      <c r="E276" s="169" t="s">
        <v>1</v>
      </c>
      <c r="F276" s="170" t="s">
        <v>167</v>
      </c>
      <c r="H276" s="171">
        <v>410.25</v>
      </c>
      <c r="I276" s="172"/>
      <c r="L276" s="168"/>
      <c r="M276" s="173"/>
      <c r="N276" s="174"/>
      <c r="O276" s="174"/>
      <c r="P276" s="174"/>
      <c r="Q276" s="174"/>
      <c r="R276" s="174"/>
      <c r="S276" s="174"/>
      <c r="T276" s="175"/>
      <c r="AT276" s="169" t="s">
        <v>165</v>
      </c>
      <c r="AU276" s="169" t="s">
        <v>83</v>
      </c>
      <c r="AV276" s="14" t="s">
        <v>151</v>
      </c>
      <c r="AW276" s="14" t="s">
        <v>30</v>
      </c>
      <c r="AX276" s="14" t="s">
        <v>81</v>
      </c>
      <c r="AY276" s="169" t="s">
        <v>144</v>
      </c>
    </row>
    <row r="277" spans="1:65" s="2" customFormat="1" ht="21.75" customHeight="1">
      <c r="A277" s="33"/>
      <c r="B277" s="141"/>
      <c r="C277" s="142" t="s">
        <v>300</v>
      </c>
      <c r="D277" s="142" t="s">
        <v>146</v>
      </c>
      <c r="E277" s="143" t="s">
        <v>301</v>
      </c>
      <c r="F277" s="144" t="s">
        <v>302</v>
      </c>
      <c r="G277" s="145" t="s">
        <v>162</v>
      </c>
      <c r="H277" s="146">
        <v>1778.152</v>
      </c>
      <c r="I277" s="147"/>
      <c r="J277" s="148">
        <f>ROUND(I277*H277,2)</f>
        <v>0</v>
      </c>
      <c r="K277" s="144" t="s">
        <v>183</v>
      </c>
      <c r="L277" s="34"/>
      <c r="M277" s="149" t="s">
        <v>1</v>
      </c>
      <c r="N277" s="150" t="s">
        <v>38</v>
      </c>
      <c r="O277" s="59"/>
      <c r="P277" s="151">
        <f>O277*H277</f>
        <v>0</v>
      </c>
      <c r="Q277" s="151">
        <v>0</v>
      </c>
      <c r="R277" s="151">
        <f>Q277*H277</f>
        <v>0</v>
      </c>
      <c r="S277" s="151">
        <v>0</v>
      </c>
      <c r="T277" s="152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53" t="s">
        <v>151</v>
      </c>
      <c r="AT277" s="153" t="s">
        <v>146</v>
      </c>
      <c r="AU277" s="153" t="s">
        <v>83</v>
      </c>
      <c r="AY277" s="18" t="s">
        <v>144</v>
      </c>
      <c r="BE277" s="154">
        <f>IF(N277="základní",J277,0)</f>
        <v>0</v>
      </c>
      <c r="BF277" s="154">
        <f>IF(N277="snížená",J277,0)</f>
        <v>0</v>
      </c>
      <c r="BG277" s="154">
        <f>IF(N277="zákl. přenesená",J277,0)</f>
        <v>0</v>
      </c>
      <c r="BH277" s="154">
        <f>IF(N277="sníž. přenesená",J277,0)</f>
        <v>0</v>
      </c>
      <c r="BI277" s="154">
        <f>IF(N277="nulová",J277,0)</f>
        <v>0</v>
      </c>
      <c r="BJ277" s="18" t="s">
        <v>81</v>
      </c>
      <c r="BK277" s="154">
        <f>ROUND(I277*H277,2)</f>
        <v>0</v>
      </c>
      <c r="BL277" s="18" t="s">
        <v>151</v>
      </c>
      <c r="BM277" s="153" t="s">
        <v>303</v>
      </c>
    </row>
    <row r="278" spans="1:47" s="2" customFormat="1" ht="10.2">
      <c r="A278" s="33"/>
      <c r="B278" s="34"/>
      <c r="C278" s="33"/>
      <c r="D278" s="155" t="s">
        <v>152</v>
      </c>
      <c r="E278" s="33"/>
      <c r="F278" s="156" t="s">
        <v>302</v>
      </c>
      <c r="G278" s="33"/>
      <c r="H278" s="33"/>
      <c r="I278" s="157"/>
      <c r="J278" s="33"/>
      <c r="K278" s="33"/>
      <c r="L278" s="34"/>
      <c r="M278" s="158"/>
      <c r="N278" s="159"/>
      <c r="O278" s="59"/>
      <c r="P278" s="59"/>
      <c r="Q278" s="59"/>
      <c r="R278" s="59"/>
      <c r="S278" s="59"/>
      <c r="T278" s="60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T278" s="18" t="s">
        <v>152</v>
      </c>
      <c r="AU278" s="18" t="s">
        <v>83</v>
      </c>
    </row>
    <row r="279" spans="2:51" s="15" customFormat="1" ht="10.2">
      <c r="B279" s="176"/>
      <c r="D279" s="155" t="s">
        <v>165</v>
      </c>
      <c r="E279" s="177" t="s">
        <v>1</v>
      </c>
      <c r="F279" s="178" t="s">
        <v>272</v>
      </c>
      <c r="H279" s="177" t="s">
        <v>1</v>
      </c>
      <c r="I279" s="179"/>
      <c r="L279" s="176"/>
      <c r="M279" s="180"/>
      <c r="N279" s="181"/>
      <c r="O279" s="181"/>
      <c r="P279" s="181"/>
      <c r="Q279" s="181"/>
      <c r="R279" s="181"/>
      <c r="S279" s="181"/>
      <c r="T279" s="182"/>
      <c r="AT279" s="177" t="s">
        <v>165</v>
      </c>
      <c r="AU279" s="177" t="s">
        <v>83</v>
      </c>
      <c r="AV279" s="15" t="s">
        <v>81</v>
      </c>
      <c r="AW279" s="15" t="s">
        <v>30</v>
      </c>
      <c r="AX279" s="15" t="s">
        <v>73</v>
      </c>
      <c r="AY279" s="177" t="s">
        <v>144</v>
      </c>
    </row>
    <row r="280" spans="2:51" s="13" customFormat="1" ht="10.2">
      <c r="B280" s="160"/>
      <c r="D280" s="155" t="s">
        <v>165</v>
      </c>
      <c r="E280" s="161" t="s">
        <v>1</v>
      </c>
      <c r="F280" s="162" t="s">
        <v>304</v>
      </c>
      <c r="H280" s="163">
        <v>1493.88</v>
      </c>
      <c r="I280" s="164"/>
      <c r="L280" s="160"/>
      <c r="M280" s="165"/>
      <c r="N280" s="166"/>
      <c r="O280" s="166"/>
      <c r="P280" s="166"/>
      <c r="Q280" s="166"/>
      <c r="R280" s="166"/>
      <c r="S280" s="166"/>
      <c r="T280" s="167"/>
      <c r="AT280" s="161" t="s">
        <v>165</v>
      </c>
      <c r="AU280" s="161" t="s">
        <v>83</v>
      </c>
      <c r="AV280" s="13" t="s">
        <v>83</v>
      </c>
      <c r="AW280" s="13" t="s">
        <v>30</v>
      </c>
      <c r="AX280" s="13" t="s">
        <v>73</v>
      </c>
      <c r="AY280" s="161" t="s">
        <v>144</v>
      </c>
    </row>
    <row r="281" spans="2:51" s="13" customFormat="1" ht="10.2">
      <c r="B281" s="160"/>
      <c r="D281" s="155" t="s">
        <v>165</v>
      </c>
      <c r="E281" s="161" t="s">
        <v>1</v>
      </c>
      <c r="F281" s="162" t="s">
        <v>305</v>
      </c>
      <c r="H281" s="163">
        <v>21.214</v>
      </c>
      <c r="I281" s="164"/>
      <c r="L281" s="160"/>
      <c r="M281" s="165"/>
      <c r="N281" s="166"/>
      <c r="O281" s="166"/>
      <c r="P281" s="166"/>
      <c r="Q281" s="166"/>
      <c r="R281" s="166"/>
      <c r="S281" s="166"/>
      <c r="T281" s="167"/>
      <c r="AT281" s="161" t="s">
        <v>165</v>
      </c>
      <c r="AU281" s="161" t="s">
        <v>83</v>
      </c>
      <c r="AV281" s="13" t="s">
        <v>83</v>
      </c>
      <c r="AW281" s="13" t="s">
        <v>30</v>
      </c>
      <c r="AX281" s="13" t="s">
        <v>73</v>
      </c>
      <c r="AY281" s="161" t="s">
        <v>144</v>
      </c>
    </row>
    <row r="282" spans="2:51" s="13" customFormat="1" ht="10.2">
      <c r="B282" s="160"/>
      <c r="D282" s="155" t="s">
        <v>165</v>
      </c>
      <c r="E282" s="161" t="s">
        <v>1</v>
      </c>
      <c r="F282" s="162" t="s">
        <v>306</v>
      </c>
      <c r="H282" s="163">
        <v>216.152</v>
      </c>
      <c r="I282" s="164"/>
      <c r="L282" s="160"/>
      <c r="M282" s="165"/>
      <c r="N282" s="166"/>
      <c r="O282" s="166"/>
      <c r="P282" s="166"/>
      <c r="Q282" s="166"/>
      <c r="R282" s="166"/>
      <c r="S282" s="166"/>
      <c r="T282" s="167"/>
      <c r="AT282" s="161" t="s">
        <v>165</v>
      </c>
      <c r="AU282" s="161" t="s">
        <v>83</v>
      </c>
      <c r="AV282" s="13" t="s">
        <v>83</v>
      </c>
      <c r="AW282" s="13" t="s">
        <v>30</v>
      </c>
      <c r="AX282" s="13" t="s">
        <v>73</v>
      </c>
      <c r="AY282" s="161" t="s">
        <v>144</v>
      </c>
    </row>
    <row r="283" spans="2:51" s="13" customFormat="1" ht="10.2">
      <c r="B283" s="160"/>
      <c r="D283" s="155" t="s">
        <v>165</v>
      </c>
      <c r="E283" s="161" t="s">
        <v>1</v>
      </c>
      <c r="F283" s="162" t="s">
        <v>307</v>
      </c>
      <c r="H283" s="163">
        <v>46.906</v>
      </c>
      <c r="I283" s="164"/>
      <c r="L283" s="160"/>
      <c r="M283" s="165"/>
      <c r="N283" s="166"/>
      <c r="O283" s="166"/>
      <c r="P283" s="166"/>
      <c r="Q283" s="166"/>
      <c r="R283" s="166"/>
      <c r="S283" s="166"/>
      <c r="T283" s="167"/>
      <c r="AT283" s="161" t="s">
        <v>165</v>
      </c>
      <c r="AU283" s="161" t="s">
        <v>83</v>
      </c>
      <c r="AV283" s="13" t="s">
        <v>83</v>
      </c>
      <c r="AW283" s="13" t="s">
        <v>30</v>
      </c>
      <c r="AX283" s="13" t="s">
        <v>73</v>
      </c>
      <c r="AY283" s="161" t="s">
        <v>144</v>
      </c>
    </row>
    <row r="284" spans="2:51" s="14" customFormat="1" ht="10.2">
      <c r="B284" s="168"/>
      <c r="D284" s="155" t="s">
        <v>165</v>
      </c>
      <c r="E284" s="169" t="s">
        <v>1</v>
      </c>
      <c r="F284" s="170" t="s">
        <v>167</v>
      </c>
      <c r="H284" s="171">
        <v>1778.152</v>
      </c>
      <c r="I284" s="172"/>
      <c r="L284" s="168"/>
      <c r="M284" s="173"/>
      <c r="N284" s="174"/>
      <c r="O284" s="174"/>
      <c r="P284" s="174"/>
      <c r="Q284" s="174"/>
      <c r="R284" s="174"/>
      <c r="S284" s="174"/>
      <c r="T284" s="175"/>
      <c r="AT284" s="169" t="s">
        <v>165</v>
      </c>
      <c r="AU284" s="169" t="s">
        <v>83</v>
      </c>
      <c r="AV284" s="14" t="s">
        <v>151</v>
      </c>
      <c r="AW284" s="14" t="s">
        <v>30</v>
      </c>
      <c r="AX284" s="14" t="s">
        <v>81</v>
      </c>
      <c r="AY284" s="169" t="s">
        <v>144</v>
      </c>
    </row>
    <row r="285" spans="1:65" s="2" customFormat="1" ht="22.8">
      <c r="A285" s="33"/>
      <c r="B285" s="141"/>
      <c r="C285" s="142" t="s">
        <v>240</v>
      </c>
      <c r="D285" s="142" t="s">
        <v>146</v>
      </c>
      <c r="E285" s="143" t="s">
        <v>308</v>
      </c>
      <c r="F285" s="144" t="s">
        <v>309</v>
      </c>
      <c r="G285" s="145" t="s">
        <v>162</v>
      </c>
      <c r="H285" s="146">
        <v>216.152</v>
      </c>
      <c r="I285" s="147"/>
      <c r="J285" s="148">
        <f>ROUND(I285*H285,2)</f>
        <v>0</v>
      </c>
      <c r="K285" s="144" t="s">
        <v>183</v>
      </c>
      <c r="L285" s="34"/>
      <c r="M285" s="149" t="s">
        <v>1</v>
      </c>
      <c r="N285" s="150" t="s">
        <v>38</v>
      </c>
      <c r="O285" s="59"/>
      <c r="P285" s="151">
        <f>O285*H285</f>
        <v>0</v>
      </c>
      <c r="Q285" s="151">
        <v>0</v>
      </c>
      <c r="R285" s="151">
        <f>Q285*H285</f>
        <v>0</v>
      </c>
      <c r="S285" s="151">
        <v>0</v>
      </c>
      <c r="T285" s="152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53" t="s">
        <v>151</v>
      </c>
      <c r="AT285" s="153" t="s">
        <v>146</v>
      </c>
      <c r="AU285" s="153" t="s">
        <v>83</v>
      </c>
      <c r="AY285" s="18" t="s">
        <v>144</v>
      </c>
      <c r="BE285" s="154">
        <f>IF(N285="základní",J285,0)</f>
        <v>0</v>
      </c>
      <c r="BF285" s="154">
        <f>IF(N285="snížená",J285,0)</f>
        <v>0</v>
      </c>
      <c r="BG285" s="154">
        <f>IF(N285="zákl. přenesená",J285,0)</f>
        <v>0</v>
      </c>
      <c r="BH285" s="154">
        <f>IF(N285="sníž. přenesená",J285,0)</f>
        <v>0</v>
      </c>
      <c r="BI285" s="154">
        <f>IF(N285="nulová",J285,0)</f>
        <v>0</v>
      </c>
      <c r="BJ285" s="18" t="s">
        <v>81</v>
      </c>
      <c r="BK285" s="154">
        <f>ROUND(I285*H285,2)</f>
        <v>0</v>
      </c>
      <c r="BL285" s="18" t="s">
        <v>151</v>
      </c>
      <c r="BM285" s="153" t="s">
        <v>310</v>
      </c>
    </row>
    <row r="286" spans="1:47" s="2" customFormat="1" ht="10.2">
      <c r="A286" s="33"/>
      <c r="B286" s="34"/>
      <c r="C286" s="33"/>
      <c r="D286" s="155" t="s">
        <v>152</v>
      </c>
      <c r="E286" s="33"/>
      <c r="F286" s="156" t="s">
        <v>309</v>
      </c>
      <c r="G286" s="33"/>
      <c r="H286" s="33"/>
      <c r="I286" s="157"/>
      <c r="J286" s="33"/>
      <c r="K286" s="33"/>
      <c r="L286" s="34"/>
      <c r="M286" s="158"/>
      <c r="N286" s="159"/>
      <c r="O286" s="59"/>
      <c r="P286" s="59"/>
      <c r="Q286" s="59"/>
      <c r="R286" s="59"/>
      <c r="S286" s="59"/>
      <c r="T286" s="60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T286" s="18" t="s">
        <v>152</v>
      </c>
      <c r="AU286" s="18" t="s">
        <v>83</v>
      </c>
    </row>
    <row r="287" spans="2:51" s="15" customFormat="1" ht="10.2">
      <c r="B287" s="176"/>
      <c r="D287" s="155" t="s">
        <v>165</v>
      </c>
      <c r="E287" s="177" t="s">
        <v>1</v>
      </c>
      <c r="F287" s="178" t="s">
        <v>272</v>
      </c>
      <c r="H287" s="177" t="s">
        <v>1</v>
      </c>
      <c r="I287" s="179"/>
      <c r="L287" s="176"/>
      <c r="M287" s="180"/>
      <c r="N287" s="181"/>
      <c r="O287" s="181"/>
      <c r="P287" s="181"/>
      <c r="Q287" s="181"/>
      <c r="R287" s="181"/>
      <c r="S287" s="181"/>
      <c r="T287" s="182"/>
      <c r="AT287" s="177" t="s">
        <v>165</v>
      </c>
      <c r="AU287" s="177" t="s">
        <v>83</v>
      </c>
      <c r="AV287" s="15" t="s">
        <v>81</v>
      </c>
      <c r="AW287" s="15" t="s">
        <v>30</v>
      </c>
      <c r="AX287" s="15" t="s">
        <v>73</v>
      </c>
      <c r="AY287" s="177" t="s">
        <v>144</v>
      </c>
    </row>
    <row r="288" spans="2:51" s="13" customFormat="1" ht="10.2">
      <c r="B288" s="160"/>
      <c r="D288" s="155" t="s">
        <v>165</v>
      </c>
      <c r="E288" s="161" t="s">
        <v>1</v>
      </c>
      <c r="F288" s="162" t="s">
        <v>306</v>
      </c>
      <c r="H288" s="163">
        <v>216.152</v>
      </c>
      <c r="I288" s="164"/>
      <c r="L288" s="160"/>
      <c r="M288" s="165"/>
      <c r="N288" s="166"/>
      <c r="O288" s="166"/>
      <c r="P288" s="166"/>
      <c r="Q288" s="166"/>
      <c r="R288" s="166"/>
      <c r="S288" s="166"/>
      <c r="T288" s="167"/>
      <c r="AT288" s="161" t="s">
        <v>165</v>
      </c>
      <c r="AU288" s="161" t="s">
        <v>83</v>
      </c>
      <c r="AV288" s="13" t="s">
        <v>83</v>
      </c>
      <c r="AW288" s="13" t="s">
        <v>30</v>
      </c>
      <c r="AX288" s="13" t="s">
        <v>73</v>
      </c>
      <c r="AY288" s="161" t="s">
        <v>144</v>
      </c>
    </row>
    <row r="289" spans="2:51" s="14" customFormat="1" ht="10.2">
      <c r="B289" s="168"/>
      <c r="D289" s="155" t="s">
        <v>165</v>
      </c>
      <c r="E289" s="169" t="s">
        <v>1</v>
      </c>
      <c r="F289" s="170" t="s">
        <v>167</v>
      </c>
      <c r="H289" s="171">
        <v>216.152</v>
      </c>
      <c r="I289" s="172"/>
      <c r="L289" s="168"/>
      <c r="M289" s="173"/>
      <c r="N289" s="174"/>
      <c r="O289" s="174"/>
      <c r="P289" s="174"/>
      <c r="Q289" s="174"/>
      <c r="R289" s="174"/>
      <c r="S289" s="174"/>
      <c r="T289" s="175"/>
      <c r="AT289" s="169" t="s">
        <v>165</v>
      </c>
      <c r="AU289" s="169" t="s">
        <v>83</v>
      </c>
      <c r="AV289" s="14" t="s">
        <v>151</v>
      </c>
      <c r="AW289" s="14" t="s">
        <v>30</v>
      </c>
      <c r="AX289" s="14" t="s">
        <v>81</v>
      </c>
      <c r="AY289" s="169" t="s">
        <v>144</v>
      </c>
    </row>
    <row r="290" spans="1:65" s="2" customFormat="1" ht="21.75" customHeight="1">
      <c r="A290" s="33"/>
      <c r="B290" s="141"/>
      <c r="C290" s="142" t="s">
        <v>311</v>
      </c>
      <c r="D290" s="142" t="s">
        <v>146</v>
      </c>
      <c r="E290" s="143" t="s">
        <v>312</v>
      </c>
      <c r="F290" s="144" t="s">
        <v>313</v>
      </c>
      <c r="G290" s="145" t="s">
        <v>162</v>
      </c>
      <c r="H290" s="146">
        <v>1024.616</v>
      </c>
      <c r="I290" s="147"/>
      <c r="J290" s="148">
        <f>ROUND(I290*H290,2)</f>
        <v>0</v>
      </c>
      <c r="K290" s="144" t="s">
        <v>183</v>
      </c>
      <c r="L290" s="34"/>
      <c r="M290" s="149" t="s">
        <v>1</v>
      </c>
      <c r="N290" s="150" t="s">
        <v>38</v>
      </c>
      <c r="O290" s="59"/>
      <c r="P290" s="151">
        <f>O290*H290</f>
        <v>0</v>
      </c>
      <c r="Q290" s="151">
        <v>0</v>
      </c>
      <c r="R290" s="151">
        <f>Q290*H290</f>
        <v>0</v>
      </c>
      <c r="S290" s="151">
        <v>0</v>
      </c>
      <c r="T290" s="152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53" t="s">
        <v>151</v>
      </c>
      <c r="AT290" s="153" t="s">
        <v>146</v>
      </c>
      <c r="AU290" s="153" t="s">
        <v>83</v>
      </c>
      <c r="AY290" s="18" t="s">
        <v>144</v>
      </c>
      <c r="BE290" s="154">
        <f>IF(N290="základní",J290,0)</f>
        <v>0</v>
      </c>
      <c r="BF290" s="154">
        <f>IF(N290="snížená",J290,0)</f>
        <v>0</v>
      </c>
      <c r="BG290" s="154">
        <f>IF(N290="zákl. přenesená",J290,0)</f>
        <v>0</v>
      </c>
      <c r="BH290" s="154">
        <f>IF(N290="sníž. přenesená",J290,0)</f>
        <v>0</v>
      </c>
      <c r="BI290" s="154">
        <f>IF(N290="nulová",J290,0)</f>
        <v>0</v>
      </c>
      <c r="BJ290" s="18" t="s">
        <v>81</v>
      </c>
      <c r="BK290" s="154">
        <f>ROUND(I290*H290,2)</f>
        <v>0</v>
      </c>
      <c r="BL290" s="18" t="s">
        <v>151</v>
      </c>
      <c r="BM290" s="153" t="s">
        <v>314</v>
      </c>
    </row>
    <row r="291" spans="1:47" s="2" customFormat="1" ht="10.2">
      <c r="A291" s="33"/>
      <c r="B291" s="34"/>
      <c r="C291" s="33"/>
      <c r="D291" s="155" t="s">
        <v>152</v>
      </c>
      <c r="E291" s="33"/>
      <c r="F291" s="156" t="s">
        <v>313</v>
      </c>
      <c r="G291" s="33"/>
      <c r="H291" s="33"/>
      <c r="I291" s="157"/>
      <c r="J291" s="33"/>
      <c r="K291" s="33"/>
      <c r="L291" s="34"/>
      <c r="M291" s="158"/>
      <c r="N291" s="159"/>
      <c r="O291" s="59"/>
      <c r="P291" s="59"/>
      <c r="Q291" s="59"/>
      <c r="R291" s="59"/>
      <c r="S291" s="59"/>
      <c r="T291" s="60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T291" s="18" t="s">
        <v>152</v>
      </c>
      <c r="AU291" s="18" t="s">
        <v>83</v>
      </c>
    </row>
    <row r="292" spans="2:51" s="15" customFormat="1" ht="10.2">
      <c r="B292" s="176"/>
      <c r="D292" s="155" t="s">
        <v>165</v>
      </c>
      <c r="E292" s="177" t="s">
        <v>1</v>
      </c>
      <c r="F292" s="178" t="s">
        <v>272</v>
      </c>
      <c r="H292" s="177" t="s">
        <v>1</v>
      </c>
      <c r="I292" s="179"/>
      <c r="L292" s="176"/>
      <c r="M292" s="180"/>
      <c r="N292" s="181"/>
      <c r="O292" s="181"/>
      <c r="P292" s="181"/>
      <c r="Q292" s="181"/>
      <c r="R292" s="181"/>
      <c r="S292" s="181"/>
      <c r="T292" s="182"/>
      <c r="AT292" s="177" t="s">
        <v>165</v>
      </c>
      <c r="AU292" s="177" t="s">
        <v>83</v>
      </c>
      <c r="AV292" s="15" t="s">
        <v>81</v>
      </c>
      <c r="AW292" s="15" t="s">
        <v>30</v>
      </c>
      <c r="AX292" s="15" t="s">
        <v>73</v>
      </c>
      <c r="AY292" s="177" t="s">
        <v>144</v>
      </c>
    </row>
    <row r="293" spans="2:51" s="13" customFormat="1" ht="10.2">
      <c r="B293" s="160"/>
      <c r="D293" s="155" t="s">
        <v>165</v>
      </c>
      <c r="E293" s="161" t="s">
        <v>1</v>
      </c>
      <c r="F293" s="162" t="s">
        <v>315</v>
      </c>
      <c r="H293" s="163">
        <v>1003.402</v>
      </c>
      <c r="I293" s="164"/>
      <c r="L293" s="160"/>
      <c r="M293" s="165"/>
      <c r="N293" s="166"/>
      <c r="O293" s="166"/>
      <c r="P293" s="166"/>
      <c r="Q293" s="166"/>
      <c r="R293" s="166"/>
      <c r="S293" s="166"/>
      <c r="T293" s="167"/>
      <c r="AT293" s="161" t="s">
        <v>165</v>
      </c>
      <c r="AU293" s="161" t="s">
        <v>83</v>
      </c>
      <c r="AV293" s="13" t="s">
        <v>83</v>
      </c>
      <c r="AW293" s="13" t="s">
        <v>30</v>
      </c>
      <c r="AX293" s="13" t="s">
        <v>73</v>
      </c>
      <c r="AY293" s="161" t="s">
        <v>144</v>
      </c>
    </row>
    <row r="294" spans="2:51" s="13" customFormat="1" ht="10.2">
      <c r="B294" s="160"/>
      <c r="D294" s="155" t="s">
        <v>165</v>
      </c>
      <c r="E294" s="161" t="s">
        <v>1</v>
      </c>
      <c r="F294" s="162" t="s">
        <v>305</v>
      </c>
      <c r="H294" s="163">
        <v>21.214</v>
      </c>
      <c r="I294" s="164"/>
      <c r="L294" s="160"/>
      <c r="M294" s="165"/>
      <c r="N294" s="166"/>
      <c r="O294" s="166"/>
      <c r="P294" s="166"/>
      <c r="Q294" s="166"/>
      <c r="R294" s="166"/>
      <c r="S294" s="166"/>
      <c r="T294" s="167"/>
      <c r="AT294" s="161" t="s">
        <v>165</v>
      </c>
      <c r="AU294" s="161" t="s">
        <v>83</v>
      </c>
      <c r="AV294" s="13" t="s">
        <v>83</v>
      </c>
      <c r="AW294" s="13" t="s">
        <v>30</v>
      </c>
      <c r="AX294" s="13" t="s">
        <v>73</v>
      </c>
      <c r="AY294" s="161" t="s">
        <v>144</v>
      </c>
    </row>
    <row r="295" spans="2:51" s="14" customFormat="1" ht="10.2">
      <c r="B295" s="168"/>
      <c r="D295" s="155" t="s">
        <v>165</v>
      </c>
      <c r="E295" s="169" t="s">
        <v>1</v>
      </c>
      <c r="F295" s="170" t="s">
        <v>167</v>
      </c>
      <c r="H295" s="171">
        <v>1024.616</v>
      </c>
      <c r="I295" s="172"/>
      <c r="L295" s="168"/>
      <c r="M295" s="173"/>
      <c r="N295" s="174"/>
      <c r="O295" s="174"/>
      <c r="P295" s="174"/>
      <c r="Q295" s="174"/>
      <c r="R295" s="174"/>
      <c r="S295" s="174"/>
      <c r="T295" s="175"/>
      <c r="AT295" s="169" t="s">
        <v>165</v>
      </c>
      <c r="AU295" s="169" t="s">
        <v>83</v>
      </c>
      <c r="AV295" s="14" t="s">
        <v>151</v>
      </c>
      <c r="AW295" s="14" t="s">
        <v>30</v>
      </c>
      <c r="AX295" s="14" t="s">
        <v>81</v>
      </c>
      <c r="AY295" s="169" t="s">
        <v>144</v>
      </c>
    </row>
    <row r="296" spans="1:65" s="2" customFormat="1" ht="22.8">
      <c r="A296" s="33"/>
      <c r="B296" s="141"/>
      <c r="C296" s="142" t="s">
        <v>245</v>
      </c>
      <c r="D296" s="142" t="s">
        <v>146</v>
      </c>
      <c r="E296" s="143" t="s">
        <v>316</v>
      </c>
      <c r="F296" s="144" t="s">
        <v>317</v>
      </c>
      <c r="G296" s="145" t="s">
        <v>162</v>
      </c>
      <c r="H296" s="146">
        <v>1024.616</v>
      </c>
      <c r="I296" s="147"/>
      <c r="J296" s="148">
        <f>ROUND(I296*H296,2)</f>
        <v>0</v>
      </c>
      <c r="K296" s="144" t="s">
        <v>183</v>
      </c>
      <c r="L296" s="34"/>
      <c r="M296" s="149" t="s">
        <v>1</v>
      </c>
      <c r="N296" s="150" t="s">
        <v>38</v>
      </c>
      <c r="O296" s="59"/>
      <c r="P296" s="151">
        <f>O296*H296</f>
        <v>0</v>
      </c>
      <c r="Q296" s="151">
        <v>0</v>
      </c>
      <c r="R296" s="151">
        <f>Q296*H296</f>
        <v>0</v>
      </c>
      <c r="S296" s="151">
        <v>0</v>
      </c>
      <c r="T296" s="152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53" t="s">
        <v>151</v>
      </c>
      <c r="AT296" s="153" t="s">
        <v>146</v>
      </c>
      <c r="AU296" s="153" t="s">
        <v>83</v>
      </c>
      <c r="AY296" s="18" t="s">
        <v>144</v>
      </c>
      <c r="BE296" s="154">
        <f>IF(N296="základní",J296,0)</f>
        <v>0</v>
      </c>
      <c r="BF296" s="154">
        <f>IF(N296="snížená",J296,0)</f>
        <v>0</v>
      </c>
      <c r="BG296" s="154">
        <f>IF(N296="zákl. přenesená",J296,0)</f>
        <v>0</v>
      </c>
      <c r="BH296" s="154">
        <f>IF(N296="sníž. přenesená",J296,0)</f>
        <v>0</v>
      </c>
      <c r="BI296" s="154">
        <f>IF(N296="nulová",J296,0)</f>
        <v>0</v>
      </c>
      <c r="BJ296" s="18" t="s">
        <v>81</v>
      </c>
      <c r="BK296" s="154">
        <f>ROUND(I296*H296,2)</f>
        <v>0</v>
      </c>
      <c r="BL296" s="18" t="s">
        <v>151</v>
      </c>
      <c r="BM296" s="153" t="s">
        <v>318</v>
      </c>
    </row>
    <row r="297" spans="1:47" s="2" customFormat="1" ht="10.2">
      <c r="A297" s="33"/>
      <c r="B297" s="34"/>
      <c r="C297" s="33"/>
      <c r="D297" s="155" t="s">
        <v>152</v>
      </c>
      <c r="E297" s="33"/>
      <c r="F297" s="156" t="s">
        <v>317</v>
      </c>
      <c r="G297" s="33"/>
      <c r="H297" s="33"/>
      <c r="I297" s="157"/>
      <c r="J297" s="33"/>
      <c r="K297" s="33"/>
      <c r="L297" s="34"/>
      <c r="M297" s="158"/>
      <c r="N297" s="159"/>
      <c r="O297" s="59"/>
      <c r="P297" s="59"/>
      <c r="Q297" s="59"/>
      <c r="R297" s="59"/>
      <c r="S297" s="59"/>
      <c r="T297" s="60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T297" s="18" t="s">
        <v>152</v>
      </c>
      <c r="AU297" s="18" t="s">
        <v>83</v>
      </c>
    </row>
    <row r="298" spans="1:65" s="2" customFormat="1" ht="22.8">
      <c r="A298" s="33"/>
      <c r="B298" s="141"/>
      <c r="C298" s="142" t="s">
        <v>319</v>
      </c>
      <c r="D298" s="142" t="s">
        <v>146</v>
      </c>
      <c r="E298" s="143" t="s">
        <v>320</v>
      </c>
      <c r="F298" s="144" t="s">
        <v>321</v>
      </c>
      <c r="G298" s="145" t="s">
        <v>162</v>
      </c>
      <c r="H298" s="146">
        <v>1024.616</v>
      </c>
      <c r="I298" s="147"/>
      <c r="J298" s="148">
        <f>ROUND(I298*H298,2)</f>
        <v>0</v>
      </c>
      <c r="K298" s="144" t="s">
        <v>183</v>
      </c>
      <c r="L298" s="34"/>
      <c r="M298" s="149" t="s">
        <v>1</v>
      </c>
      <c r="N298" s="150" t="s">
        <v>38</v>
      </c>
      <c r="O298" s="59"/>
      <c r="P298" s="151">
        <f>O298*H298</f>
        <v>0</v>
      </c>
      <c r="Q298" s="151">
        <v>0</v>
      </c>
      <c r="R298" s="151">
        <f>Q298*H298</f>
        <v>0</v>
      </c>
      <c r="S298" s="151">
        <v>0</v>
      </c>
      <c r="T298" s="152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53" t="s">
        <v>151</v>
      </c>
      <c r="AT298" s="153" t="s">
        <v>146</v>
      </c>
      <c r="AU298" s="153" t="s">
        <v>83</v>
      </c>
      <c r="AY298" s="18" t="s">
        <v>144</v>
      </c>
      <c r="BE298" s="154">
        <f>IF(N298="základní",J298,0)</f>
        <v>0</v>
      </c>
      <c r="BF298" s="154">
        <f>IF(N298="snížená",J298,0)</f>
        <v>0</v>
      </c>
      <c r="BG298" s="154">
        <f>IF(N298="zákl. přenesená",J298,0)</f>
        <v>0</v>
      </c>
      <c r="BH298" s="154">
        <f>IF(N298="sníž. přenesená",J298,0)</f>
        <v>0</v>
      </c>
      <c r="BI298" s="154">
        <f>IF(N298="nulová",J298,0)</f>
        <v>0</v>
      </c>
      <c r="BJ298" s="18" t="s">
        <v>81</v>
      </c>
      <c r="BK298" s="154">
        <f>ROUND(I298*H298,2)</f>
        <v>0</v>
      </c>
      <c r="BL298" s="18" t="s">
        <v>151</v>
      </c>
      <c r="BM298" s="153" t="s">
        <v>322</v>
      </c>
    </row>
    <row r="299" spans="1:47" s="2" customFormat="1" ht="19.2">
      <c r="A299" s="33"/>
      <c r="B299" s="34"/>
      <c r="C299" s="33"/>
      <c r="D299" s="155" t="s">
        <v>152</v>
      </c>
      <c r="E299" s="33"/>
      <c r="F299" s="156" t="s">
        <v>321</v>
      </c>
      <c r="G299" s="33"/>
      <c r="H299" s="33"/>
      <c r="I299" s="157"/>
      <c r="J299" s="33"/>
      <c r="K299" s="33"/>
      <c r="L299" s="34"/>
      <c r="M299" s="158"/>
      <c r="N299" s="159"/>
      <c r="O299" s="59"/>
      <c r="P299" s="59"/>
      <c r="Q299" s="59"/>
      <c r="R299" s="59"/>
      <c r="S299" s="59"/>
      <c r="T299" s="60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T299" s="18" t="s">
        <v>152</v>
      </c>
      <c r="AU299" s="18" t="s">
        <v>83</v>
      </c>
    </row>
    <row r="300" spans="1:65" s="2" customFormat="1" ht="16.5" customHeight="1">
      <c r="A300" s="33"/>
      <c r="B300" s="141"/>
      <c r="C300" s="142" t="s">
        <v>250</v>
      </c>
      <c r="D300" s="142" t="s">
        <v>146</v>
      </c>
      <c r="E300" s="143" t="s">
        <v>323</v>
      </c>
      <c r="F300" s="144" t="s">
        <v>324</v>
      </c>
      <c r="G300" s="145" t="s">
        <v>162</v>
      </c>
      <c r="H300" s="146">
        <v>46.906</v>
      </c>
      <c r="I300" s="147"/>
      <c r="J300" s="148">
        <f>ROUND(I300*H300,2)</f>
        <v>0</v>
      </c>
      <c r="K300" s="144" t="s">
        <v>183</v>
      </c>
      <c r="L300" s="34"/>
      <c r="M300" s="149" t="s">
        <v>1</v>
      </c>
      <c r="N300" s="150" t="s">
        <v>38</v>
      </c>
      <c r="O300" s="59"/>
      <c r="P300" s="151">
        <f>O300*H300</f>
        <v>0</v>
      </c>
      <c r="Q300" s="151">
        <v>0</v>
      </c>
      <c r="R300" s="151">
        <f>Q300*H300</f>
        <v>0</v>
      </c>
      <c r="S300" s="151">
        <v>0</v>
      </c>
      <c r="T300" s="152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53" t="s">
        <v>151</v>
      </c>
      <c r="AT300" s="153" t="s">
        <v>146</v>
      </c>
      <c r="AU300" s="153" t="s">
        <v>83</v>
      </c>
      <c r="AY300" s="18" t="s">
        <v>144</v>
      </c>
      <c r="BE300" s="154">
        <f>IF(N300="základní",J300,0)</f>
        <v>0</v>
      </c>
      <c r="BF300" s="154">
        <f>IF(N300="snížená",J300,0)</f>
        <v>0</v>
      </c>
      <c r="BG300" s="154">
        <f>IF(N300="zákl. přenesená",J300,0)</f>
        <v>0</v>
      </c>
      <c r="BH300" s="154">
        <f>IF(N300="sníž. přenesená",J300,0)</f>
        <v>0</v>
      </c>
      <c r="BI300" s="154">
        <f>IF(N300="nulová",J300,0)</f>
        <v>0</v>
      </c>
      <c r="BJ300" s="18" t="s">
        <v>81</v>
      </c>
      <c r="BK300" s="154">
        <f>ROUND(I300*H300,2)</f>
        <v>0</v>
      </c>
      <c r="BL300" s="18" t="s">
        <v>151</v>
      </c>
      <c r="BM300" s="153" t="s">
        <v>325</v>
      </c>
    </row>
    <row r="301" spans="1:47" s="2" customFormat="1" ht="10.2">
      <c r="A301" s="33"/>
      <c r="B301" s="34"/>
      <c r="C301" s="33"/>
      <c r="D301" s="155" t="s">
        <v>152</v>
      </c>
      <c r="E301" s="33"/>
      <c r="F301" s="156" t="s">
        <v>324</v>
      </c>
      <c r="G301" s="33"/>
      <c r="H301" s="33"/>
      <c r="I301" s="157"/>
      <c r="J301" s="33"/>
      <c r="K301" s="33"/>
      <c r="L301" s="34"/>
      <c r="M301" s="158"/>
      <c r="N301" s="159"/>
      <c r="O301" s="59"/>
      <c r="P301" s="59"/>
      <c r="Q301" s="59"/>
      <c r="R301" s="59"/>
      <c r="S301" s="59"/>
      <c r="T301" s="60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T301" s="18" t="s">
        <v>152</v>
      </c>
      <c r="AU301" s="18" t="s">
        <v>83</v>
      </c>
    </row>
    <row r="302" spans="2:51" s="15" customFormat="1" ht="10.2">
      <c r="B302" s="176"/>
      <c r="D302" s="155" t="s">
        <v>165</v>
      </c>
      <c r="E302" s="177" t="s">
        <v>1</v>
      </c>
      <c r="F302" s="178" t="s">
        <v>326</v>
      </c>
      <c r="H302" s="177" t="s">
        <v>1</v>
      </c>
      <c r="I302" s="179"/>
      <c r="L302" s="176"/>
      <c r="M302" s="180"/>
      <c r="N302" s="181"/>
      <c r="O302" s="181"/>
      <c r="P302" s="181"/>
      <c r="Q302" s="181"/>
      <c r="R302" s="181"/>
      <c r="S302" s="181"/>
      <c r="T302" s="182"/>
      <c r="AT302" s="177" t="s">
        <v>165</v>
      </c>
      <c r="AU302" s="177" t="s">
        <v>83</v>
      </c>
      <c r="AV302" s="15" t="s">
        <v>81</v>
      </c>
      <c r="AW302" s="15" t="s">
        <v>30</v>
      </c>
      <c r="AX302" s="15" t="s">
        <v>73</v>
      </c>
      <c r="AY302" s="177" t="s">
        <v>144</v>
      </c>
    </row>
    <row r="303" spans="2:51" s="15" customFormat="1" ht="10.2">
      <c r="B303" s="176"/>
      <c r="D303" s="155" t="s">
        <v>165</v>
      </c>
      <c r="E303" s="177" t="s">
        <v>1</v>
      </c>
      <c r="F303" s="178" t="s">
        <v>327</v>
      </c>
      <c r="H303" s="177" t="s">
        <v>1</v>
      </c>
      <c r="I303" s="179"/>
      <c r="L303" s="176"/>
      <c r="M303" s="180"/>
      <c r="N303" s="181"/>
      <c r="O303" s="181"/>
      <c r="P303" s="181"/>
      <c r="Q303" s="181"/>
      <c r="R303" s="181"/>
      <c r="S303" s="181"/>
      <c r="T303" s="182"/>
      <c r="AT303" s="177" t="s">
        <v>165</v>
      </c>
      <c r="AU303" s="177" t="s">
        <v>83</v>
      </c>
      <c r="AV303" s="15" t="s">
        <v>81</v>
      </c>
      <c r="AW303" s="15" t="s">
        <v>30</v>
      </c>
      <c r="AX303" s="15" t="s">
        <v>73</v>
      </c>
      <c r="AY303" s="177" t="s">
        <v>144</v>
      </c>
    </row>
    <row r="304" spans="2:51" s="13" customFormat="1" ht="10.2">
      <c r="B304" s="160"/>
      <c r="D304" s="155" t="s">
        <v>165</v>
      </c>
      <c r="E304" s="161" t="s">
        <v>1</v>
      </c>
      <c r="F304" s="162" t="s">
        <v>328</v>
      </c>
      <c r="H304" s="163">
        <v>22.808</v>
      </c>
      <c r="I304" s="164"/>
      <c r="L304" s="160"/>
      <c r="M304" s="165"/>
      <c r="N304" s="166"/>
      <c r="O304" s="166"/>
      <c r="P304" s="166"/>
      <c r="Q304" s="166"/>
      <c r="R304" s="166"/>
      <c r="S304" s="166"/>
      <c r="T304" s="167"/>
      <c r="AT304" s="161" t="s">
        <v>165</v>
      </c>
      <c r="AU304" s="161" t="s">
        <v>83</v>
      </c>
      <c r="AV304" s="13" t="s">
        <v>83</v>
      </c>
      <c r="AW304" s="13" t="s">
        <v>30</v>
      </c>
      <c r="AX304" s="13" t="s">
        <v>73</v>
      </c>
      <c r="AY304" s="161" t="s">
        <v>144</v>
      </c>
    </row>
    <row r="305" spans="2:51" s="15" customFormat="1" ht="10.2">
      <c r="B305" s="176"/>
      <c r="D305" s="155" t="s">
        <v>165</v>
      </c>
      <c r="E305" s="177" t="s">
        <v>1</v>
      </c>
      <c r="F305" s="178" t="s">
        <v>329</v>
      </c>
      <c r="H305" s="177" t="s">
        <v>1</v>
      </c>
      <c r="I305" s="179"/>
      <c r="L305" s="176"/>
      <c r="M305" s="180"/>
      <c r="N305" s="181"/>
      <c r="O305" s="181"/>
      <c r="P305" s="181"/>
      <c r="Q305" s="181"/>
      <c r="R305" s="181"/>
      <c r="S305" s="181"/>
      <c r="T305" s="182"/>
      <c r="AT305" s="177" t="s">
        <v>165</v>
      </c>
      <c r="AU305" s="177" t="s">
        <v>83</v>
      </c>
      <c r="AV305" s="15" t="s">
        <v>81</v>
      </c>
      <c r="AW305" s="15" t="s">
        <v>30</v>
      </c>
      <c r="AX305" s="15" t="s">
        <v>73</v>
      </c>
      <c r="AY305" s="177" t="s">
        <v>144</v>
      </c>
    </row>
    <row r="306" spans="2:51" s="13" customFormat="1" ht="10.2">
      <c r="B306" s="160"/>
      <c r="D306" s="155" t="s">
        <v>165</v>
      </c>
      <c r="E306" s="161" t="s">
        <v>1</v>
      </c>
      <c r="F306" s="162" t="s">
        <v>330</v>
      </c>
      <c r="H306" s="163">
        <v>24.098</v>
      </c>
      <c r="I306" s="164"/>
      <c r="L306" s="160"/>
      <c r="M306" s="165"/>
      <c r="N306" s="166"/>
      <c r="O306" s="166"/>
      <c r="P306" s="166"/>
      <c r="Q306" s="166"/>
      <c r="R306" s="166"/>
      <c r="S306" s="166"/>
      <c r="T306" s="167"/>
      <c r="AT306" s="161" t="s">
        <v>165</v>
      </c>
      <c r="AU306" s="161" t="s">
        <v>83</v>
      </c>
      <c r="AV306" s="13" t="s">
        <v>83</v>
      </c>
      <c r="AW306" s="13" t="s">
        <v>30</v>
      </c>
      <c r="AX306" s="13" t="s">
        <v>73</v>
      </c>
      <c r="AY306" s="161" t="s">
        <v>144</v>
      </c>
    </row>
    <row r="307" spans="2:51" s="14" customFormat="1" ht="10.2">
      <c r="B307" s="168"/>
      <c r="D307" s="155" t="s">
        <v>165</v>
      </c>
      <c r="E307" s="169" t="s">
        <v>1</v>
      </c>
      <c r="F307" s="170" t="s">
        <v>167</v>
      </c>
      <c r="H307" s="171">
        <v>46.906</v>
      </c>
      <c r="I307" s="172"/>
      <c r="L307" s="168"/>
      <c r="M307" s="173"/>
      <c r="N307" s="174"/>
      <c r="O307" s="174"/>
      <c r="P307" s="174"/>
      <c r="Q307" s="174"/>
      <c r="R307" s="174"/>
      <c r="S307" s="174"/>
      <c r="T307" s="175"/>
      <c r="AT307" s="169" t="s">
        <v>165</v>
      </c>
      <c r="AU307" s="169" t="s">
        <v>83</v>
      </c>
      <c r="AV307" s="14" t="s">
        <v>151</v>
      </c>
      <c r="AW307" s="14" t="s">
        <v>30</v>
      </c>
      <c r="AX307" s="14" t="s">
        <v>81</v>
      </c>
      <c r="AY307" s="169" t="s">
        <v>144</v>
      </c>
    </row>
    <row r="308" spans="1:65" s="2" customFormat="1" ht="16.5" customHeight="1">
      <c r="A308" s="33"/>
      <c r="B308" s="141"/>
      <c r="C308" s="142" t="s">
        <v>331</v>
      </c>
      <c r="D308" s="142" t="s">
        <v>146</v>
      </c>
      <c r="E308" s="143" t="s">
        <v>332</v>
      </c>
      <c r="F308" s="144" t="s">
        <v>333</v>
      </c>
      <c r="G308" s="145" t="s">
        <v>162</v>
      </c>
      <c r="H308" s="146">
        <v>1153.968</v>
      </c>
      <c r="I308" s="147"/>
      <c r="J308" s="148">
        <f>ROUND(I308*H308,2)</f>
        <v>0</v>
      </c>
      <c r="K308" s="144" t="s">
        <v>183</v>
      </c>
      <c r="L308" s="34"/>
      <c r="M308" s="149" t="s">
        <v>1</v>
      </c>
      <c r="N308" s="150" t="s">
        <v>38</v>
      </c>
      <c r="O308" s="59"/>
      <c r="P308" s="151">
        <f>O308*H308</f>
        <v>0</v>
      </c>
      <c r="Q308" s="151">
        <v>0</v>
      </c>
      <c r="R308" s="151">
        <f>Q308*H308</f>
        <v>0</v>
      </c>
      <c r="S308" s="151">
        <v>0</v>
      </c>
      <c r="T308" s="152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53" t="s">
        <v>151</v>
      </c>
      <c r="AT308" s="153" t="s">
        <v>146</v>
      </c>
      <c r="AU308" s="153" t="s">
        <v>83</v>
      </c>
      <c r="AY308" s="18" t="s">
        <v>144</v>
      </c>
      <c r="BE308" s="154">
        <f>IF(N308="základní",J308,0)</f>
        <v>0</v>
      </c>
      <c r="BF308" s="154">
        <f>IF(N308="snížená",J308,0)</f>
        <v>0</v>
      </c>
      <c r="BG308" s="154">
        <f>IF(N308="zákl. přenesená",J308,0)</f>
        <v>0</v>
      </c>
      <c r="BH308" s="154">
        <f>IF(N308="sníž. přenesená",J308,0)</f>
        <v>0</v>
      </c>
      <c r="BI308" s="154">
        <f>IF(N308="nulová",J308,0)</f>
        <v>0</v>
      </c>
      <c r="BJ308" s="18" t="s">
        <v>81</v>
      </c>
      <c r="BK308" s="154">
        <f>ROUND(I308*H308,2)</f>
        <v>0</v>
      </c>
      <c r="BL308" s="18" t="s">
        <v>151</v>
      </c>
      <c r="BM308" s="153" t="s">
        <v>334</v>
      </c>
    </row>
    <row r="309" spans="1:47" s="2" customFormat="1" ht="10.2">
      <c r="A309" s="33"/>
      <c r="B309" s="34"/>
      <c r="C309" s="33"/>
      <c r="D309" s="155" t="s">
        <v>152</v>
      </c>
      <c r="E309" s="33"/>
      <c r="F309" s="156" t="s">
        <v>333</v>
      </c>
      <c r="G309" s="33"/>
      <c r="H309" s="33"/>
      <c r="I309" s="157"/>
      <c r="J309" s="33"/>
      <c r="K309" s="33"/>
      <c r="L309" s="34"/>
      <c r="M309" s="158"/>
      <c r="N309" s="159"/>
      <c r="O309" s="59"/>
      <c r="P309" s="59"/>
      <c r="Q309" s="59"/>
      <c r="R309" s="59"/>
      <c r="S309" s="59"/>
      <c r="T309" s="60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T309" s="18" t="s">
        <v>152</v>
      </c>
      <c r="AU309" s="18" t="s">
        <v>83</v>
      </c>
    </row>
    <row r="310" spans="2:51" s="15" customFormat="1" ht="10.2">
      <c r="B310" s="176"/>
      <c r="D310" s="155" t="s">
        <v>165</v>
      </c>
      <c r="E310" s="177" t="s">
        <v>1</v>
      </c>
      <c r="F310" s="178" t="s">
        <v>272</v>
      </c>
      <c r="H310" s="177" t="s">
        <v>1</v>
      </c>
      <c r="I310" s="179"/>
      <c r="L310" s="176"/>
      <c r="M310" s="180"/>
      <c r="N310" s="181"/>
      <c r="O310" s="181"/>
      <c r="P310" s="181"/>
      <c r="Q310" s="181"/>
      <c r="R310" s="181"/>
      <c r="S310" s="181"/>
      <c r="T310" s="182"/>
      <c r="AT310" s="177" t="s">
        <v>165</v>
      </c>
      <c r="AU310" s="177" t="s">
        <v>83</v>
      </c>
      <c r="AV310" s="15" t="s">
        <v>81</v>
      </c>
      <c r="AW310" s="15" t="s">
        <v>30</v>
      </c>
      <c r="AX310" s="15" t="s">
        <v>73</v>
      </c>
      <c r="AY310" s="177" t="s">
        <v>144</v>
      </c>
    </row>
    <row r="311" spans="2:51" s="13" customFormat="1" ht="10.2">
      <c r="B311" s="160"/>
      <c r="D311" s="155" t="s">
        <v>165</v>
      </c>
      <c r="E311" s="161" t="s">
        <v>1</v>
      </c>
      <c r="F311" s="162" t="s">
        <v>315</v>
      </c>
      <c r="H311" s="163">
        <v>1003.402</v>
      </c>
      <c r="I311" s="164"/>
      <c r="L311" s="160"/>
      <c r="M311" s="165"/>
      <c r="N311" s="166"/>
      <c r="O311" s="166"/>
      <c r="P311" s="166"/>
      <c r="Q311" s="166"/>
      <c r="R311" s="166"/>
      <c r="S311" s="166"/>
      <c r="T311" s="167"/>
      <c r="AT311" s="161" t="s">
        <v>165</v>
      </c>
      <c r="AU311" s="161" t="s">
        <v>83</v>
      </c>
      <c r="AV311" s="13" t="s">
        <v>83</v>
      </c>
      <c r="AW311" s="13" t="s">
        <v>30</v>
      </c>
      <c r="AX311" s="13" t="s">
        <v>73</v>
      </c>
      <c r="AY311" s="161" t="s">
        <v>144</v>
      </c>
    </row>
    <row r="312" spans="2:51" s="13" customFormat="1" ht="10.2">
      <c r="B312" s="160"/>
      <c r="D312" s="155" t="s">
        <v>165</v>
      </c>
      <c r="E312" s="161" t="s">
        <v>1</v>
      </c>
      <c r="F312" s="162" t="s">
        <v>305</v>
      </c>
      <c r="H312" s="163">
        <v>21.214</v>
      </c>
      <c r="I312" s="164"/>
      <c r="L312" s="160"/>
      <c r="M312" s="165"/>
      <c r="N312" s="166"/>
      <c r="O312" s="166"/>
      <c r="P312" s="166"/>
      <c r="Q312" s="166"/>
      <c r="R312" s="166"/>
      <c r="S312" s="166"/>
      <c r="T312" s="167"/>
      <c r="AT312" s="161" t="s">
        <v>165</v>
      </c>
      <c r="AU312" s="161" t="s">
        <v>83</v>
      </c>
      <c r="AV312" s="13" t="s">
        <v>83</v>
      </c>
      <c r="AW312" s="13" t="s">
        <v>30</v>
      </c>
      <c r="AX312" s="13" t="s">
        <v>73</v>
      </c>
      <c r="AY312" s="161" t="s">
        <v>144</v>
      </c>
    </row>
    <row r="313" spans="2:51" s="13" customFormat="1" ht="10.2">
      <c r="B313" s="160"/>
      <c r="D313" s="155" t="s">
        <v>165</v>
      </c>
      <c r="E313" s="161" t="s">
        <v>1</v>
      </c>
      <c r="F313" s="162" t="s">
        <v>306</v>
      </c>
      <c r="H313" s="163">
        <v>216.152</v>
      </c>
      <c r="I313" s="164"/>
      <c r="L313" s="160"/>
      <c r="M313" s="165"/>
      <c r="N313" s="166"/>
      <c r="O313" s="166"/>
      <c r="P313" s="166"/>
      <c r="Q313" s="166"/>
      <c r="R313" s="166"/>
      <c r="S313" s="166"/>
      <c r="T313" s="167"/>
      <c r="AT313" s="161" t="s">
        <v>165</v>
      </c>
      <c r="AU313" s="161" t="s">
        <v>83</v>
      </c>
      <c r="AV313" s="13" t="s">
        <v>83</v>
      </c>
      <c r="AW313" s="13" t="s">
        <v>30</v>
      </c>
      <c r="AX313" s="13" t="s">
        <v>73</v>
      </c>
      <c r="AY313" s="161" t="s">
        <v>144</v>
      </c>
    </row>
    <row r="314" spans="2:51" s="13" customFormat="1" ht="10.2">
      <c r="B314" s="160"/>
      <c r="D314" s="155" t="s">
        <v>165</v>
      </c>
      <c r="E314" s="161" t="s">
        <v>1</v>
      </c>
      <c r="F314" s="162" t="s">
        <v>335</v>
      </c>
      <c r="H314" s="163">
        <v>-86.8</v>
      </c>
      <c r="I314" s="164"/>
      <c r="L314" s="160"/>
      <c r="M314" s="165"/>
      <c r="N314" s="166"/>
      <c r="O314" s="166"/>
      <c r="P314" s="166"/>
      <c r="Q314" s="166"/>
      <c r="R314" s="166"/>
      <c r="S314" s="166"/>
      <c r="T314" s="167"/>
      <c r="AT314" s="161" t="s">
        <v>165</v>
      </c>
      <c r="AU314" s="161" t="s">
        <v>83</v>
      </c>
      <c r="AV314" s="13" t="s">
        <v>83</v>
      </c>
      <c r="AW314" s="13" t="s">
        <v>30</v>
      </c>
      <c r="AX314" s="13" t="s">
        <v>73</v>
      </c>
      <c r="AY314" s="161" t="s">
        <v>144</v>
      </c>
    </row>
    <row r="315" spans="2:51" s="14" customFormat="1" ht="10.2">
      <c r="B315" s="168"/>
      <c r="D315" s="155" t="s">
        <v>165</v>
      </c>
      <c r="E315" s="169" t="s">
        <v>1</v>
      </c>
      <c r="F315" s="170" t="s">
        <v>167</v>
      </c>
      <c r="H315" s="171">
        <v>1153.968</v>
      </c>
      <c r="I315" s="172"/>
      <c r="L315" s="168"/>
      <c r="M315" s="173"/>
      <c r="N315" s="174"/>
      <c r="O315" s="174"/>
      <c r="P315" s="174"/>
      <c r="Q315" s="174"/>
      <c r="R315" s="174"/>
      <c r="S315" s="174"/>
      <c r="T315" s="175"/>
      <c r="AT315" s="169" t="s">
        <v>165</v>
      </c>
      <c r="AU315" s="169" t="s">
        <v>83</v>
      </c>
      <c r="AV315" s="14" t="s">
        <v>151</v>
      </c>
      <c r="AW315" s="14" t="s">
        <v>30</v>
      </c>
      <c r="AX315" s="14" t="s">
        <v>81</v>
      </c>
      <c r="AY315" s="169" t="s">
        <v>144</v>
      </c>
    </row>
    <row r="316" spans="1:65" s="2" customFormat="1" ht="16.5" customHeight="1">
      <c r="A316" s="33"/>
      <c r="B316" s="141"/>
      <c r="C316" s="142" t="s">
        <v>254</v>
      </c>
      <c r="D316" s="142" t="s">
        <v>146</v>
      </c>
      <c r="E316" s="143" t="s">
        <v>336</v>
      </c>
      <c r="F316" s="144" t="s">
        <v>337</v>
      </c>
      <c r="G316" s="145" t="s">
        <v>192</v>
      </c>
      <c r="H316" s="146">
        <v>703</v>
      </c>
      <c r="I316" s="147"/>
      <c r="J316" s="148">
        <f>ROUND(I316*H316,2)</f>
        <v>0</v>
      </c>
      <c r="K316" s="144" t="s">
        <v>183</v>
      </c>
      <c r="L316" s="34"/>
      <c r="M316" s="149" t="s">
        <v>1</v>
      </c>
      <c r="N316" s="150" t="s">
        <v>38</v>
      </c>
      <c r="O316" s="59"/>
      <c r="P316" s="151">
        <f>O316*H316</f>
        <v>0</v>
      </c>
      <c r="Q316" s="151">
        <v>0</v>
      </c>
      <c r="R316" s="151">
        <f>Q316*H316</f>
        <v>0</v>
      </c>
      <c r="S316" s="151">
        <v>0</v>
      </c>
      <c r="T316" s="152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53" t="s">
        <v>151</v>
      </c>
      <c r="AT316" s="153" t="s">
        <v>146</v>
      </c>
      <c r="AU316" s="153" t="s">
        <v>83</v>
      </c>
      <c r="AY316" s="18" t="s">
        <v>144</v>
      </c>
      <c r="BE316" s="154">
        <f>IF(N316="základní",J316,0)</f>
        <v>0</v>
      </c>
      <c r="BF316" s="154">
        <f>IF(N316="snížená",J316,0)</f>
        <v>0</v>
      </c>
      <c r="BG316" s="154">
        <f>IF(N316="zákl. přenesená",J316,0)</f>
        <v>0</v>
      </c>
      <c r="BH316" s="154">
        <f>IF(N316="sníž. přenesená",J316,0)</f>
        <v>0</v>
      </c>
      <c r="BI316" s="154">
        <f>IF(N316="nulová",J316,0)</f>
        <v>0</v>
      </c>
      <c r="BJ316" s="18" t="s">
        <v>81</v>
      </c>
      <c r="BK316" s="154">
        <f>ROUND(I316*H316,2)</f>
        <v>0</v>
      </c>
      <c r="BL316" s="18" t="s">
        <v>151</v>
      </c>
      <c r="BM316" s="153" t="s">
        <v>338</v>
      </c>
    </row>
    <row r="317" spans="1:47" s="2" customFormat="1" ht="10.2">
      <c r="A317" s="33"/>
      <c r="B317" s="34"/>
      <c r="C317" s="33"/>
      <c r="D317" s="155" t="s">
        <v>152</v>
      </c>
      <c r="E317" s="33"/>
      <c r="F317" s="156" t="s">
        <v>337</v>
      </c>
      <c r="G317" s="33"/>
      <c r="H317" s="33"/>
      <c r="I317" s="157"/>
      <c r="J317" s="33"/>
      <c r="K317" s="33"/>
      <c r="L317" s="34"/>
      <c r="M317" s="158"/>
      <c r="N317" s="159"/>
      <c r="O317" s="59"/>
      <c r="P317" s="59"/>
      <c r="Q317" s="59"/>
      <c r="R317" s="59"/>
      <c r="S317" s="59"/>
      <c r="T317" s="60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T317" s="18" t="s">
        <v>152</v>
      </c>
      <c r="AU317" s="18" t="s">
        <v>83</v>
      </c>
    </row>
    <row r="318" spans="2:51" s="15" customFormat="1" ht="10.2">
      <c r="B318" s="176"/>
      <c r="D318" s="155" t="s">
        <v>165</v>
      </c>
      <c r="E318" s="177" t="s">
        <v>1</v>
      </c>
      <c r="F318" s="178" t="s">
        <v>339</v>
      </c>
      <c r="H318" s="177" t="s">
        <v>1</v>
      </c>
      <c r="I318" s="179"/>
      <c r="L318" s="176"/>
      <c r="M318" s="180"/>
      <c r="N318" s="181"/>
      <c r="O318" s="181"/>
      <c r="P318" s="181"/>
      <c r="Q318" s="181"/>
      <c r="R318" s="181"/>
      <c r="S318" s="181"/>
      <c r="T318" s="182"/>
      <c r="AT318" s="177" t="s">
        <v>165</v>
      </c>
      <c r="AU318" s="177" t="s">
        <v>83</v>
      </c>
      <c r="AV318" s="15" t="s">
        <v>81</v>
      </c>
      <c r="AW318" s="15" t="s">
        <v>30</v>
      </c>
      <c r="AX318" s="15" t="s">
        <v>73</v>
      </c>
      <c r="AY318" s="177" t="s">
        <v>144</v>
      </c>
    </row>
    <row r="319" spans="2:51" s="13" customFormat="1" ht="10.2">
      <c r="B319" s="160"/>
      <c r="D319" s="155" t="s">
        <v>165</v>
      </c>
      <c r="E319" s="161" t="s">
        <v>1</v>
      </c>
      <c r="F319" s="162" t="s">
        <v>340</v>
      </c>
      <c r="H319" s="163">
        <v>367.8</v>
      </c>
      <c r="I319" s="164"/>
      <c r="L319" s="160"/>
      <c r="M319" s="165"/>
      <c r="N319" s="166"/>
      <c r="O319" s="166"/>
      <c r="P319" s="166"/>
      <c r="Q319" s="166"/>
      <c r="R319" s="166"/>
      <c r="S319" s="166"/>
      <c r="T319" s="167"/>
      <c r="AT319" s="161" t="s">
        <v>165</v>
      </c>
      <c r="AU319" s="161" t="s">
        <v>83</v>
      </c>
      <c r="AV319" s="13" t="s">
        <v>83</v>
      </c>
      <c r="AW319" s="13" t="s">
        <v>30</v>
      </c>
      <c r="AX319" s="13" t="s">
        <v>73</v>
      </c>
      <c r="AY319" s="161" t="s">
        <v>144</v>
      </c>
    </row>
    <row r="320" spans="2:51" s="13" customFormat="1" ht="10.2">
      <c r="B320" s="160"/>
      <c r="D320" s="155" t="s">
        <v>165</v>
      </c>
      <c r="E320" s="161" t="s">
        <v>1</v>
      </c>
      <c r="F320" s="162" t="s">
        <v>341</v>
      </c>
      <c r="H320" s="163">
        <v>335.2</v>
      </c>
      <c r="I320" s="164"/>
      <c r="L320" s="160"/>
      <c r="M320" s="165"/>
      <c r="N320" s="166"/>
      <c r="O320" s="166"/>
      <c r="P320" s="166"/>
      <c r="Q320" s="166"/>
      <c r="R320" s="166"/>
      <c r="S320" s="166"/>
      <c r="T320" s="167"/>
      <c r="AT320" s="161" t="s">
        <v>165</v>
      </c>
      <c r="AU320" s="161" t="s">
        <v>83</v>
      </c>
      <c r="AV320" s="13" t="s">
        <v>83</v>
      </c>
      <c r="AW320" s="13" t="s">
        <v>30</v>
      </c>
      <c r="AX320" s="13" t="s">
        <v>73</v>
      </c>
      <c r="AY320" s="161" t="s">
        <v>144</v>
      </c>
    </row>
    <row r="321" spans="2:51" s="14" customFormat="1" ht="10.2">
      <c r="B321" s="168"/>
      <c r="D321" s="155" t="s">
        <v>165</v>
      </c>
      <c r="E321" s="169" t="s">
        <v>1</v>
      </c>
      <c r="F321" s="170" t="s">
        <v>167</v>
      </c>
      <c r="H321" s="171">
        <v>703</v>
      </c>
      <c r="I321" s="172"/>
      <c r="L321" s="168"/>
      <c r="M321" s="173"/>
      <c r="N321" s="174"/>
      <c r="O321" s="174"/>
      <c r="P321" s="174"/>
      <c r="Q321" s="174"/>
      <c r="R321" s="174"/>
      <c r="S321" s="174"/>
      <c r="T321" s="175"/>
      <c r="AT321" s="169" t="s">
        <v>165</v>
      </c>
      <c r="AU321" s="169" t="s">
        <v>83</v>
      </c>
      <c r="AV321" s="14" t="s">
        <v>151</v>
      </c>
      <c r="AW321" s="14" t="s">
        <v>30</v>
      </c>
      <c r="AX321" s="14" t="s">
        <v>81</v>
      </c>
      <c r="AY321" s="169" t="s">
        <v>144</v>
      </c>
    </row>
    <row r="322" spans="1:65" s="2" customFormat="1" ht="16.5" customHeight="1">
      <c r="A322" s="33"/>
      <c r="B322" s="141"/>
      <c r="C322" s="142" t="s">
        <v>342</v>
      </c>
      <c r="D322" s="142" t="s">
        <v>146</v>
      </c>
      <c r="E322" s="143" t="s">
        <v>343</v>
      </c>
      <c r="F322" s="144" t="s">
        <v>344</v>
      </c>
      <c r="G322" s="145" t="s">
        <v>162</v>
      </c>
      <c r="H322" s="146">
        <v>410.25</v>
      </c>
      <c r="I322" s="147"/>
      <c r="J322" s="148">
        <f>ROUND(I322*H322,2)</f>
        <v>0</v>
      </c>
      <c r="K322" s="144" t="s">
        <v>183</v>
      </c>
      <c r="L322" s="34"/>
      <c r="M322" s="149" t="s">
        <v>1</v>
      </c>
      <c r="N322" s="150" t="s">
        <v>38</v>
      </c>
      <c r="O322" s="59"/>
      <c r="P322" s="151">
        <f>O322*H322</f>
        <v>0</v>
      </c>
      <c r="Q322" s="151">
        <v>0</v>
      </c>
      <c r="R322" s="151">
        <f>Q322*H322</f>
        <v>0</v>
      </c>
      <c r="S322" s="151">
        <v>0</v>
      </c>
      <c r="T322" s="152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53" t="s">
        <v>151</v>
      </c>
      <c r="AT322" s="153" t="s">
        <v>146</v>
      </c>
      <c r="AU322" s="153" t="s">
        <v>83</v>
      </c>
      <c r="AY322" s="18" t="s">
        <v>144</v>
      </c>
      <c r="BE322" s="154">
        <f>IF(N322="základní",J322,0)</f>
        <v>0</v>
      </c>
      <c r="BF322" s="154">
        <f>IF(N322="snížená",J322,0)</f>
        <v>0</v>
      </c>
      <c r="BG322" s="154">
        <f>IF(N322="zákl. přenesená",J322,0)</f>
        <v>0</v>
      </c>
      <c r="BH322" s="154">
        <f>IF(N322="sníž. přenesená",J322,0)</f>
        <v>0</v>
      </c>
      <c r="BI322" s="154">
        <f>IF(N322="nulová",J322,0)</f>
        <v>0</v>
      </c>
      <c r="BJ322" s="18" t="s">
        <v>81</v>
      </c>
      <c r="BK322" s="154">
        <f>ROUND(I322*H322,2)</f>
        <v>0</v>
      </c>
      <c r="BL322" s="18" t="s">
        <v>151</v>
      </c>
      <c r="BM322" s="153" t="s">
        <v>345</v>
      </c>
    </row>
    <row r="323" spans="1:47" s="2" customFormat="1" ht="10.2">
      <c r="A323" s="33"/>
      <c r="B323" s="34"/>
      <c r="C323" s="33"/>
      <c r="D323" s="155" t="s">
        <v>152</v>
      </c>
      <c r="E323" s="33"/>
      <c r="F323" s="156" t="s">
        <v>344</v>
      </c>
      <c r="G323" s="33"/>
      <c r="H323" s="33"/>
      <c r="I323" s="157"/>
      <c r="J323" s="33"/>
      <c r="K323" s="33"/>
      <c r="L323" s="34"/>
      <c r="M323" s="158"/>
      <c r="N323" s="159"/>
      <c r="O323" s="59"/>
      <c r="P323" s="59"/>
      <c r="Q323" s="59"/>
      <c r="R323" s="59"/>
      <c r="S323" s="59"/>
      <c r="T323" s="60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T323" s="18" t="s">
        <v>152</v>
      </c>
      <c r="AU323" s="18" t="s">
        <v>83</v>
      </c>
    </row>
    <row r="324" spans="2:51" s="15" customFormat="1" ht="10.2">
      <c r="B324" s="176"/>
      <c r="D324" s="155" t="s">
        <v>165</v>
      </c>
      <c r="E324" s="177" t="s">
        <v>1</v>
      </c>
      <c r="F324" s="178" t="s">
        <v>346</v>
      </c>
      <c r="H324" s="177" t="s">
        <v>1</v>
      </c>
      <c r="I324" s="179"/>
      <c r="L324" s="176"/>
      <c r="M324" s="180"/>
      <c r="N324" s="181"/>
      <c r="O324" s="181"/>
      <c r="P324" s="181"/>
      <c r="Q324" s="181"/>
      <c r="R324" s="181"/>
      <c r="S324" s="181"/>
      <c r="T324" s="182"/>
      <c r="AT324" s="177" t="s">
        <v>165</v>
      </c>
      <c r="AU324" s="177" t="s">
        <v>83</v>
      </c>
      <c r="AV324" s="15" t="s">
        <v>81</v>
      </c>
      <c r="AW324" s="15" t="s">
        <v>30</v>
      </c>
      <c r="AX324" s="15" t="s">
        <v>73</v>
      </c>
      <c r="AY324" s="177" t="s">
        <v>144</v>
      </c>
    </row>
    <row r="325" spans="2:51" s="13" customFormat="1" ht="10.2">
      <c r="B325" s="160"/>
      <c r="D325" s="155" t="s">
        <v>165</v>
      </c>
      <c r="E325" s="161" t="s">
        <v>1</v>
      </c>
      <c r="F325" s="162" t="s">
        <v>285</v>
      </c>
      <c r="H325" s="163">
        <v>410.25</v>
      </c>
      <c r="I325" s="164"/>
      <c r="L325" s="160"/>
      <c r="M325" s="165"/>
      <c r="N325" s="166"/>
      <c r="O325" s="166"/>
      <c r="P325" s="166"/>
      <c r="Q325" s="166"/>
      <c r="R325" s="166"/>
      <c r="S325" s="166"/>
      <c r="T325" s="167"/>
      <c r="AT325" s="161" t="s">
        <v>165</v>
      </c>
      <c r="AU325" s="161" t="s">
        <v>83</v>
      </c>
      <c r="AV325" s="13" t="s">
        <v>83</v>
      </c>
      <c r="AW325" s="13" t="s">
        <v>30</v>
      </c>
      <c r="AX325" s="13" t="s">
        <v>73</v>
      </c>
      <c r="AY325" s="161" t="s">
        <v>144</v>
      </c>
    </row>
    <row r="326" spans="2:51" s="14" customFormat="1" ht="10.2">
      <c r="B326" s="168"/>
      <c r="D326" s="155" t="s">
        <v>165</v>
      </c>
      <c r="E326" s="169" t="s">
        <v>1</v>
      </c>
      <c r="F326" s="170" t="s">
        <v>167</v>
      </c>
      <c r="H326" s="171">
        <v>410.25</v>
      </c>
      <c r="I326" s="172"/>
      <c r="L326" s="168"/>
      <c r="M326" s="173"/>
      <c r="N326" s="174"/>
      <c r="O326" s="174"/>
      <c r="P326" s="174"/>
      <c r="Q326" s="174"/>
      <c r="R326" s="174"/>
      <c r="S326" s="174"/>
      <c r="T326" s="175"/>
      <c r="AT326" s="169" t="s">
        <v>165</v>
      </c>
      <c r="AU326" s="169" t="s">
        <v>83</v>
      </c>
      <c r="AV326" s="14" t="s">
        <v>151</v>
      </c>
      <c r="AW326" s="14" t="s">
        <v>30</v>
      </c>
      <c r="AX326" s="14" t="s">
        <v>81</v>
      </c>
      <c r="AY326" s="169" t="s">
        <v>144</v>
      </c>
    </row>
    <row r="327" spans="1:65" s="2" customFormat="1" ht="16.5" customHeight="1">
      <c r="A327" s="33"/>
      <c r="B327" s="141"/>
      <c r="C327" s="142" t="s">
        <v>259</v>
      </c>
      <c r="D327" s="142" t="s">
        <v>146</v>
      </c>
      <c r="E327" s="143" t="s">
        <v>347</v>
      </c>
      <c r="F327" s="144" t="s">
        <v>348</v>
      </c>
      <c r="G327" s="145" t="s">
        <v>162</v>
      </c>
      <c r="H327" s="146">
        <v>410.25</v>
      </c>
      <c r="I327" s="147"/>
      <c r="J327" s="148">
        <f>ROUND(I327*H327,2)</f>
        <v>0</v>
      </c>
      <c r="K327" s="144" t="s">
        <v>183</v>
      </c>
      <c r="L327" s="34"/>
      <c r="M327" s="149" t="s">
        <v>1</v>
      </c>
      <c r="N327" s="150" t="s">
        <v>38</v>
      </c>
      <c r="O327" s="59"/>
      <c r="P327" s="151">
        <f>O327*H327</f>
        <v>0</v>
      </c>
      <c r="Q327" s="151">
        <v>0</v>
      </c>
      <c r="R327" s="151">
        <f>Q327*H327</f>
        <v>0</v>
      </c>
      <c r="S327" s="151">
        <v>0</v>
      </c>
      <c r="T327" s="152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53" t="s">
        <v>151</v>
      </c>
      <c r="AT327" s="153" t="s">
        <v>146</v>
      </c>
      <c r="AU327" s="153" t="s">
        <v>83</v>
      </c>
      <c r="AY327" s="18" t="s">
        <v>144</v>
      </c>
      <c r="BE327" s="154">
        <f>IF(N327="základní",J327,0)</f>
        <v>0</v>
      </c>
      <c r="BF327" s="154">
        <f>IF(N327="snížená",J327,0)</f>
        <v>0</v>
      </c>
      <c r="BG327" s="154">
        <f>IF(N327="zákl. přenesená",J327,0)</f>
        <v>0</v>
      </c>
      <c r="BH327" s="154">
        <f>IF(N327="sníž. přenesená",J327,0)</f>
        <v>0</v>
      </c>
      <c r="BI327" s="154">
        <f>IF(N327="nulová",J327,0)</f>
        <v>0</v>
      </c>
      <c r="BJ327" s="18" t="s">
        <v>81</v>
      </c>
      <c r="BK327" s="154">
        <f>ROUND(I327*H327,2)</f>
        <v>0</v>
      </c>
      <c r="BL327" s="18" t="s">
        <v>151</v>
      </c>
      <c r="BM327" s="153" t="s">
        <v>349</v>
      </c>
    </row>
    <row r="328" spans="1:47" s="2" customFormat="1" ht="10.2">
      <c r="A328" s="33"/>
      <c r="B328" s="34"/>
      <c r="C328" s="33"/>
      <c r="D328" s="155" t="s">
        <v>152</v>
      </c>
      <c r="E328" s="33"/>
      <c r="F328" s="156" t="s">
        <v>348</v>
      </c>
      <c r="G328" s="33"/>
      <c r="H328" s="33"/>
      <c r="I328" s="157"/>
      <c r="J328" s="33"/>
      <c r="K328" s="33"/>
      <c r="L328" s="34"/>
      <c r="M328" s="158"/>
      <c r="N328" s="159"/>
      <c r="O328" s="59"/>
      <c r="P328" s="59"/>
      <c r="Q328" s="59"/>
      <c r="R328" s="59"/>
      <c r="S328" s="59"/>
      <c r="T328" s="60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T328" s="18" t="s">
        <v>152</v>
      </c>
      <c r="AU328" s="18" t="s">
        <v>83</v>
      </c>
    </row>
    <row r="329" spans="2:51" s="13" customFormat="1" ht="10.2">
      <c r="B329" s="160"/>
      <c r="D329" s="155" t="s">
        <v>165</v>
      </c>
      <c r="E329" s="161" t="s">
        <v>1</v>
      </c>
      <c r="F329" s="162" t="s">
        <v>285</v>
      </c>
      <c r="H329" s="163">
        <v>410.25</v>
      </c>
      <c r="I329" s="164"/>
      <c r="L329" s="160"/>
      <c r="M329" s="165"/>
      <c r="N329" s="166"/>
      <c r="O329" s="166"/>
      <c r="P329" s="166"/>
      <c r="Q329" s="166"/>
      <c r="R329" s="166"/>
      <c r="S329" s="166"/>
      <c r="T329" s="167"/>
      <c r="AT329" s="161" t="s">
        <v>165</v>
      </c>
      <c r="AU329" s="161" t="s">
        <v>83</v>
      </c>
      <c r="AV329" s="13" t="s">
        <v>83</v>
      </c>
      <c r="AW329" s="13" t="s">
        <v>30</v>
      </c>
      <c r="AX329" s="13" t="s">
        <v>73</v>
      </c>
      <c r="AY329" s="161" t="s">
        <v>144</v>
      </c>
    </row>
    <row r="330" spans="2:51" s="14" customFormat="1" ht="10.2">
      <c r="B330" s="168"/>
      <c r="D330" s="155" t="s">
        <v>165</v>
      </c>
      <c r="E330" s="169" t="s">
        <v>1</v>
      </c>
      <c r="F330" s="170" t="s">
        <v>167</v>
      </c>
      <c r="H330" s="171">
        <v>410.25</v>
      </c>
      <c r="I330" s="172"/>
      <c r="L330" s="168"/>
      <c r="M330" s="173"/>
      <c r="N330" s="174"/>
      <c r="O330" s="174"/>
      <c r="P330" s="174"/>
      <c r="Q330" s="174"/>
      <c r="R330" s="174"/>
      <c r="S330" s="174"/>
      <c r="T330" s="175"/>
      <c r="AT330" s="169" t="s">
        <v>165</v>
      </c>
      <c r="AU330" s="169" t="s">
        <v>83</v>
      </c>
      <c r="AV330" s="14" t="s">
        <v>151</v>
      </c>
      <c r="AW330" s="14" t="s">
        <v>30</v>
      </c>
      <c r="AX330" s="14" t="s">
        <v>81</v>
      </c>
      <c r="AY330" s="169" t="s">
        <v>144</v>
      </c>
    </row>
    <row r="331" spans="1:65" s="2" customFormat="1" ht="22.8">
      <c r="A331" s="33"/>
      <c r="B331" s="141"/>
      <c r="C331" s="142" t="s">
        <v>350</v>
      </c>
      <c r="D331" s="142" t="s">
        <v>146</v>
      </c>
      <c r="E331" s="143" t="s">
        <v>351</v>
      </c>
      <c r="F331" s="144" t="s">
        <v>352</v>
      </c>
      <c r="G331" s="145" t="s">
        <v>182</v>
      </c>
      <c r="H331" s="146">
        <v>38</v>
      </c>
      <c r="I331" s="147"/>
      <c r="J331" s="148">
        <f>ROUND(I331*H331,2)</f>
        <v>0</v>
      </c>
      <c r="K331" s="144" t="s">
        <v>183</v>
      </c>
      <c r="L331" s="34"/>
      <c r="M331" s="149" t="s">
        <v>1</v>
      </c>
      <c r="N331" s="150" t="s">
        <v>38</v>
      </c>
      <c r="O331" s="59"/>
      <c r="P331" s="151">
        <f>O331*H331</f>
        <v>0</v>
      </c>
      <c r="Q331" s="151">
        <v>0</v>
      </c>
      <c r="R331" s="151">
        <f>Q331*H331</f>
        <v>0</v>
      </c>
      <c r="S331" s="151">
        <v>0</v>
      </c>
      <c r="T331" s="152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53" t="s">
        <v>151</v>
      </c>
      <c r="AT331" s="153" t="s">
        <v>146</v>
      </c>
      <c r="AU331" s="153" t="s">
        <v>83</v>
      </c>
      <c r="AY331" s="18" t="s">
        <v>144</v>
      </c>
      <c r="BE331" s="154">
        <f>IF(N331="základní",J331,0)</f>
        <v>0</v>
      </c>
      <c r="BF331" s="154">
        <f>IF(N331="snížená",J331,0)</f>
        <v>0</v>
      </c>
      <c r="BG331" s="154">
        <f>IF(N331="zákl. přenesená",J331,0)</f>
        <v>0</v>
      </c>
      <c r="BH331" s="154">
        <f>IF(N331="sníž. přenesená",J331,0)</f>
        <v>0</v>
      </c>
      <c r="BI331" s="154">
        <f>IF(N331="nulová",J331,0)</f>
        <v>0</v>
      </c>
      <c r="BJ331" s="18" t="s">
        <v>81</v>
      </c>
      <c r="BK331" s="154">
        <f>ROUND(I331*H331,2)</f>
        <v>0</v>
      </c>
      <c r="BL331" s="18" t="s">
        <v>151</v>
      </c>
      <c r="BM331" s="153" t="s">
        <v>353</v>
      </c>
    </row>
    <row r="332" spans="1:47" s="2" customFormat="1" ht="10.2">
      <c r="A332" s="33"/>
      <c r="B332" s="34"/>
      <c r="C332" s="33"/>
      <c r="D332" s="155" t="s">
        <v>152</v>
      </c>
      <c r="E332" s="33"/>
      <c r="F332" s="156" t="s">
        <v>352</v>
      </c>
      <c r="G332" s="33"/>
      <c r="H332" s="33"/>
      <c r="I332" s="157"/>
      <c r="J332" s="33"/>
      <c r="K332" s="33"/>
      <c r="L332" s="34"/>
      <c r="M332" s="158"/>
      <c r="N332" s="159"/>
      <c r="O332" s="59"/>
      <c r="P332" s="59"/>
      <c r="Q332" s="59"/>
      <c r="R332" s="59"/>
      <c r="S332" s="59"/>
      <c r="T332" s="60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T332" s="18" t="s">
        <v>152</v>
      </c>
      <c r="AU332" s="18" t="s">
        <v>83</v>
      </c>
    </row>
    <row r="333" spans="1:65" s="2" customFormat="1" ht="21.75" customHeight="1">
      <c r="A333" s="33"/>
      <c r="B333" s="141"/>
      <c r="C333" s="183" t="s">
        <v>263</v>
      </c>
      <c r="D333" s="183" t="s">
        <v>189</v>
      </c>
      <c r="E333" s="184" t="s">
        <v>354</v>
      </c>
      <c r="F333" s="185" t="s">
        <v>355</v>
      </c>
      <c r="G333" s="186" t="s">
        <v>182</v>
      </c>
      <c r="H333" s="187">
        <v>7</v>
      </c>
      <c r="I333" s="188"/>
      <c r="J333" s="189">
        <f>ROUND(I333*H333,2)</f>
        <v>0</v>
      </c>
      <c r="K333" s="185" t="s">
        <v>183</v>
      </c>
      <c r="L333" s="190"/>
      <c r="M333" s="191" t="s">
        <v>1</v>
      </c>
      <c r="N333" s="192" t="s">
        <v>38</v>
      </c>
      <c r="O333" s="59"/>
      <c r="P333" s="151">
        <f>O333*H333</f>
        <v>0</v>
      </c>
      <c r="Q333" s="151">
        <v>0</v>
      </c>
      <c r="R333" s="151">
        <f>Q333*H333</f>
        <v>0</v>
      </c>
      <c r="S333" s="151">
        <v>0</v>
      </c>
      <c r="T333" s="152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53" t="s">
        <v>172</v>
      </c>
      <c r="AT333" s="153" t="s">
        <v>189</v>
      </c>
      <c r="AU333" s="153" t="s">
        <v>83</v>
      </c>
      <c r="AY333" s="18" t="s">
        <v>144</v>
      </c>
      <c r="BE333" s="154">
        <f>IF(N333="základní",J333,0)</f>
        <v>0</v>
      </c>
      <c r="BF333" s="154">
        <f>IF(N333="snížená",J333,0)</f>
        <v>0</v>
      </c>
      <c r="BG333" s="154">
        <f>IF(N333="zákl. přenesená",J333,0)</f>
        <v>0</v>
      </c>
      <c r="BH333" s="154">
        <f>IF(N333="sníž. přenesená",J333,0)</f>
        <v>0</v>
      </c>
      <c r="BI333" s="154">
        <f>IF(N333="nulová",J333,0)</f>
        <v>0</v>
      </c>
      <c r="BJ333" s="18" t="s">
        <v>81</v>
      </c>
      <c r="BK333" s="154">
        <f>ROUND(I333*H333,2)</f>
        <v>0</v>
      </c>
      <c r="BL333" s="18" t="s">
        <v>151</v>
      </c>
      <c r="BM333" s="153" t="s">
        <v>356</v>
      </c>
    </row>
    <row r="334" spans="1:47" s="2" customFormat="1" ht="10.2">
      <c r="A334" s="33"/>
      <c r="B334" s="34"/>
      <c r="C334" s="33"/>
      <c r="D334" s="155" t="s">
        <v>152</v>
      </c>
      <c r="E334" s="33"/>
      <c r="F334" s="156" t="s">
        <v>355</v>
      </c>
      <c r="G334" s="33"/>
      <c r="H334" s="33"/>
      <c r="I334" s="157"/>
      <c r="J334" s="33"/>
      <c r="K334" s="33"/>
      <c r="L334" s="34"/>
      <c r="M334" s="158"/>
      <c r="N334" s="159"/>
      <c r="O334" s="59"/>
      <c r="P334" s="59"/>
      <c r="Q334" s="59"/>
      <c r="R334" s="59"/>
      <c r="S334" s="59"/>
      <c r="T334" s="60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T334" s="18" t="s">
        <v>152</v>
      </c>
      <c r="AU334" s="18" t="s">
        <v>83</v>
      </c>
    </row>
    <row r="335" spans="2:51" s="15" customFormat="1" ht="10.2">
      <c r="B335" s="176"/>
      <c r="D335" s="155" t="s">
        <v>165</v>
      </c>
      <c r="E335" s="177" t="s">
        <v>1</v>
      </c>
      <c r="F335" s="178" t="s">
        <v>357</v>
      </c>
      <c r="H335" s="177" t="s">
        <v>1</v>
      </c>
      <c r="I335" s="179"/>
      <c r="L335" s="176"/>
      <c r="M335" s="180"/>
      <c r="N335" s="181"/>
      <c r="O335" s="181"/>
      <c r="P335" s="181"/>
      <c r="Q335" s="181"/>
      <c r="R335" s="181"/>
      <c r="S335" s="181"/>
      <c r="T335" s="182"/>
      <c r="AT335" s="177" t="s">
        <v>165</v>
      </c>
      <c r="AU335" s="177" t="s">
        <v>83</v>
      </c>
      <c r="AV335" s="15" t="s">
        <v>81</v>
      </c>
      <c r="AW335" s="15" t="s">
        <v>30</v>
      </c>
      <c r="AX335" s="15" t="s">
        <v>73</v>
      </c>
      <c r="AY335" s="177" t="s">
        <v>144</v>
      </c>
    </row>
    <row r="336" spans="2:51" s="13" customFormat="1" ht="10.2">
      <c r="B336" s="160"/>
      <c r="D336" s="155" t="s">
        <v>165</v>
      </c>
      <c r="E336" s="161" t="s">
        <v>1</v>
      </c>
      <c r="F336" s="162" t="s">
        <v>188</v>
      </c>
      <c r="H336" s="163">
        <v>7</v>
      </c>
      <c r="I336" s="164"/>
      <c r="L336" s="160"/>
      <c r="M336" s="165"/>
      <c r="N336" s="166"/>
      <c r="O336" s="166"/>
      <c r="P336" s="166"/>
      <c r="Q336" s="166"/>
      <c r="R336" s="166"/>
      <c r="S336" s="166"/>
      <c r="T336" s="167"/>
      <c r="AT336" s="161" t="s">
        <v>165</v>
      </c>
      <c r="AU336" s="161" t="s">
        <v>83</v>
      </c>
      <c r="AV336" s="13" t="s">
        <v>83</v>
      </c>
      <c r="AW336" s="13" t="s">
        <v>30</v>
      </c>
      <c r="AX336" s="13" t="s">
        <v>73</v>
      </c>
      <c r="AY336" s="161" t="s">
        <v>144</v>
      </c>
    </row>
    <row r="337" spans="2:51" s="14" customFormat="1" ht="10.2">
      <c r="B337" s="168"/>
      <c r="D337" s="155" t="s">
        <v>165</v>
      </c>
      <c r="E337" s="169" t="s">
        <v>1</v>
      </c>
      <c r="F337" s="170" t="s">
        <v>167</v>
      </c>
      <c r="H337" s="171">
        <v>7</v>
      </c>
      <c r="I337" s="172"/>
      <c r="L337" s="168"/>
      <c r="M337" s="173"/>
      <c r="N337" s="174"/>
      <c r="O337" s="174"/>
      <c r="P337" s="174"/>
      <c r="Q337" s="174"/>
      <c r="R337" s="174"/>
      <c r="S337" s="174"/>
      <c r="T337" s="175"/>
      <c r="AT337" s="169" t="s">
        <v>165</v>
      </c>
      <c r="AU337" s="169" t="s">
        <v>83</v>
      </c>
      <c r="AV337" s="14" t="s">
        <v>151</v>
      </c>
      <c r="AW337" s="14" t="s">
        <v>30</v>
      </c>
      <c r="AX337" s="14" t="s">
        <v>81</v>
      </c>
      <c r="AY337" s="169" t="s">
        <v>144</v>
      </c>
    </row>
    <row r="338" spans="1:65" s="2" customFormat="1" ht="21.75" customHeight="1">
      <c r="A338" s="33"/>
      <c r="B338" s="141"/>
      <c r="C338" s="183" t="s">
        <v>358</v>
      </c>
      <c r="D338" s="183" t="s">
        <v>189</v>
      </c>
      <c r="E338" s="184" t="s">
        <v>359</v>
      </c>
      <c r="F338" s="185" t="s">
        <v>360</v>
      </c>
      <c r="G338" s="186" t="s">
        <v>182</v>
      </c>
      <c r="H338" s="187">
        <v>5</v>
      </c>
      <c r="I338" s="188"/>
      <c r="J338" s="189">
        <f>ROUND(I338*H338,2)</f>
        <v>0</v>
      </c>
      <c r="K338" s="185" t="s">
        <v>183</v>
      </c>
      <c r="L338" s="190"/>
      <c r="M338" s="191" t="s">
        <v>1</v>
      </c>
      <c r="N338" s="192" t="s">
        <v>38</v>
      </c>
      <c r="O338" s="59"/>
      <c r="P338" s="151">
        <f>O338*H338</f>
        <v>0</v>
      </c>
      <c r="Q338" s="151">
        <v>0</v>
      </c>
      <c r="R338" s="151">
        <f>Q338*H338</f>
        <v>0</v>
      </c>
      <c r="S338" s="151">
        <v>0</v>
      </c>
      <c r="T338" s="152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53" t="s">
        <v>172</v>
      </c>
      <c r="AT338" s="153" t="s">
        <v>189</v>
      </c>
      <c r="AU338" s="153" t="s">
        <v>83</v>
      </c>
      <c r="AY338" s="18" t="s">
        <v>144</v>
      </c>
      <c r="BE338" s="154">
        <f>IF(N338="základní",J338,0)</f>
        <v>0</v>
      </c>
      <c r="BF338" s="154">
        <f>IF(N338="snížená",J338,0)</f>
        <v>0</v>
      </c>
      <c r="BG338" s="154">
        <f>IF(N338="zákl. přenesená",J338,0)</f>
        <v>0</v>
      </c>
      <c r="BH338" s="154">
        <f>IF(N338="sníž. přenesená",J338,0)</f>
        <v>0</v>
      </c>
      <c r="BI338" s="154">
        <f>IF(N338="nulová",J338,0)</f>
        <v>0</v>
      </c>
      <c r="BJ338" s="18" t="s">
        <v>81</v>
      </c>
      <c r="BK338" s="154">
        <f>ROUND(I338*H338,2)</f>
        <v>0</v>
      </c>
      <c r="BL338" s="18" t="s">
        <v>151</v>
      </c>
      <c r="BM338" s="153" t="s">
        <v>361</v>
      </c>
    </row>
    <row r="339" spans="1:47" s="2" customFormat="1" ht="10.2">
      <c r="A339" s="33"/>
      <c r="B339" s="34"/>
      <c r="C339" s="33"/>
      <c r="D339" s="155" t="s">
        <v>152</v>
      </c>
      <c r="E339" s="33"/>
      <c r="F339" s="156" t="s">
        <v>360</v>
      </c>
      <c r="G339" s="33"/>
      <c r="H339" s="33"/>
      <c r="I339" s="157"/>
      <c r="J339" s="33"/>
      <c r="K339" s="33"/>
      <c r="L339" s="34"/>
      <c r="M339" s="158"/>
      <c r="N339" s="159"/>
      <c r="O339" s="59"/>
      <c r="P339" s="59"/>
      <c r="Q339" s="59"/>
      <c r="R339" s="59"/>
      <c r="S339" s="59"/>
      <c r="T339" s="60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T339" s="18" t="s">
        <v>152</v>
      </c>
      <c r="AU339" s="18" t="s">
        <v>83</v>
      </c>
    </row>
    <row r="340" spans="2:51" s="15" customFormat="1" ht="10.2">
      <c r="B340" s="176"/>
      <c r="D340" s="155" t="s">
        <v>165</v>
      </c>
      <c r="E340" s="177" t="s">
        <v>1</v>
      </c>
      <c r="F340" s="178" t="s">
        <v>357</v>
      </c>
      <c r="H340" s="177" t="s">
        <v>1</v>
      </c>
      <c r="I340" s="179"/>
      <c r="L340" s="176"/>
      <c r="M340" s="180"/>
      <c r="N340" s="181"/>
      <c r="O340" s="181"/>
      <c r="P340" s="181"/>
      <c r="Q340" s="181"/>
      <c r="R340" s="181"/>
      <c r="S340" s="181"/>
      <c r="T340" s="182"/>
      <c r="AT340" s="177" t="s">
        <v>165</v>
      </c>
      <c r="AU340" s="177" t="s">
        <v>83</v>
      </c>
      <c r="AV340" s="15" t="s">
        <v>81</v>
      </c>
      <c r="AW340" s="15" t="s">
        <v>30</v>
      </c>
      <c r="AX340" s="15" t="s">
        <v>73</v>
      </c>
      <c r="AY340" s="177" t="s">
        <v>144</v>
      </c>
    </row>
    <row r="341" spans="2:51" s="13" customFormat="1" ht="10.2">
      <c r="B341" s="160"/>
      <c r="D341" s="155" t="s">
        <v>165</v>
      </c>
      <c r="E341" s="161" t="s">
        <v>1</v>
      </c>
      <c r="F341" s="162" t="s">
        <v>175</v>
      </c>
      <c r="H341" s="163">
        <v>5</v>
      </c>
      <c r="I341" s="164"/>
      <c r="L341" s="160"/>
      <c r="M341" s="165"/>
      <c r="N341" s="166"/>
      <c r="O341" s="166"/>
      <c r="P341" s="166"/>
      <c r="Q341" s="166"/>
      <c r="R341" s="166"/>
      <c r="S341" s="166"/>
      <c r="T341" s="167"/>
      <c r="AT341" s="161" t="s">
        <v>165</v>
      </c>
      <c r="AU341" s="161" t="s">
        <v>83</v>
      </c>
      <c r="AV341" s="13" t="s">
        <v>83</v>
      </c>
      <c r="AW341" s="13" t="s">
        <v>30</v>
      </c>
      <c r="AX341" s="13" t="s">
        <v>73</v>
      </c>
      <c r="AY341" s="161" t="s">
        <v>144</v>
      </c>
    </row>
    <row r="342" spans="2:51" s="14" customFormat="1" ht="10.2">
      <c r="B342" s="168"/>
      <c r="D342" s="155" t="s">
        <v>165</v>
      </c>
      <c r="E342" s="169" t="s">
        <v>1</v>
      </c>
      <c r="F342" s="170" t="s">
        <v>167</v>
      </c>
      <c r="H342" s="171">
        <v>5</v>
      </c>
      <c r="I342" s="172"/>
      <c r="L342" s="168"/>
      <c r="M342" s="173"/>
      <c r="N342" s="174"/>
      <c r="O342" s="174"/>
      <c r="P342" s="174"/>
      <c r="Q342" s="174"/>
      <c r="R342" s="174"/>
      <c r="S342" s="174"/>
      <c r="T342" s="175"/>
      <c r="AT342" s="169" t="s">
        <v>165</v>
      </c>
      <c r="AU342" s="169" t="s">
        <v>83</v>
      </c>
      <c r="AV342" s="14" t="s">
        <v>151</v>
      </c>
      <c r="AW342" s="14" t="s">
        <v>30</v>
      </c>
      <c r="AX342" s="14" t="s">
        <v>81</v>
      </c>
      <c r="AY342" s="169" t="s">
        <v>144</v>
      </c>
    </row>
    <row r="343" spans="1:65" s="2" customFormat="1" ht="21.75" customHeight="1">
      <c r="A343" s="33"/>
      <c r="B343" s="141"/>
      <c r="C343" s="183" t="s">
        <v>267</v>
      </c>
      <c r="D343" s="183" t="s">
        <v>189</v>
      </c>
      <c r="E343" s="184" t="s">
        <v>362</v>
      </c>
      <c r="F343" s="185" t="s">
        <v>363</v>
      </c>
      <c r="G343" s="186" t="s">
        <v>182</v>
      </c>
      <c r="H343" s="187">
        <v>7</v>
      </c>
      <c r="I343" s="188"/>
      <c r="J343" s="189">
        <f>ROUND(I343*H343,2)</f>
        <v>0</v>
      </c>
      <c r="K343" s="185" t="s">
        <v>183</v>
      </c>
      <c r="L343" s="190"/>
      <c r="M343" s="191" t="s">
        <v>1</v>
      </c>
      <c r="N343" s="192" t="s">
        <v>38</v>
      </c>
      <c r="O343" s="59"/>
      <c r="P343" s="151">
        <f>O343*H343</f>
        <v>0</v>
      </c>
      <c r="Q343" s="151">
        <v>0</v>
      </c>
      <c r="R343" s="151">
        <f>Q343*H343</f>
        <v>0</v>
      </c>
      <c r="S343" s="151">
        <v>0</v>
      </c>
      <c r="T343" s="152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53" t="s">
        <v>172</v>
      </c>
      <c r="AT343" s="153" t="s">
        <v>189</v>
      </c>
      <c r="AU343" s="153" t="s">
        <v>83</v>
      </c>
      <c r="AY343" s="18" t="s">
        <v>144</v>
      </c>
      <c r="BE343" s="154">
        <f>IF(N343="základní",J343,0)</f>
        <v>0</v>
      </c>
      <c r="BF343" s="154">
        <f>IF(N343="snížená",J343,0)</f>
        <v>0</v>
      </c>
      <c r="BG343" s="154">
        <f>IF(N343="zákl. přenesená",J343,0)</f>
        <v>0</v>
      </c>
      <c r="BH343" s="154">
        <f>IF(N343="sníž. přenesená",J343,0)</f>
        <v>0</v>
      </c>
      <c r="BI343" s="154">
        <f>IF(N343="nulová",J343,0)</f>
        <v>0</v>
      </c>
      <c r="BJ343" s="18" t="s">
        <v>81</v>
      </c>
      <c r="BK343" s="154">
        <f>ROUND(I343*H343,2)</f>
        <v>0</v>
      </c>
      <c r="BL343" s="18" t="s">
        <v>151</v>
      </c>
      <c r="BM343" s="153" t="s">
        <v>364</v>
      </c>
    </row>
    <row r="344" spans="1:47" s="2" customFormat="1" ht="10.2">
      <c r="A344" s="33"/>
      <c r="B344" s="34"/>
      <c r="C344" s="33"/>
      <c r="D344" s="155" t="s">
        <v>152</v>
      </c>
      <c r="E344" s="33"/>
      <c r="F344" s="156" t="s">
        <v>363</v>
      </c>
      <c r="G344" s="33"/>
      <c r="H344" s="33"/>
      <c r="I344" s="157"/>
      <c r="J344" s="33"/>
      <c r="K344" s="33"/>
      <c r="L344" s="34"/>
      <c r="M344" s="158"/>
      <c r="N344" s="159"/>
      <c r="O344" s="59"/>
      <c r="P344" s="59"/>
      <c r="Q344" s="59"/>
      <c r="R344" s="59"/>
      <c r="S344" s="59"/>
      <c r="T344" s="60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T344" s="18" t="s">
        <v>152</v>
      </c>
      <c r="AU344" s="18" t="s">
        <v>83</v>
      </c>
    </row>
    <row r="345" spans="2:51" s="15" customFormat="1" ht="10.2">
      <c r="B345" s="176"/>
      <c r="D345" s="155" t="s">
        <v>165</v>
      </c>
      <c r="E345" s="177" t="s">
        <v>1</v>
      </c>
      <c r="F345" s="178" t="s">
        <v>357</v>
      </c>
      <c r="H345" s="177" t="s">
        <v>1</v>
      </c>
      <c r="I345" s="179"/>
      <c r="L345" s="176"/>
      <c r="M345" s="180"/>
      <c r="N345" s="181"/>
      <c r="O345" s="181"/>
      <c r="P345" s="181"/>
      <c r="Q345" s="181"/>
      <c r="R345" s="181"/>
      <c r="S345" s="181"/>
      <c r="T345" s="182"/>
      <c r="AT345" s="177" t="s">
        <v>165</v>
      </c>
      <c r="AU345" s="177" t="s">
        <v>83</v>
      </c>
      <c r="AV345" s="15" t="s">
        <v>81</v>
      </c>
      <c r="AW345" s="15" t="s">
        <v>30</v>
      </c>
      <c r="AX345" s="15" t="s">
        <v>73</v>
      </c>
      <c r="AY345" s="177" t="s">
        <v>144</v>
      </c>
    </row>
    <row r="346" spans="2:51" s="13" customFormat="1" ht="10.2">
      <c r="B346" s="160"/>
      <c r="D346" s="155" t="s">
        <v>165</v>
      </c>
      <c r="E346" s="161" t="s">
        <v>1</v>
      </c>
      <c r="F346" s="162" t="s">
        <v>188</v>
      </c>
      <c r="H346" s="163">
        <v>7</v>
      </c>
      <c r="I346" s="164"/>
      <c r="L346" s="160"/>
      <c r="M346" s="165"/>
      <c r="N346" s="166"/>
      <c r="O346" s="166"/>
      <c r="P346" s="166"/>
      <c r="Q346" s="166"/>
      <c r="R346" s="166"/>
      <c r="S346" s="166"/>
      <c r="T346" s="167"/>
      <c r="AT346" s="161" t="s">
        <v>165</v>
      </c>
      <c r="AU346" s="161" t="s">
        <v>83</v>
      </c>
      <c r="AV346" s="13" t="s">
        <v>83</v>
      </c>
      <c r="AW346" s="13" t="s">
        <v>30</v>
      </c>
      <c r="AX346" s="13" t="s">
        <v>73</v>
      </c>
      <c r="AY346" s="161" t="s">
        <v>144</v>
      </c>
    </row>
    <row r="347" spans="2:51" s="14" customFormat="1" ht="10.2">
      <c r="B347" s="168"/>
      <c r="D347" s="155" t="s">
        <v>165</v>
      </c>
      <c r="E347" s="169" t="s">
        <v>1</v>
      </c>
      <c r="F347" s="170" t="s">
        <v>167</v>
      </c>
      <c r="H347" s="171">
        <v>7</v>
      </c>
      <c r="I347" s="172"/>
      <c r="L347" s="168"/>
      <c r="M347" s="173"/>
      <c r="N347" s="174"/>
      <c r="O347" s="174"/>
      <c r="P347" s="174"/>
      <c r="Q347" s="174"/>
      <c r="R347" s="174"/>
      <c r="S347" s="174"/>
      <c r="T347" s="175"/>
      <c r="AT347" s="169" t="s">
        <v>165</v>
      </c>
      <c r="AU347" s="169" t="s">
        <v>83</v>
      </c>
      <c r="AV347" s="14" t="s">
        <v>151</v>
      </c>
      <c r="AW347" s="14" t="s">
        <v>30</v>
      </c>
      <c r="AX347" s="14" t="s">
        <v>81</v>
      </c>
      <c r="AY347" s="169" t="s">
        <v>144</v>
      </c>
    </row>
    <row r="348" spans="1:65" s="2" customFormat="1" ht="21.75" customHeight="1">
      <c r="A348" s="33"/>
      <c r="B348" s="141"/>
      <c r="C348" s="183" t="s">
        <v>365</v>
      </c>
      <c r="D348" s="183" t="s">
        <v>189</v>
      </c>
      <c r="E348" s="184" t="s">
        <v>366</v>
      </c>
      <c r="F348" s="185" t="s">
        <v>367</v>
      </c>
      <c r="G348" s="186" t="s">
        <v>182</v>
      </c>
      <c r="H348" s="187">
        <v>12</v>
      </c>
      <c r="I348" s="188"/>
      <c r="J348" s="189">
        <f>ROUND(I348*H348,2)</f>
        <v>0</v>
      </c>
      <c r="K348" s="185" t="s">
        <v>183</v>
      </c>
      <c r="L348" s="190"/>
      <c r="M348" s="191" t="s">
        <v>1</v>
      </c>
      <c r="N348" s="192" t="s">
        <v>38</v>
      </c>
      <c r="O348" s="59"/>
      <c r="P348" s="151">
        <f>O348*H348</f>
        <v>0</v>
      </c>
      <c r="Q348" s="151">
        <v>0</v>
      </c>
      <c r="R348" s="151">
        <f>Q348*H348</f>
        <v>0</v>
      </c>
      <c r="S348" s="151">
        <v>0</v>
      </c>
      <c r="T348" s="152">
        <f>S348*H348</f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53" t="s">
        <v>172</v>
      </c>
      <c r="AT348" s="153" t="s">
        <v>189</v>
      </c>
      <c r="AU348" s="153" t="s">
        <v>83</v>
      </c>
      <c r="AY348" s="18" t="s">
        <v>144</v>
      </c>
      <c r="BE348" s="154">
        <f>IF(N348="základní",J348,0)</f>
        <v>0</v>
      </c>
      <c r="BF348" s="154">
        <f>IF(N348="snížená",J348,0)</f>
        <v>0</v>
      </c>
      <c r="BG348" s="154">
        <f>IF(N348="zákl. přenesená",J348,0)</f>
        <v>0</v>
      </c>
      <c r="BH348" s="154">
        <f>IF(N348="sníž. přenesená",J348,0)</f>
        <v>0</v>
      </c>
      <c r="BI348" s="154">
        <f>IF(N348="nulová",J348,0)</f>
        <v>0</v>
      </c>
      <c r="BJ348" s="18" t="s">
        <v>81</v>
      </c>
      <c r="BK348" s="154">
        <f>ROUND(I348*H348,2)</f>
        <v>0</v>
      </c>
      <c r="BL348" s="18" t="s">
        <v>151</v>
      </c>
      <c r="BM348" s="153" t="s">
        <v>368</v>
      </c>
    </row>
    <row r="349" spans="1:47" s="2" customFormat="1" ht="10.2">
      <c r="A349" s="33"/>
      <c r="B349" s="34"/>
      <c r="C349" s="33"/>
      <c r="D349" s="155" t="s">
        <v>152</v>
      </c>
      <c r="E349" s="33"/>
      <c r="F349" s="156" t="s">
        <v>367</v>
      </c>
      <c r="G349" s="33"/>
      <c r="H349" s="33"/>
      <c r="I349" s="157"/>
      <c r="J349" s="33"/>
      <c r="K349" s="33"/>
      <c r="L349" s="34"/>
      <c r="M349" s="158"/>
      <c r="N349" s="159"/>
      <c r="O349" s="59"/>
      <c r="P349" s="59"/>
      <c r="Q349" s="59"/>
      <c r="R349" s="59"/>
      <c r="S349" s="59"/>
      <c r="T349" s="60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T349" s="18" t="s">
        <v>152</v>
      </c>
      <c r="AU349" s="18" t="s">
        <v>83</v>
      </c>
    </row>
    <row r="350" spans="1:65" s="2" customFormat="1" ht="21.75" customHeight="1">
      <c r="A350" s="33"/>
      <c r="B350" s="141"/>
      <c r="C350" s="183" t="s">
        <v>271</v>
      </c>
      <c r="D350" s="183" t="s">
        <v>189</v>
      </c>
      <c r="E350" s="184" t="s">
        <v>369</v>
      </c>
      <c r="F350" s="185" t="s">
        <v>370</v>
      </c>
      <c r="G350" s="186" t="s">
        <v>182</v>
      </c>
      <c r="H350" s="187">
        <v>7</v>
      </c>
      <c r="I350" s="188"/>
      <c r="J350" s="189">
        <f>ROUND(I350*H350,2)</f>
        <v>0</v>
      </c>
      <c r="K350" s="185" t="s">
        <v>183</v>
      </c>
      <c r="L350" s="190"/>
      <c r="M350" s="191" t="s">
        <v>1</v>
      </c>
      <c r="N350" s="192" t="s">
        <v>38</v>
      </c>
      <c r="O350" s="59"/>
      <c r="P350" s="151">
        <f>O350*H350</f>
        <v>0</v>
      </c>
      <c r="Q350" s="151">
        <v>0</v>
      </c>
      <c r="R350" s="151">
        <f>Q350*H350</f>
        <v>0</v>
      </c>
      <c r="S350" s="151">
        <v>0</v>
      </c>
      <c r="T350" s="152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53" t="s">
        <v>172</v>
      </c>
      <c r="AT350" s="153" t="s">
        <v>189</v>
      </c>
      <c r="AU350" s="153" t="s">
        <v>83</v>
      </c>
      <c r="AY350" s="18" t="s">
        <v>144</v>
      </c>
      <c r="BE350" s="154">
        <f>IF(N350="základní",J350,0)</f>
        <v>0</v>
      </c>
      <c r="BF350" s="154">
        <f>IF(N350="snížená",J350,0)</f>
        <v>0</v>
      </c>
      <c r="BG350" s="154">
        <f>IF(N350="zákl. přenesená",J350,0)</f>
        <v>0</v>
      </c>
      <c r="BH350" s="154">
        <f>IF(N350="sníž. přenesená",J350,0)</f>
        <v>0</v>
      </c>
      <c r="BI350" s="154">
        <f>IF(N350="nulová",J350,0)</f>
        <v>0</v>
      </c>
      <c r="BJ350" s="18" t="s">
        <v>81</v>
      </c>
      <c r="BK350" s="154">
        <f>ROUND(I350*H350,2)</f>
        <v>0</v>
      </c>
      <c r="BL350" s="18" t="s">
        <v>151</v>
      </c>
      <c r="BM350" s="153" t="s">
        <v>371</v>
      </c>
    </row>
    <row r="351" spans="1:47" s="2" customFormat="1" ht="10.2">
      <c r="A351" s="33"/>
      <c r="B351" s="34"/>
      <c r="C351" s="33"/>
      <c r="D351" s="155" t="s">
        <v>152</v>
      </c>
      <c r="E351" s="33"/>
      <c r="F351" s="156" t="s">
        <v>370</v>
      </c>
      <c r="G351" s="33"/>
      <c r="H351" s="33"/>
      <c r="I351" s="157"/>
      <c r="J351" s="33"/>
      <c r="K351" s="33"/>
      <c r="L351" s="34"/>
      <c r="M351" s="158"/>
      <c r="N351" s="159"/>
      <c r="O351" s="59"/>
      <c r="P351" s="59"/>
      <c r="Q351" s="59"/>
      <c r="R351" s="59"/>
      <c r="S351" s="59"/>
      <c r="T351" s="60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T351" s="18" t="s">
        <v>152</v>
      </c>
      <c r="AU351" s="18" t="s">
        <v>83</v>
      </c>
    </row>
    <row r="352" spans="2:63" s="12" customFormat="1" ht="22.8" customHeight="1">
      <c r="B352" s="129"/>
      <c r="D352" s="130" t="s">
        <v>72</v>
      </c>
      <c r="E352" s="139" t="s">
        <v>197</v>
      </c>
      <c r="F352" s="139" t="s">
        <v>372</v>
      </c>
      <c r="I352" s="132"/>
      <c r="J352" s="140">
        <f>BK352</f>
        <v>0</v>
      </c>
      <c r="L352" s="129"/>
      <c r="M352" s="133"/>
      <c r="N352" s="134"/>
      <c r="O352" s="134"/>
      <c r="P352" s="135">
        <f>SUM(P353:P415)</f>
        <v>0</v>
      </c>
      <c r="Q352" s="134"/>
      <c r="R352" s="135">
        <f>SUM(R353:R415)</f>
        <v>0</v>
      </c>
      <c r="S352" s="134"/>
      <c r="T352" s="136">
        <f>SUM(T353:T415)</f>
        <v>0</v>
      </c>
      <c r="AR352" s="130" t="s">
        <v>81</v>
      </c>
      <c r="AT352" s="137" t="s">
        <v>72</v>
      </c>
      <c r="AU352" s="137" t="s">
        <v>81</v>
      </c>
      <c r="AY352" s="130" t="s">
        <v>144</v>
      </c>
      <c r="BK352" s="138">
        <f>SUM(BK353:BK415)</f>
        <v>0</v>
      </c>
    </row>
    <row r="353" spans="1:65" s="2" customFormat="1" ht="22.8">
      <c r="A353" s="33"/>
      <c r="B353" s="141"/>
      <c r="C353" s="142" t="s">
        <v>373</v>
      </c>
      <c r="D353" s="142" t="s">
        <v>146</v>
      </c>
      <c r="E353" s="143" t="s">
        <v>374</v>
      </c>
      <c r="F353" s="144" t="s">
        <v>375</v>
      </c>
      <c r="G353" s="145" t="s">
        <v>162</v>
      </c>
      <c r="H353" s="146">
        <v>497.96</v>
      </c>
      <c r="I353" s="147"/>
      <c r="J353" s="148">
        <f>ROUND(I353*H353,2)</f>
        <v>0</v>
      </c>
      <c r="K353" s="144" t="s">
        <v>183</v>
      </c>
      <c r="L353" s="34"/>
      <c r="M353" s="149" t="s">
        <v>1</v>
      </c>
      <c r="N353" s="150" t="s">
        <v>38</v>
      </c>
      <c r="O353" s="59"/>
      <c r="P353" s="151">
        <f>O353*H353</f>
        <v>0</v>
      </c>
      <c r="Q353" s="151">
        <v>0</v>
      </c>
      <c r="R353" s="151">
        <f>Q353*H353</f>
        <v>0</v>
      </c>
      <c r="S353" s="151">
        <v>0</v>
      </c>
      <c r="T353" s="152">
        <f>S353*H353</f>
        <v>0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153" t="s">
        <v>151</v>
      </c>
      <c r="AT353" s="153" t="s">
        <v>146</v>
      </c>
      <c r="AU353" s="153" t="s">
        <v>83</v>
      </c>
      <c r="AY353" s="18" t="s">
        <v>144</v>
      </c>
      <c r="BE353" s="154">
        <f>IF(N353="základní",J353,0)</f>
        <v>0</v>
      </c>
      <c r="BF353" s="154">
        <f>IF(N353="snížená",J353,0)</f>
        <v>0</v>
      </c>
      <c r="BG353" s="154">
        <f>IF(N353="zákl. přenesená",J353,0)</f>
        <v>0</v>
      </c>
      <c r="BH353" s="154">
        <f>IF(N353="sníž. přenesená",J353,0)</f>
        <v>0</v>
      </c>
      <c r="BI353" s="154">
        <f>IF(N353="nulová",J353,0)</f>
        <v>0</v>
      </c>
      <c r="BJ353" s="18" t="s">
        <v>81</v>
      </c>
      <c r="BK353" s="154">
        <f>ROUND(I353*H353,2)</f>
        <v>0</v>
      </c>
      <c r="BL353" s="18" t="s">
        <v>151</v>
      </c>
      <c r="BM353" s="153" t="s">
        <v>376</v>
      </c>
    </row>
    <row r="354" spans="1:47" s="2" customFormat="1" ht="10.2">
      <c r="A354" s="33"/>
      <c r="B354" s="34"/>
      <c r="C354" s="33"/>
      <c r="D354" s="155" t="s">
        <v>152</v>
      </c>
      <c r="E354" s="33"/>
      <c r="F354" s="156" t="s">
        <v>375</v>
      </c>
      <c r="G354" s="33"/>
      <c r="H354" s="33"/>
      <c r="I354" s="157"/>
      <c r="J354" s="33"/>
      <c r="K354" s="33"/>
      <c r="L354" s="34"/>
      <c r="M354" s="158"/>
      <c r="N354" s="159"/>
      <c r="O354" s="59"/>
      <c r="P354" s="59"/>
      <c r="Q354" s="59"/>
      <c r="R354" s="59"/>
      <c r="S354" s="59"/>
      <c r="T354" s="60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T354" s="18" t="s">
        <v>152</v>
      </c>
      <c r="AU354" s="18" t="s">
        <v>83</v>
      </c>
    </row>
    <row r="355" spans="2:51" s="15" customFormat="1" ht="10.2">
      <c r="B355" s="176"/>
      <c r="D355" s="155" t="s">
        <v>165</v>
      </c>
      <c r="E355" s="177" t="s">
        <v>1</v>
      </c>
      <c r="F355" s="178" t="s">
        <v>236</v>
      </c>
      <c r="H355" s="177" t="s">
        <v>1</v>
      </c>
      <c r="I355" s="179"/>
      <c r="L355" s="176"/>
      <c r="M355" s="180"/>
      <c r="N355" s="181"/>
      <c r="O355" s="181"/>
      <c r="P355" s="181"/>
      <c r="Q355" s="181"/>
      <c r="R355" s="181"/>
      <c r="S355" s="181"/>
      <c r="T355" s="182"/>
      <c r="AT355" s="177" t="s">
        <v>165</v>
      </c>
      <c r="AU355" s="177" t="s">
        <v>83</v>
      </c>
      <c r="AV355" s="15" t="s">
        <v>81</v>
      </c>
      <c r="AW355" s="15" t="s">
        <v>30</v>
      </c>
      <c r="AX355" s="15" t="s">
        <v>73</v>
      </c>
      <c r="AY355" s="177" t="s">
        <v>144</v>
      </c>
    </row>
    <row r="356" spans="2:51" s="15" customFormat="1" ht="10.2">
      <c r="B356" s="176"/>
      <c r="D356" s="155" t="s">
        <v>165</v>
      </c>
      <c r="E356" s="177" t="s">
        <v>1</v>
      </c>
      <c r="F356" s="178" t="s">
        <v>206</v>
      </c>
      <c r="H356" s="177" t="s">
        <v>1</v>
      </c>
      <c r="I356" s="179"/>
      <c r="L356" s="176"/>
      <c r="M356" s="180"/>
      <c r="N356" s="181"/>
      <c r="O356" s="181"/>
      <c r="P356" s="181"/>
      <c r="Q356" s="181"/>
      <c r="R356" s="181"/>
      <c r="S356" s="181"/>
      <c r="T356" s="182"/>
      <c r="AT356" s="177" t="s">
        <v>165</v>
      </c>
      <c r="AU356" s="177" t="s">
        <v>83</v>
      </c>
      <c r="AV356" s="15" t="s">
        <v>81</v>
      </c>
      <c r="AW356" s="15" t="s">
        <v>30</v>
      </c>
      <c r="AX356" s="15" t="s">
        <v>73</v>
      </c>
      <c r="AY356" s="177" t="s">
        <v>144</v>
      </c>
    </row>
    <row r="357" spans="2:51" s="13" customFormat="1" ht="10.2">
      <c r="B357" s="160"/>
      <c r="D357" s="155" t="s">
        <v>165</v>
      </c>
      <c r="E357" s="161" t="s">
        <v>1</v>
      </c>
      <c r="F357" s="162" t="s">
        <v>377</v>
      </c>
      <c r="H357" s="163">
        <v>497.96</v>
      </c>
      <c r="I357" s="164"/>
      <c r="L357" s="160"/>
      <c r="M357" s="165"/>
      <c r="N357" s="166"/>
      <c r="O357" s="166"/>
      <c r="P357" s="166"/>
      <c r="Q357" s="166"/>
      <c r="R357" s="166"/>
      <c r="S357" s="166"/>
      <c r="T357" s="167"/>
      <c r="AT357" s="161" t="s">
        <v>165</v>
      </c>
      <c r="AU357" s="161" t="s">
        <v>83</v>
      </c>
      <c r="AV357" s="13" t="s">
        <v>83</v>
      </c>
      <c r="AW357" s="13" t="s">
        <v>30</v>
      </c>
      <c r="AX357" s="13" t="s">
        <v>73</v>
      </c>
      <c r="AY357" s="161" t="s">
        <v>144</v>
      </c>
    </row>
    <row r="358" spans="2:51" s="14" customFormat="1" ht="10.2">
      <c r="B358" s="168"/>
      <c r="D358" s="155" t="s">
        <v>165</v>
      </c>
      <c r="E358" s="169" t="s">
        <v>1</v>
      </c>
      <c r="F358" s="170" t="s">
        <v>167</v>
      </c>
      <c r="H358" s="171">
        <v>497.96</v>
      </c>
      <c r="I358" s="172"/>
      <c r="L358" s="168"/>
      <c r="M358" s="173"/>
      <c r="N358" s="174"/>
      <c r="O358" s="174"/>
      <c r="P358" s="174"/>
      <c r="Q358" s="174"/>
      <c r="R358" s="174"/>
      <c r="S358" s="174"/>
      <c r="T358" s="175"/>
      <c r="AT358" s="169" t="s">
        <v>165</v>
      </c>
      <c r="AU358" s="169" t="s">
        <v>83</v>
      </c>
      <c r="AV358" s="14" t="s">
        <v>151</v>
      </c>
      <c r="AW358" s="14" t="s">
        <v>30</v>
      </c>
      <c r="AX358" s="14" t="s">
        <v>81</v>
      </c>
      <c r="AY358" s="169" t="s">
        <v>144</v>
      </c>
    </row>
    <row r="359" spans="1:65" s="2" customFormat="1" ht="16.5" customHeight="1">
      <c r="A359" s="33"/>
      <c r="B359" s="141"/>
      <c r="C359" s="142" t="s">
        <v>278</v>
      </c>
      <c r="D359" s="142" t="s">
        <v>146</v>
      </c>
      <c r="E359" s="143" t="s">
        <v>378</v>
      </c>
      <c r="F359" s="144" t="s">
        <v>379</v>
      </c>
      <c r="G359" s="145" t="s">
        <v>149</v>
      </c>
      <c r="H359" s="146">
        <v>8.502</v>
      </c>
      <c r="I359" s="147"/>
      <c r="J359" s="148">
        <f>ROUND(I359*H359,2)</f>
        <v>0</v>
      </c>
      <c r="K359" s="144" t="s">
        <v>150</v>
      </c>
      <c r="L359" s="34"/>
      <c r="M359" s="149" t="s">
        <v>1</v>
      </c>
      <c r="N359" s="150" t="s">
        <v>38</v>
      </c>
      <c r="O359" s="59"/>
      <c r="P359" s="151">
        <f>O359*H359</f>
        <v>0</v>
      </c>
      <c r="Q359" s="151">
        <v>0</v>
      </c>
      <c r="R359" s="151">
        <f>Q359*H359</f>
        <v>0</v>
      </c>
      <c r="S359" s="151">
        <v>0</v>
      </c>
      <c r="T359" s="152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53" t="s">
        <v>151</v>
      </c>
      <c r="AT359" s="153" t="s">
        <v>146</v>
      </c>
      <c r="AU359" s="153" t="s">
        <v>83</v>
      </c>
      <c r="AY359" s="18" t="s">
        <v>144</v>
      </c>
      <c r="BE359" s="154">
        <f>IF(N359="základní",J359,0)</f>
        <v>0</v>
      </c>
      <c r="BF359" s="154">
        <f>IF(N359="snížená",J359,0)</f>
        <v>0</v>
      </c>
      <c r="BG359" s="154">
        <f>IF(N359="zákl. přenesená",J359,0)</f>
        <v>0</v>
      </c>
      <c r="BH359" s="154">
        <f>IF(N359="sníž. přenesená",J359,0)</f>
        <v>0</v>
      </c>
      <c r="BI359" s="154">
        <f>IF(N359="nulová",J359,0)</f>
        <v>0</v>
      </c>
      <c r="BJ359" s="18" t="s">
        <v>81</v>
      </c>
      <c r="BK359" s="154">
        <f>ROUND(I359*H359,2)</f>
        <v>0</v>
      </c>
      <c r="BL359" s="18" t="s">
        <v>151</v>
      </c>
      <c r="BM359" s="153" t="s">
        <v>380</v>
      </c>
    </row>
    <row r="360" spans="1:47" s="2" customFormat="1" ht="10.2">
      <c r="A360" s="33"/>
      <c r="B360" s="34"/>
      <c r="C360" s="33"/>
      <c r="D360" s="155" t="s">
        <v>152</v>
      </c>
      <c r="E360" s="33"/>
      <c r="F360" s="156" t="s">
        <v>381</v>
      </c>
      <c r="G360" s="33"/>
      <c r="H360" s="33"/>
      <c r="I360" s="157"/>
      <c r="J360" s="33"/>
      <c r="K360" s="33"/>
      <c r="L360" s="34"/>
      <c r="M360" s="158"/>
      <c r="N360" s="159"/>
      <c r="O360" s="59"/>
      <c r="P360" s="59"/>
      <c r="Q360" s="59"/>
      <c r="R360" s="59"/>
      <c r="S360" s="59"/>
      <c r="T360" s="60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T360" s="18" t="s">
        <v>152</v>
      </c>
      <c r="AU360" s="18" t="s">
        <v>83</v>
      </c>
    </row>
    <row r="361" spans="2:51" s="13" customFormat="1" ht="10.2">
      <c r="B361" s="160"/>
      <c r="D361" s="155" t="s">
        <v>165</v>
      </c>
      <c r="E361" s="161" t="s">
        <v>1</v>
      </c>
      <c r="F361" s="162" t="s">
        <v>382</v>
      </c>
      <c r="H361" s="163">
        <v>8.502</v>
      </c>
      <c r="I361" s="164"/>
      <c r="L361" s="160"/>
      <c r="M361" s="165"/>
      <c r="N361" s="166"/>
      <c r="O361" s="166"/>
      <c r="P361" s="166"/>
      <c r="Q361" s="166"/>
      <c r="R361" s="166"/>
      <c r="S361" s="166"/>
      <c r="T361" s="167"/>
      <c r="AT361" s="161" t="s">
        <v>165</v>
      </c>
      <c r="AU361" s="161" t="s">
        <v>83</v>
      </c>
      <c r="AV361" s="13" t="s">
        <v>83</v>
      </c>
      <c r="AW361" s="13" t="s">
        <v>30</v>
      </c>
      <c r="AX361" s="13" t="s">
        <v>73</v>
      </c>
      <c r="AY361" s="161" t="s">
        <v>144</v>
      </c>
    </row>
    <row r="362" spans="2:51" s="14" customFormat="1" ht="10.2">
      <c r="B362" s="168"/>
      <c r="D362" s="155" t="s">
        <v>165</v>
      </c>
      <c r="E362" s="169" t="s">
        <v>1</v>
      </c>
      <c r="F362" s="170" t="s">
        <v>167</v>
      </c>
      <c r="H362" s="171">
        <v>8.502</v>
      </c>
      <c r="I362" s="172"/>
      <c r="L362" s="168"/>
      <c r="M362" s="173"/>
      <c r="N362" s="174"/>
      <c r="O362" s="174"/>
      <c r="P362" s="174"/>
      <c r="Q362" s="174"/>
      <c r="R362" s="174"/>
      <c r="S362" s="174"/>
      <c r="T362" s="175"/>
      <c r="AT362" s="169" t="s">
        <v>165</v>
      </c>
      <c r="AU362" s="169" t="s">
        <v>83</v>
      </c>
      <c r="AV362" s="14" t="s">
        <v>151</v>
      </c>
      <c r="AW362" s="14" t="s">
        <v>30</v>
      </c>
      <c r="AX362" s="14" t="s">
        <v>81</v>
      </c>
      <c r="AY362" s="169" t="s">
        <v>144</v>
      </c>
    </row>
    <row r="363" spans="1:65" s="2" customFormat="1" ht="22.8">
      <c r="A363" s="33"/>
      <c r="B363" s="141"/>
      <c r="C363" s="142" t="s">
        <v>383</v>
      </c>
      <c r="D363" s="142" t="s">
        <v>146</v>
      </c>
      <c r="E363" s="143" t="s">
        <v>384</v>
      </c>
      <c r="F363" s="144" t="s">
        <v>385</v>
      </c>
      <c r="G363" s="145" t="s">
        <v>162</v>
      </c>
      <c r="H363" s="146">
        <v>51.18</v>
      </c>
      <c r="I363" s="147"/>
      <c r="J363" s="148">
        <f>ROUND(I363*H363,2)</f>
        <v>0</v>
      </c>
      <c r="K363" s="144" t="s">
        <v>183</v>
      </c>
      <c r="L363" s="34"/>
      <c r="M363" s="149" t="s">
        <v>1</v>
      </c>
      <c r="N363" s="150" t="s">
        <v>38</v>
      </c>
      <c r="O363" s="59"/>
      <c r="P363" s="151">
        <f>O363*H363</f>
        <v>0</v>
      </c>
      <c r="Q363" s="151">
        <v>0</v>
      </c>
      <c r="R363" s="151">
        <f>Q363*H363</f>
        <v>0</v>
      </c>
      <c r="S363" s="151">
        <v>0</v>
      </c>
      <c r="T363" s="152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53" t="s">
        <v>151</v>
      </c>
      <c r="AT363" s="153" t="s">
        <v>146</v>
      </c>
      <c r="AU363" s="153" t="s">
        <v>83</v>
      </c>
      <c r="AY363" s="18" t="s">
        <v>144</v>
      </c>
      <c r="BE363" s="154">
        <f>IF(N363="základní",J363,0)</f>
        <v>0</v>
      </c>
      <c r="BF363" s="154">
        <f>IF(N363="snížená",J363,0)</f>
        <v>0</v>
      </c>
      <c r="BG363" s="154">
        <f>IF(N363="zákl. přenesená",J363,0)</f>
        <v>0</v>
      </c>
      <c r="BH363" s="154">
        <f>IF(N363="sníž. přenesená",J363,0)</f>
        <v>0</v>
      </c>
      <c r="BI363" s="154">
        <f>IF(N363="nulová",J363,0)</f>
        <v>0</v>
      </c>
      <c r="BJ363" s="18" t="s">
        <v>81</v>
      </c>
      <c r="BK363" s="154">
        <f>ROUND(I363*H363,2)</f>
        <v>0</v>
      </c>
      <c r="BL363" s="18" t="s">
        <v>151</v>
      </c>
      <c r="BM363" s="153" t="s">
        <v>386</v>
      </c>
    </row>
    <row r="364" spans="1:47" s="2" customFormat="1" ht="19.2">
      <c r="A364" s="33"/>
      <c r="B364" s="34"/>
      <c r="C364" s="33"/>
      <c r="D364" s="155" t="s">
        <v>152</v>
      </c>
      <c r="E364" s="33"/>
      <c r="F364" s="156" t="s">
        <v>385</v>
      </c>
      <c r="G364" s="33"/>
      <c r="H364" s="33"/>
      <c r="I364" s="157"/>
      <c r="J364" s="33"/>
      <c r="K364" s="33"/>
      <c r="L364" s="34"/>
      <c r="M364" s="158"/>
      <c r="N364" s="159"/>
      <c r="O364" s="59"/>
      <c r="P364" s="59"/>
      <c r="Q364" s="59"/>
      <c r="R364" s="59"/>
      <c r="S364" s="59"/>
      <c r="T364" s="60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T364" s="18" t="s">
        <v>152</v>
      </c>
      <c r="AU364" s="18" t="s">
        <v>83</v>
      </c>
    </row>
    <row r="365" spans="2:51" s="15" customFormat="1" ht="10.2">
      <c r="B365" s="176"/>
      <c r="D365" s="155" t="s">
        <v>165</v>
      </c>
      <c r="E365" s="177" t="s">
        <v>1</v>
      </c>
      <c r="F365" s="178" t="s">
        <v>326</v>
      </c>
      <c r="H365" s="177" t="s">
        <v>1</v>
      </c>
      <c r="I365" s="179"/>
      <c r="L365" s="176"/>
      <c r="M365" s="180"/>
      <c r="N365" s="181"/>
      <c r="O365" s="181"/>
      <c r="P365" s="181"/>
      <c r="Q365" s="181"/>
      <c r="R365" s="181"/>
      <c r="S365" s="181"/>
      <c r="T365" s="182"/>
      <c r="AT365" s="177" t="s">
        <v>165</v>
      </c>
      <c r="AU365" s="177" t="s">
        <v>83</v>
      </c>
      <c r="AV365" s="15" t="s">
        <v>81</v>
      </c>
      <c r="AW365" s="15" t="s">
        <v>30</v>
      </c>
      <c r="AX365" s="15" t="s">
        <v>73</v>
      </c>
      <c r="AY365" s="177" t="s">
        <v>144</v>
      </c>
    </row>
    <row r="366" spans="2:51" s="15" customFormat="1" ht="10.2">
      <c r="B366" s="176"/>
      <c r="D366" s="155" t="s">
        <v>165</v>
      </c>
      <c r="E366" s="177" t="s">
        <v>1</v>
      </c>
      <c r="F366" s="178" t="s">
        <v>206</v>
      </c>
      <c r="H366" s="177" t="s">
        <v>1</v>
      </c>
      <c r="I366" s="179"/>
      <c r="L366" s="176"/>
      <c r="M366" s="180"/>
      <c r="N366" s="181"/>
      <c r="O366" s="181"/>
      <c r="P366" s="181"/>
      <c r="Q366" s="181"/>
      <c r="R366" s="181"/>
      <c r="S366" s="181"/>
      <c r="T366" s="182"/>
      <c r="AT366" s="177" t="s">
        <v>165</v>
      </c>
      <c r="AU366" s="177" t="s">
        <v>83</v>
      </c>
      <c r="AV366" s="15" t="s">
        <v>81</v>
      </c>
      <c r="AW366" s="15" t="s">
        <v>30</v>
      </c>
      <c r="AX366" s="15" t="s">
        <v>73</v>
      </c>
      <c r="AY366" s="177" t="s">
        <v>144</v>
      </c>
    </row>
    <row r="367" spans="2:51" s="13" customFormat="1" ht="10.2">
      <c r="B367" s="160"/>
      <c r="D367" s="155" t="s">
        <v>165</v>
      </c>
      <c r="E367" s="161" t="s">
        <v>1</v>
      </c>
      <c r="F367" s="162" t="s">
        <v>387</v>
      </c>
      <c r="H367" s="163">
        <v>51.18</v>
      </c>
      <c r="I367" s="164"/>
      <c r="L367" s="160"/>
      <c r="M367" s="165"/>
      <c r="N367" s="166"/>
      <c r="O367" s="166"/>
      <c r="P367" s="166"/>
      <c r="Q367" s="166"/>
      <c r="R367" s="166"/>
      <c r="S367" s="166"/>
      <c r="T367" s="167"/>
      <c r="AT367" s="161" t="s">
        <v>165</v>
      </c>
      <c r="AU367" s="161" t="s">
        <v>83</v>
      </c>
      <c r="AV367" s="13" t="s">
        <v>83</v>
      </c>
      <c r="AW367" s="13" t="s">
        <v>30</v>
      </c>
      <c r="AX367" s="13" t="s">
        <v>73</v>
      </c>
      <c r="AY367" s="161" t="s">
        <v>144</v>
      </c>
    </row>
    <row r="368" spans="2:51" s="14" customFormat="1" ht="10.2">
      <c r="B368" s="168"/>
      <c r="D368" s="155" t="s">
        <v>165</v>
      </c>
      <c r="E368" s="169" t="s">
        <v>1</v>
      </c>
      <c r="F368" s="170" t="s">
        <v>167</v>
      </c>
      <c r="H368" s="171">
        <v>51.18</v>
      </c>
      <c r="I368" s="172"/>
      <c r="L368" s="168"/>
      <c r="M368" s="173"/>
      <c r="N368" s="174"/>
      <c r="O368" s="174"/>
      <c r="P368" s="174"/>
      <c r="Q368" s="174"/>
      <c r="R368" s="174"/>
      <c r="S368" s="174"/>
      <c r="T368" s="175"/>
      <c r="AT368" s="169" t="s">
        <v>165</v>
      </c>
      <c r="AU368" s="169" t="s">
        <v>83</v>
      </c>
      <c r="AV368" s="14" t="s">
        <v>151</v>
      </c>
      <c r="AW368" s="14" t="s">
        <v>30</v>
      </c>
      <c r="AX368" s="14" t="s">
        <v>81</v>
      </c>
      <c r="AY368" s="169" t="s">
        <v>144</v>
      </c>
    </row>
    <row r="369" spans="1:65" s="2" customFormat="1" ht="16.5" customHeight="1">
      <c r="A369" s="33"/>
      <c r="B369" s="141"/>
      <c r="C369" s="142" t="s">
        <v>284</v>
      </c>
      <c r="D369" s="142" t="s">
        <v>146</v>
      </c>
      <c r="E369" s="143" t="s">
        <v>388</v>
      </c>
      <c r="F369" s="144" t="s">
        <v>389</v>
      </c>
      <c r="G369" s="145" t="s">
        <v>162</v>
      </c>
      <c r="H369" s="146">
        <v>45.54</v>
      </c>
      <c r="I369" s="147"/>
      <c r="J369" s="148">
        <f>ROUND(I369*H369,2)</f>
        <v>0</v>
      </c>
      <c r="K369" s="144" t="s">
        <v>150</v>
      </c>
      <c r="L369" s="34"/>
      <c r="M369" s="149" t="s">
        <v>1</v>
      </c>
      <c r="N369" s="150" t="s">
        <v>38</v>
      </c>
      <c r="O369" s="59"/>
      <c r="P369" s="151">
        <f>O369*H369</f>
        <v>0</v>
      </c>
      <c r="Q369" s="151">
        <v>0</v>
      </c>
      <c r="R369" s="151">
        <f>Q369*H369</f>
        <v>0</v>
      </c>
      <c r="S369" s="151">
        <v>0</v>
      </c>
      <c r="T369" s="152">
        <f>S369*H369</f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53" t="s">
        <v>151</v>
      </c>
      <c r="AT369" s="153" t="s">
        <v>146</v>
      </c>
      <c r="AU369" s="153" t="s">
        <v>83</v>
      </c>
      <c r="AY369" s="18" t="s">
        <v>144</v>
      </c>
      <c r="BE369" s="154">
        <f>IF(N369="základní",J369,0)</f>
        <v>0</v>
      </c>
      <c r="BF369" s="154">
        <f>IF(N369="snížená",J369,0)</f>
        <v>0</v>
      </c>
      <c r="BG369" s="154">
        <f>IF(N369="zákl. přenesená",J369,0)</f>
        <v>0</v>
      </c>
      <c r="BH369" s="154">
        <f>IF(N369="sníž. přenesená",J369,0)</f>
        <v>0</v>
      </c>
      <c r="BI369" s="154">
        <f>IF(N369="nulová",J369,0)</f>
        <v>0</v>
      </c>
      <c r="BJ369" s="18" t="s">
        <v>81</v>
      </c>
      <c r="BK369" s="154">
        <f>ROUND(I369*H369,2)</f>
        <v>0</v>
      </c>
      <c r="BL369" s="18" t="s">
        <v>151</v>
      </c>
      <c r="BM369" s="153" t="s">
        <v>390</v>
      </c>
    </row>
    <row r="370" spans="1:47" s="2" customFormat="1" ht="19.2">
      <c r="A370" s="33"/>
      <c r="B370" s="34"/>
      <c r="C370" s="33"/>
      <c r="D370" s="155" t="s">
        <v>152</v>
      </c>
      <c r="E370" s="33"/>
      <c r="F370" s="156" t="s">
        <v>391</v>
      </c>
      <c r="G370" s="33"/>
      <c r="H370" s="33"/>
      <c r="I370" s="157"/>
      <c r="J370" s="33"/>
      <c r="K370" s="33"/>
      <c r="L370" s="34"/>
      <c r="M370" s="158"/>
      <c r="N370" s="159"/>
      <c r="O370" s="59"/>
      <c r="P370" s="59"/>
      <c r="Q370" s="59"/>
      <c r="R370" s="59"/>
      <c r="S370" s="59"/>
      <c r="T370" s="60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T370" s="18" t="s">
        <v>152</v>
      </c>
      <c r="AU370" s="18" t="s">
        <v>83</v>
      </c>
    </row>
    <row r="371" spans="2:51" s="15" customFormat="1" ht="10.2">
      <c r="B371" s="176"/>
      <c r="D371" s="155" t="s">
        <v>165</v>
      </c>
      <c r="E371" s="177" t="s">
        <v>1</v>
      </c>
      <c r="F371" s="178" t="s">
        <v>326</v>
      </c>
      <c r="H371" s="177" t="s">
        <v>1</v>
      </c>
      <c r="I371" s="179"/>
      <c r="L371" s="176"/>
      <c r="M371" s="180"/>
      <c r="N371" s="181"/>
      <c r="O371" s="181"/>
      <c r="P371" s="181"/>
      <c r="Q371" s="181"/>
      <c r="R371" s="181"/>
      <c r="S371" s="181"/>
      <c r="T371" s="182"/>
      <c r="AT371" s="177" t="s">
        <v>165</v>
      </c>
      <c r="AU371" s="177" t="s">
        <v>83</v>
      </c>
      <c r="AV371" s="15" t="s">
        <v>81</v>
      </c>
      <c r="AW371" s="15" t="s">
        <v>30</v>
      </c>
      <c r="AX371" s="15" t="s">
        <v>73</v>
      </c>
      <c r="AY371" s="177" t="s">
        <v>144</v>
      </c>
    </row>
    <row r="372" spans="2:51" s="15" customFormat="1" ht="10.2">
      <c r="B372" s="176"/>
      <c r="D372" s="155" t="s">
        <v>165</v>
      </c>
      <c r="E372" s="177" t="s">
        <v>1</v>
      </c>
      <c r="F372" s="178" t="s">
        <v>206</v>
      </c>
      <c r="H372" s="177" t="s">
        <v>1</v>
      </c>
      <c r="I372" s="179"/>
      <c r="L372" s="176"/>
      <c r="M372" s="180"/>
      <c r="N372" s="181"/>
      <c r="O372" s="181"/>
      <c r="P372" s="181"/>
      <c r="Q372" s="181"/>
      <c r="R372" s="181"/>
      <c r="S372" s="181"/>
      <c r="T372" s="182"/>
      <c r="AT372" s="177" t="s">
        <v>165</v>
      </c>
      <c r="AU372" s="177" t="s">
        <v>83</v>
      </c>
      <c r="AV372" s="15" t="s">
        <v>81</v>
      </c>
      <c r="AW372" s="15" t="s">
        <v>30</v>
      </c>
      <c r="AX372" s="15" t="s">
        <v>73</v>
      </c>
      <c r="AY372" s="177" t="s">
        <v>144</v>
      </c>
    </row>
    <row r="373" spans="2:51" s="13" customFormat="1" ht="10.2">
      <c r="B373" s="160"/>
      <c r="D373" s="155" t="s">
        <v>165</v>
      </c>
      <c r="E373" s="161" t="s">
        <v>1</v>
      </c>
      <c r="F373" s="162" t="s">
        <v>392</v>
      </c>
      <c r="H373" s="163">
        <v>45.54</v>
      </c>
      <c r="I373" s="164"/>
      <c r="L373" s="160"/>
      <c r="M373" s="165"/>
      <c r="N373" s="166"/>
      <c r="O373" s="166"/>
      <c r="P373" s="166"/>
      <c r="Q373" s="166"/>
      <c r="R373" s="166"/>
      <c r="S373" s="166"/>
      <c r="T373" s="167"/>
      <c r="AT373" s="161" t="s">
        <v>165</v>
      </c>
      <c r="AU373" s="161" t="s">
        <v>83</v>
      </c>
      <c r="AV373" s="13" t="s">
        <v>83</v>
      </c>
      <c r="AW373" s="13" t="s">
        <v>30</v>
      </c>
      <c r="AX373" s="13" t="s">
        <v>73</v>
      </c>
      <c r="AY373" s="161" t="s">
        <v>144</v>
      </c>
    </row>
    <row r="374" spans="2:51" s="14" customFormat="1" ht="10.2">
      <c r="B374" s="168"/>
      <c r="D374" s="155" t="s">
        <v>165</v>
      </c>
      <c r="E374" s="169" t="s">
        <v>1</v>
      </c>
      <c r="F374" s="170" t="s">
        <v>167</v>
      </c>
      <c r="H374" s="171">
        <v>45.54</v>
      </c>
      <c r="I374" s="172"/>
      <c r="L374" s="168"/>
      <c r="M374" s="173"/>
      <c r="N374" s="174"/>
      <c r="O374" s="174"/>
      <c r="P374" s="174"/>
      <c r="Q374" s="174"/>
      <c r="R374" s="174"/>
      <c r="S374" s="174"/>
      <c r="T374" s="175"/>
      <c r="AT374" s="169" t="s">
        <v>165</v>
      </c>
      <c r="AU374" s="169" t="s">
        <v>83</v>
      </c>
      <c r="AV374" s="14" t="s">
        <v>151</v>
      </c>
      <c r="AW374" s="14" t="s">
        <v>30</v>
      </c>
      <c r="AX374" s="14" t="s">
        <v>81</v>
      </c>
      <c r="AY374" s="169" t="s">
        <v>144</v>
      </c>
    </row>
    <row r="375" spans="1:65" s="2" customFormat="1" ht="22.8">
      <c r="A375" s="33"/>
      <c r="B375" s="141"/>
      <c r="C375" s="142" t="s">
        <v>393</v>
      </c>
      <c r="D375" s="142" t="s">
        <v>146</v>
      </c>
      <c r="E375" s="143" t="s">
        <v>394</v>
      </c>
      <c r="F375" s="144" t="s">
        <v>395</v>
      </c>
      <c r="G375" s="145" t="s">
        <v>162</v>
      </c>
      <c r="H375" s="146">
        <v>410.25</v>
      </c>
      <c r="I375" s="147"/>
      <c r="J375" s="148">
        <f>ROUND(I375*H375,2)</f>
        <v>0</v>
      </c>
      <c r="K375" s="144" t="s">
        <v>183</v>
      </c>
      <c r="L375" s="34"/>
      <c r="M375" s="149" t="s">
        <v>1</v>
      </c>
      <c r="N375" s="150" t="s">
        <v>38</v>
      </c>
      <c r="O375" s="59"/>
      <c r="P375" s="151">
        <f>O375*H375</f>
        <v>0</v>
      </c>
      <c r="Q375" s="151">
        <v>0</v>
      </c>
      <c r="R375" s="151">
        <f>Q375*H375</f>
        <v>0</v>
      </c>
      <c r="S375" s="151">
        <v>0</v>
      </c>
      <c r="T375" s="152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53" t="s">
        <v>151</v>
      </c>
      <c r="AT375" s="153" t="s">
        <v>146</v>
      </c>
      <c r="AU375" s="153" t="s">
        <v>83</v>
      </c>
      <c r="AY375" s="18" t="s">
        <v>144</v>
      </c>
      <c r="BE375" s="154">
        <f>IF(N375="základní",J375,0)</f>
        <v>0</v>
      </c>
      <c r="BF375" s="154">
        <f>IF(N375="snížená",J375,0)</f>
        <v>0</v>
      </c>
      <c r="BG375" s="154">
        <f>IF(N375="zákl. přenesená",J375,0)</f>
        <v>0</v>
      </c>
      <c r="BH375" s="154">
        <f>IF(N375="sníž. přenesená",J375,0)</f>
        <v>0</v>
      </c>
      <c r="BI375" s="154">
        <f>IF(N375="nulová",J375,0)</f>
        <v>0</v>
      </c>
      <c r="BJ375" s="18" t="s">
        <v>81</v>
      </c>
      <c r="BK375" s="154">
        <f>ROUND(I375*H375,2)</f>
        <v>0</v>
      </c>
      <c r="BL375" s="18" t="s">
        <v>151</v>
      </c>
      <c r="BM375" s="153" t="s">
        <v>396</v>
      </c>
    </row>
    <row r="376" spans="1:47" s="2" customFormat="1" ht="19.2">
      <c r="A376" s="33"/>
      <c r="B376" s="34"/>
      <c r="C376" s="33"/>
      <c r="D376" s="155" t="s">
        <v>152</v>
      </c>
      <c r="E376" s="33"/>
      <c r="F376" s="156" t="s">
        <v>395</v>
      </c>
      <c r="G376" s="33"/>
      <c r="H376" s="33"/>
      <c r="I376" s="157"/>
      <c r="J376" s="33"/>
      <c r="K376" s="33"/>
      <c r="L376" s="34"/>
      <c r="M376" s="158"/>
      <c r="N376" s="159"/>
      <c r="O376" s="59"/>
      <c r="P376" s="59"/>
      <c r="Q376" s="59"/>
      <c r="R376" s="59"/>
      <c r="S376" s="59"/>
      <c r="T376" s="60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T376" s="18" t="s">
        <v>152</v>
      </c>
      <c r="AU376" s="18" t="s">
        <v>83</v>
      </c>
    </row>
    <row r="377" spans="2:51" s="13" customFormat="1" ht="10.2">
      <c r="B377" s="160"/>
      <c r="D377" s="155" t="s">
        <v>165</v>
      </c>
      <c r="E377" s="161" t="s">
        <v>1</v>
      </c>
      <c r="F377" s="162" t="s">
        <v>285</v>
      </c>
      <c r="H377" s="163">
        <v>410.25</v>
      </c>
      <c r="I377" s="164"/>
      <c r="L377" s="160"/>
      <c r="M377" s="165"/>
      <c r="N377" s="166"/>
      <c r="O377" s="166"/>
      <c r="P377" s="166"/>
      <c r="Q377" s="166"/>
      <c r="R377" s="166"/>
      <c r="S377" s="166"/>
      <c r="T377" s="167"/>
      <c r="AT377" s="161" t="s">
        <v>165</v>
      </c>
      <c r="AU377" s="161" t="s">
        <v>83</v>
      </c>
      <c r="AV377" s="13" t="s">
        <v>83</v>
      </c>
      <c r="AW377" s="13" t="s">
        <v>30</v>
      </c>
      <c r="AX377" s="13" t="s">
        <v>73</v>
      </c>
      <c r="AY377" s="161" t="s">
        <v>144</v>
      </c>
    </row>
    <row r="378" spans="2:51" s="14" customFormat="1" ht="10.2">
      <c r="B378" s="168"/>
      <c r="D378" s="155" t="s">
        <v>165</v>
      </c>
      <c r="E378" s="169" t="s">
        <v>1</v>
      </c>
      <c r="F378" s="170" t="s">
        <v>167</v>
      </c>
      <c r="H378" s="171">
        <v>410.25</v>
      </c>
      <c r="I378" s="172"/>
      <c r="L378" s="168"/>
      <c r="M378" s="173"/>
      <c r="N378" s="174"/>
      <c r="O378" s="174"/>
      <c r="P378" s="174"/>
      <c r="Q378" s="174"/>
      <c r="R378" s="174"/>
      <c r="S378" s="174"/>
      <c r="T378" s="175"/>
      <c r="AT378" s="169" t="s">
        <v>165</v>
      </c>
      <c r="AU378" s="169" t="s">
        <v>83</v>
      </c>
      <c r="AV378" s="14" t="s">
        <v>151</v>
      </c>
      <c r="AW378" s="14" t="s">
        <v>30</v>
      </c>
      <c r="AX378" s="14" t="s">
        <v>81</v>
      </c>
      <c r="AY378" s="169" t="s">
        <v>144</v>
      </c>
    </row>
    <row r="379" spans="1:65" s="2" customFormat="1" ht="22.8">
      <c r="A379" s="33"/>
      <c r="B379" s="141"/>
      <c r="C379" s="142" t="s">
        <v>289</v>
      </c>
      <c r="D379" s="142" t="s">
        <v>146</v>
      </c>
      <c r="E379" s="143" t="s">
        <v>397</v>
      </c>
      <c r="F379" s="144" t="s">
        <v>398</v>
      </c>
      <c r="G379" s="145" t="s">
        <v>162</v>
      </c>
      <c r="H379" s="146">
        <v>44.895</v>
      </c>
      <c r="I379" s="147"/>
      <c r="J379" s="148">
        <f>ROUND(I379*H379,2)</f>
        <v>0</v>
      </c>
      <c r="K379" s="144" t="s">
        <v>183</v>
      </c>
      <c r="L379" s="34"/>
      <c r="M379" s="149" t="s">
        <v>1</v>
      </c>
      <c r="N379" s="150" t="s">
        <v>38</v>
      </c>
      <c r="O379" s="59"/>
      <c r="P379" s="151">
        <f>O379*H379</f>
        <v>0</v>
      </c>
      <c r="Q379" s="151">
        <v>0</v>
      </c>
      <c r="R379" s="151">
        <f>Q379*H379</f>
        <v>0</v>
      </c>
      <c r="S379" s="151">
        <v>0</v>
      </c>
      <c r="T379" s="152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53" t="s">
        <v>151</v>
      </c>
      <c r="AT379" s="153" t="s">
        <v>146</v>
      </c>
      <c r="AU379" s="153" t="s">
        <v>83</v>
      </c>
      <c r="AY379" s="18" t="s">
        <v>144</v>
      </c>
      <c r="BE379" s="154">
        <f>IF(N379="základní",J379,0)</f>
        <v>0</v>
      </c>
      <c r="BF379" s="154">
        <f>IF(N379="snížená",J379,0)</f>
        <v>0</v>
      </c>
      <c r="BG379" s="154">
        <f>IF(N379="zákl. přenesená",J379,0)</f>
        <v>0</v>
      </c>
      <c r="BH379" s="154">
        <f>IF(N379="sníž. přenesená",J379,0)</f>
        <v>0</v>
      </c>
      <c r="BI379" s="154">
        <f>IF(N379="nulová",J379,0)</f>
        <v>0</v>
      </c>
      <c r="BJ379" s="18" t="s">
        <v>81</v>
      </c>
      <c r="BK379" s="154">
        <f>ROUND(I379*H379,2)</f>
        <v>0</v>
      </c>
      <c r="BL379" s="18" t="s">
        <v>151</v>
      </c>
      <c r="BM379" s="153" t="s">
        <v>399</v>
      </c>
    </row>
    <row r="380" spans="1:47" s="2" customFormat="1" ht="10.2">
      <c r="A380" s="33"/>
      <c r="B380" s="34"/>
      <c r="C380" s="33"/>
      <c r="D380" s="155" t="s">
        <v>152</v>
      </c>
      <c r="E380" s="33"/>
      <c r="F380" s="156" t="s">
        <v>398</v>
      </c>
      <c r="G380" s="33"/>
      <c r="H380" s="33"/>
      <c r="I380" s="157"/>
      <c r="J380" s="33"/>
      <c r="K380" s="33"/>
      <c r="L380" s="34"/>
      <c r="M380" s="158"/>
      <c r="N380" s="159"/>
      <c r="O380" s="59"/>
      <c r="P380" s="59"/>
      <c r="Q380" s="59"/>
      <c r="R380" s="59"/>
      <c r="S380" s="59"/>
      <c r="T380" s="60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T380" s="18" t="s">
        <v>152</v>
      </c>
      <c r="AU380" s="18" t="s">
        <v>83</v>
      </c>
    </row>
    <row r="381" spans="2:51" s="15" customFormat="1" ht="10.2">
      <c r="B381" s="176"/>
      <c r="D381" s="155" t="s">
        <v>165</v>
      </c>
      <c r="E381" s="177" t="s">
        <v>1</v>
      </c>
      <c r="F381" s="178" t="s">
        <v>326</v>
      </c>
      <c r="H381" s="177" t="s">
        <v>1</v>
      </c>
      <c r="I381" s="179"/>
      <c r="L381" s="176"/>
      <c r="M381" s="180"/>
      <c r="N381" s="181"/>
      <c r="O381" s="181"/>
      <c r="P381" s="181"/>
      <c r="Q381" s="181"/>
      <c r="R381" s="181"/>
      <c r="S381" s="181"/>
      <c r="T381" s="182"/>
      <c r="AT381" s="177" t="s">
        <v>165</v>
      </c>
      <c r="AU381" s="177" t="s">
        <v>83</v>
      </c>
      <c r="AV381" s="15" t="s">
        <v>81</v>
      </c>
      <c r="AW381" s="15" t="s">
        <v>30</v>
      </c>
      <c r="AX381" s="15" t="s">
        <v>73</v>
      </c>
      <c r="AY381" s="177" t="s">
        <v>144</v>
      </c>
    </row>
    <row r="382" spans="2:51" s="15" customFormat="1" ht="10.2">
      <c r="B382" s="176"/>
      <c r="D382" s="155" t="s">
        <v>165</v>
      </c>
      <c r="E382" s="177" t="s">
        <v>1</v>
      </c>
      <c r="F382" s="178" t="s">
        <v>206</v>
      </c>
      <c r="H382" s="177" t="s">
        <v>1</v>
      </c>
      <c r="I382" s="179"/>
      <c r="L382" s="176"/>
      <c r="M382" s="180"/>
      <c r="N382" s="181"/>
      <c r="O382" s="181"/>
      <c r="P382" s="181"/>
      <c r="Q382" s="181"/>
      <c r="R382" s="181"/>
      <c r="S382" s="181"/>
      <c r="T382" s="182"/>
      <c r="AT382" s="177" t="s">
        <v>165</v>
      </c>
      <c r="AU382" s="177" t="s">
        <v>83</v>
      </c>
      <c r="AV382" s="15" t="s">
        <v>81</v>
      </c>
      <c r="AW382" s="15" t="s">
        <v>30</v>
      </c>
      <c r="AX382" s="15" t="s">
        <v>73</v>
      </c>
      <c r="AY382" s="177" t="s">
        <v>144</v>
      </c>
    </row>
    <row r="383" spans="2:51" s="13" customFormat="1" ht="10.2">
      <c r="B383" s="160"/>
      <c r="D383" s="155" t="s">
        <v>165</v>
      </c>
      <c r="E383" s="161" t="s">
        <v>1</v>
      </c>
      <c r="F383" s="162" t="s">
        <v>400</v>
      </c>
      <c r="H383" s="163">
        <v>44.895</v>
      </c>
      <c r="I383" s="164"/>
      <c r="L383" s="160"/>
      <c r="M383" s="165"/>
      <c r="N383" s="166"/>
      <c r="O383" s="166"/>
      <c r="P383" s="166"/>
      <c r="Q383" s="166"/>
      <c r="R383" s="166"/>
      <c r="S383" s="166"/>
      <c r="T383" s="167"/>
      <c r="AT383" s="161" t="s">
        <v>165</v>
      </c>
      <c r="AU383" s="161" t="s">
        <v>83</v>
      </c>
      <c r="AV383" s="13" t="s">
        <v>83</v>
      </c>
      <c r="AW383" s="13" t="s">
        <v>30</v>
      </c>
      <c r="AX383" s="13" t="s">
        <v>73</v>
      </c>
      <c r="AY383" s="161" t="s">
        <v>144</v>
      </c>
    </row>
    <row r="384" spans="2:51" s="14" customFormat="1" ht="10.2">
      <c r="B384" s="168"/>
      <c r="D384" s="155" t="s">
        <v>165</v>
      </c>
      <c r="E384" s="169" t="s">
        <v>1</v>
      </c>
      <c r="F384" s="170" t="s">
        <v>167</v>
      </c>
      <c r="H384" s="171">
        <v>44.895</v>
      </c>
      <c r="I384" s="172"/>
      <c r="L384" s="168"/>
      <c r="M384" s="173"/>
      <c r="N384" s="174"/>
      <c r="O384" s="174"/>
      <c r="P384" s="174"/>
      <c r="Q384" s="174"/>
      <c r="R384" s="174"/>
      <c r="S384" s="174"/>
      <c r="T384" s="175"/>
      <c r="AT384" s="169" t="s">
        <v>165</v>
      </c>
      <c r="AU384" s="169" t="s">
        <v>83</v>
      </c>
      <c r="AV384" s="14" t="s">
        <v>151</v>
      </c>
      <c r="AW384" s="14" t="s">
        <v>30</v>
      </c>
      <c r="AX384" s="14" t="s">
        <v>81</v>
      </c>
      <c r="AY384" s="169" t="s">
        <v>144</v>
      </c>
    </row>
    <row r="385" spans="1:65" s="2" customFormat="1" ht="16.5" customHeight="1">
      <c r="A385" s="33"/>
      <c r="B385" s="141"/>
      <c r="C385" s="142" t="s">
        <v>401</v>
      </c>
      <c r="D385" s="142" t="s">
        <v>146</v>
      </c>
      <c r="E385" s="143" t="s">
        <v>402</v>
      </c>
      <c r="F385" s="144" t="s">
        <v>403</v>
      </c>
      <c r="G385" s="145" t="s">
        <v>149</v>
      </c>
      <c r="H385" s="146">
        <v>1.575</v>
      </c>
      <c r="I385" s="147"/>
      <c r="J385" s="148">
        <f>ROUND(I385*H385,2)</f>
        <v>0</v>
      </c>
      <c r="K385" s="144" t="s">
        <v>150</v>
      </c>
      <c r="L385" s="34"/>
      <c r="M385" s="149" t="s">
        <v>1</v>
      </c>
      <c r="N385" s="150" t="s">
        <v>38</v>
      </c>
      <c r="O385" s="59"/>
      <c r="P385" s="151">
        <f>O385*H385</f>
        <v>0</v>
      </c>
      <c r="Q385" s="151">
        <v>0</v>
      </c>
      <c r="R385" s="151">
        <f>Q385*H385</f>
        <v>0</v>
      </c>
      <c r="S385" s="151">
        <v>0</v>
      </c>
      <c r="T385" s="152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53" t="s">
        <v>151</v>
      </c>
      <c r="AT385" s="153" t="s">
        <v>146</v>
      </c>
      <c r="AU385" s="153" t="s">
        <v>83</v>
      </c>
      <c r="AY385" s="18" t="s">
        <v>144</v>
      </c>
      <c r="BE385" s="154">
        <f>IF(N385="základní",J385,0)</f>
        <v>0</v>
      </c>
      <c r="BF385" s="154">
        <f>IF(N385="snížená",J385,0)</f>
        <v>0</v>
      </c>
      <c r="BG385" s="154">
        <f>IF(N385="zákl. přenesená",J385,0)</f>
        <v>0</v>
      </c>
      <c r="BH385" s="154">
        <f>IF(N385="sníž. přenesená",J385,0)</f>
        <v>0</v>
      </c>
      <c r="BI385" s="154">
        <f>IF(N385="nulová",J385,0)</f>
        <v>0</v>
      </c>
      <c r="BJ385" s="18" t="s">
        <v>81</v>
      </c>
      <c r="BK385" s="154">
        <f>ROUND(I385*H385,2)</f>
        <v>0</v>
      </c>
      <c r="BL385" s="18" t="s">
        <v>151</v>
      </c>
      <c r="BM385" s="153" t="s">
        <v>404</v>
      </c>
    </row>
    <row r="386" spans="1:47" s="2" customFormat="1" ht="19.2">
      <c r="A386" s="33"/>
      <c r="B386" s="34"/>
      <c r="C386" s="33"/>
      <c r="D386" s="155" t="s">
        <v>152</v>
      </c>
      <c r="E386" s="33"/>
      <c r="F386" s="156" t="s">
        <v>405</v>
      </c>
      <c r="G386" s="33"/>
      <c r="H386" s="33"/>
      <c r="I386" s="157"/>
      <c r="J386" s="33"/>
      <c r="K386" s="33"/>
      <c r="L386" s="34"/>
      <c r="M386" s="158"/>
      <c r="N386" s="159"/>
      <c r="O386" s="59"/>
      <c r="P386" s="59"/>
      <c r="Q386" s="59"/>
      <c r="R386" s="59"/>
      <c r="S386" s="59"/>
      <c r="T386" s="60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T386" s="18" t="s">
        <v>152</v>
      </c>
      <c r="AU386" s="18" t="s">
        <v>83</v>
      </c>
    </row>
    <row r="387" spans="2:51" s="13" customFormat="1" ht="10.2">
      <c r="B387" s="160"/>
      <c r="D387" s="155" t="s">
        <v>165</v>
      </c>
      <c r="E387" s="161" t="s">
        <v>1</v>
      </c>
      <c r="F387" s="162" t="s">
        <v>406</v>
      </c>
      <c r="H387" s="163">
        <v>1.575</v>
      </c>
      <c r="I387" s="164"/>
      <c r="L387" s="160"/>
      <c r="M387" s="165"/>
      <c r="N387" s="166"/>
      <c r="O387" s="166"/>
      <c r="P387" s="166"/>
      <c r="Q387" s="166"/>
      <c r="R387" s="166"/>
      <c r="S387" s="166"/>
      <c r="T387" s="167"/>
      <c r="AT387" s="161" t="s">
        <v>165</v>
      </c>
      <c r="AU387" s="161" t="s">
        <v>83</v>
      </c>
      <c r="AV387" s="13" t="s">
        <v>83</v>
      </c>
      <c r="AW387" s="13" t="s">
        <v>30</v>
      </c>
      <c r="AX387" s="13" t="s">
        <v>73</v>
      </c>
      <c r="AY387" s="161" t="s">
        <v>144</v>
      </c>
    </row>
    <row r="388" spans="2:51" s="14" customFormat="1" ht="10.2">
      <c r="B388" s="168"/>
      <c r="D388" s="155" t="s">
        <v>165</v>
      </c>
      <c r="E388" s="169" t="s">
        <v>1</v>
      </c>
      <c r="F388" s="170" t="s">
        <v>167</v>
      </c>
      <c r="H388" s="171">
        <v>1.575</v>
      </c>
      <c r="I388" s="172"/>
      <c r="L388" s="168"/>
      <c r="M388" s="173"/>
      <c r="N388" s="174"/>
      <c r="O388" s="174"/>
      <c r="P388" s="174"/>
      <c r="Q388" s="174"/>
      <c r="R388" s="174"/>
      <c r="S388" s="174"/>
      <c r="T388" s="175"/>
      <c r="AT388" s="169" t="s">
        <v>165</v>
      </c>
      <c r="AU388" s="169" t="s">
        <v>83</v>
      </c>
      <c r="AV388" s="14" t="s">
        <v>151</v>
      </c>
      <c r="AW388" s="14" t="s">
        <v>30</v>
      </c>
      <c r="AX388" s="14" t="s">
        <v>81</v>
      </c>
      <c r="AY388" s="169" t="s">
        <v>144</v>
      </c>
    </row>
    <row r="389" spans="1:65" s="2" customFormat="1" ht="16.5" customHeight="1">
      <c r="A389" s="33"/>
      <c r="B389" s="141"/>
      <c r="C389" s="142" t="s">
        <v>292</v>
      </c>
      <c r="D389" s="142" t="s">
        <v>146</v>
      </c>
      <c r="E389" s="143" t="s">
        <v>407</v>
      </c>
      <c r="F389" s="144" t="s">
        <v>408</v>
      </c>
      <c r="G389" s="145" t="s">
        <v>149</v>
      </c>
      <c r="H389" s="146">
        <v>7.615</v>
      </c>
      <c r="I389" s="147"/>
      <c r="J389" s="148">
        <f>ROUND(I389*H389,2)</f>
        <v>0</v>
      </c>
      <c r="K389" s="144" t="s">
        <v>150</v>
      </c>
      <c r="L389" s="34"/>
      <c r="M389" s="149" t="s">
        <v>1</v>
      </c>
      <c r="N389" s="150" t="s">
        <v>38</v>
      </c>
      <c r="O389" s="59"/>
      <c r="P389" s="151">
        <f>O389*H389</f>
        <v>0</v>
      </c>
      <c r="Q389" s="151">
        <v>0</v>
      </c>
      <c r="R389" s="151">
        <f>Q389*H389</f>
        <v>0</v>
      </c>
      <c r="S389" s="151">
        <v>0</v>
      </c>
      <c r="T389" s="152">
        <f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53" t="s">
        <v>151</v>
      </c>
      <c r="AT389" s="153" t="s">
        <v>146</v>
      </c>
      <c r="AU389" s="153" t="s">
        <v>83</v>
      </c>
      <c r="AY389" s="18" t="s">
        <v>144</v>
      </c>
      <c r="BE389" s="154">
        <f>IF(N389="základní",J389,0)</f>
        <v>0</v>
      </c>
      <c r="BF389" s="154">
        <f>IF(N389="snížená",J389,0)</f>
        <v>0</v>
      </c>
      <c r="BG389" s="154">
        <f>IF(N389="zákl. přenesená",J389,0)</f>
        <v>0</v>
      </c>
      <c r="BH389" s="154">
        <f>IF(N389="sníž. přenesená",J389,0)</f>
        <v>0</v>
      </c>
      <c r="BI389" s="154">
        <f>IF(N389="nulová",J389,0)</f>
        <v>0</v>
      </c>
      <c r="BJ389" s="18" t="s">
        <v>81</v>
      </c>
      <c r="BK389" s="154">
        <f>ROUND(I389*H389,2)</f>
        <v>0</v>
      </c>
      <c r="BL389" s="18" t="s">
        <v>151</v>
      </c>
      <c r="BM389" s="153" t="s">
        <v>409</v>
      </c>
    </row>
    <row r="390" spans="1:47" s="2" customFormat="1" ht="19.2">
      <c r="A390" s="33"/>
      <c r="B390" s="34"/>
      <c r="C390" s="33"/>
      <c r="D390" s="155" t="s">
        <v>152</v>
      </c>
      <c r="E390" s="33"/>
      <c r="F390" s="156" t="s">
        <v>410</v>
      </c>
      <c r="G390" s="33"/>
      <c r="H390" s="33"/>
      <c r="I390" s="157"/>
      <c r="J390" s="33"/>
      <c r="K390" s="33"/>
      <c r="L390" s="34"/>
      <c r="M390" s="158"/>
      <c r="N390" s="159"/>
      <c r="O390" s="59"/>
      <c r="P390" s="59"/>
      <c r="Q390" s="59"/>
      <c r="R390" s="59"/>
      <c r="S390" s="59"/>
      <c r="T390" s="60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T390" s="18" t="s">
        <v>152</v>
      </c>
      <c r="AU390" s="18" t="s">
        <v>83</v>
      </c>
    </row>
    <row r="391" spans="2:51" s="13" customFormat="1" ht="10.2">
      <c r="B391" s="160"/>
      <c r="D391" s="155" t="s">
        <v>165</v>
      </c>
      <c r="E391" s="161" t="s">
        <v>1</v>
      </c>
      <c r="F391" s="162" t="s">
        <v>411</v>
      </c>
      <c r="H391" s="163">
        <v>7.615</v>
      </c>
      <c r="I391" s="164"/>
      <c r="L391" s="160"/>
      <c r="M391" s="165"/>
      <c r="N391" s="166"/>
      <c r="O391" s="166"/>
      <c r="P391" s="166"/>
      <c r="Q391" s="166"/>
      <c r="R391" s="166"/>
      <c r="S391" s="166"/>
      <c r="T391" s="167"/>
      <c r="AT391" s="161" t="s">
        <v>165</v>
      </c>
      <c r="AU391" s="161" t="s">
        <v>83</v>
      </c>
      <c r="AV391" s="13" t="s">
        <v>83</v>
      </c>
      <c r="AW391" s="13" t="s">
        <v>30</v>
      </c>
      <c r="AX391" s="13" t="s">
        <v>73</v>
      </c>
      <c r="AY391" s="161" t="s">
        <v>144</v>
      </c>
    </row>
    <row r="392" spans="2:51" s="14" customFormat="1" ht="10.2">
      <c r="B392" s="168"/>
      <c r="D392" s="155" t="s">
        <v>165</v>
      </c>
      <c r="E392" s="169" t="s">
        <v>1</v>
      </c>
      <c r="F392" s="170" t="s">
        <v>167</v>
      </c>
      <c r="H392" s="171">
        <v>7.615</v>
      </c>
      <c r="I392" s="172"/>
      <c r="L392" s="168"/>
      <c r="M392" s="173"/>
      <c r="N392" s="174"/>
      <c r="O392" s="174"/>
      <c r="P392" s="174"/>
      <c r="Q392" s="174"/>
      <c r="R392" s="174"/>
      <c r="S392" s="174"/>
      <c r="T392" s="175"/>
      <c r="AT392" s="169" t="s">
        <v>165</v>
      </c>
      <c r="AU392" s="169" t="s">
        <v>83</v>
      </c>
      <c r="AV392" s="14" t="s">
        <v>151</v>
      </c>
      <c r="AW392" s="14" t="s">
        <v>30</v>
      </c>
      <c r="AX392" s="14" t="s">
        <v>81</v>
      </c>
      <c r="AY392" s="169" t="s">
        <v>144</v>
      </c>
    </row>
    <row r="393" spans="1:65" s="2" customFormat="1" ht="21.75" customHeight="1">
      <c r="A393" s="33"/>
      <c r="B393" s="141"/>
      <c r="C393" s="142" t="s">
        <v>412</v>
      </c>
      <c r="D393" s="142" t="s">
        <v>146</v>
      </c>
      <c r="E393" s="143" t="s">
        <v>413</v>
      </c>
      <c r="F393" s="144" t="s">
        <v>414</v>
      </c>
      <c r="G393" s="145" t="s">
        <v>162</v>
      </c>
      <c r="H393" s="146">
        <v>410.25</v>
      </c>
      <c r="I393" s="147"/>
      <c r="J393" s="148">
        <f>ROUND(I393*H393,2)</f>
        <v>0</v>
      </c>
      <c r="K393" s="144" t="s">
        <v>183</v>
      </c>
      <c r="L393" s="34"/>
      <c r="M393" s="149" t="s">
        <v>1</v>
      </c>
      <c r="N393" s="150" t="s">
        <v>38</v>
      </c>
      <c r="O393" s="59"/>
      <c r="P393" s="151">
        <f>O393*H393</f>
        <v>0</v>
      </c>
      <c r="Q393" s="151">
        <v>0</v>
      </c>
      <c r="R393" s="151">
        <f>Q393*H393</f>
        <v>0</v>
      </c>
      <c r="S393" s="151">
        <v>0</v>
      </c>
      <c r="T393" s="152">
        <f>S393*H393</f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153" t="s">
        <v>151</v>
      </c>
      <c r="AT393" s="153" t="s">
        <v>146</v>
      </c>
      <c r="AU393" s="153" t="s">
        <v>83</v>
      </c>
      <c r="AY393" s="18" t="s">
        <v>144</v>
      </c>
      <c r="BE393" s="154">
        <f>IF(N393="základní",J393,0)</f>
        <v>0</v>
      </c>
      <c r="BF393" s="154">
        <f>IF(N393="snížená",J393,0)</f>
        <v>0</v>
      </c>
      <c r="BG393" s="154">
        <f>IF(N393="zákl. přenesená",J393,0)</f>
        <v>0</v>
      </c>
      <c r="BH393" s="154">
        <f>IF(N393="sníž. přenesená",J393,0)</f>
        <v>0</v>
      </c>
      <c r="BI393" s="154">
        <f>IF(N393="nulová",J393,0)</f>
        <v>0</v>
      </c>
      <c r="BJ393" s="18" t="s">
        <v>81</v>
      </c>
      <c r="BK393" s="154">
        <f>ROUND(I393*H393,2)</f>
        <v>0</v>
      </c>
      <c r="BL393" s="18" t="s">
        <v>151</v>
      </c>
      <c r="BM393" s="153" t="s">
        <v>415</v>
      </c>
    </row>
    <row r="394" spans="1:47" s="2" customFormat="1" ht="10.2">
      <c r="A394" s="33"/>
      <c r="B394" s="34"/>
      <c r="C394" s="33"/>
      <c r="D394" s="155" t="s">
        <v>152</v>
      </c>
      <c r="E394" s="33"/>
      <c r="F394" s="156" t="s">
        <v>414</v>
      </c>
      <c r="G394" s="33"/>
      <c r="H394" s="33"/>
      <c r="I394" s="157"/>
      <c r="J394" s="33"/>
      <c r="K394" s="33"/>
      <c r="L394" s="34"/>
      <c r="M394" s="158"/>
      <c r="N394" s="159"/>
      <c r="O394" s="59"/>
      <c r="P394" s="59"/>
      <c r="Q394" s="59"/>
      <c r="R394" s="59"/>
      <c r="S394" s="59"/>
      <c r="T394" s="60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T394" s="18" t="s">
        <v>152</v>
      </c>
      <c r="AU394" s="18" t="s">
        <v>83</v>
      </c>
    </row>
    <row r="395" spans="2:51" s="15" customFormat="1" ht="10.2">
      <c r="B395" s="176"/>
      <c r="D395" s="155" t="s">
        <v>165</v>
      </c>
      <c r="E395" s="177" t="s">
        <v>1</v>
      </c>
      <c r="F395" s="178" t="s">
        <v>326</v>
      </c>
      <c r="H395" s="177" t="s">
        <v>1</v>
      </c>
      <c r="I395" s="179"/>
      <c r="L395" s="176"/>
      <c r="M395" s="180"/>
      <c r="N395" s="181"/>
      <c r="O395" s="181"/>
      <c r="P395" s="181"/>
      <c r="Q395" s="181"/>
      <c r="R395" s="181"/>
      <c r="S395" s="181"/>
      <c r="T395" s="182"/>
      <c r="AT395" s="177" t="s">
        <v>165</v>
      </c>
      <c r="AU395" s="177" t="s">
        <v>83</v>
      </c>
      <c r="AV395" s="15" t="s">
        <v>81</v>
      </c>
      <c r="AW395" s="15" t="s">
        <v>30</v>
      </c>
      <c r="AX395" s="15" t="s">
        <v>73</v>
      </c>
      <c r="AY395" s="177" t="s">
        <v>144</v>
      </c>
    </row>
    <row r="396" spans="2:51" s="15" customFormat="1" ht="10.2">
      <c r="B396" s="176"/>
      <c r="D396" s="155" t="s">
        <v>165</v>
      </c>
      <c r="E396" s="177" t="s">
        <v>1</v>
      </c>
      <c r="F396" s="178" t="s">
        <v>206</v>
      </c>
      <c r="H396" s="177" t="s">
        <v>1</v>
      </c>
      <c r="I396" s="179"/>
      <c r="L396" s="176"/>
      <c r="M396" s="180"/>
      <c r="N396" s="181"/>
      <c r="O396" s="181"/>
      <c r="P396" s="181"/>
      <c r="Q396" s="181"/>
      <c r="R396" s="181"/>
      <c r="S396" s="181"/>
      <c r="T396" s="182"/>
      <c r="AT396" s="177" t="s">
        <v>165</v>
      </c>
      <c r="AU396" s="177" t="s">
        <v>83</v>
      </c>
      <c r="AV396" s="15" t="s">
        <v>81</v>
      </c>
      <c r="AW396" s="15" t="s">
        <v>30</v>
      </c>
      <c r="AX396" s="15" t="s">
        <v>73</v>
      </c>
      <c r="AY396" s="177" t="s">
        <v>144</v>
      </c>
    </row>
    <row r="397" spans="2:51" s="13" customFormat="1" ht="10.2">
      <c r="B397" s="160"/>
      <c r="D397" s="155" t="s">
        <v>165</v>
      </c>
      <c r="E397" s="161" t="s">
        <v>1</v>
      </c>
      <c r="F397" s="162" t="s">
        <v>285</v>
      </c>
      <c r="H397" s="163">
        <v>410.25</v>
      </c>
      <c r="I397" s="164"/>
      <c r="L397" s="160"/>
      <c r="M397" s="165"/>
      <c r="N397" s="166"/>
      <c r="O397" s="166"/>
      <c r="P397" s="166"/>
      <c r="Q397" s="166"/>
      <c r="R397" s="166"/>
      <c r="S397" s="166"/>
      <c r="T397" s="167"/>
      <c r="AT397" s="161" t="s">
        <v>165</v>
      </c>
      <c r="AU397" s="161" t="s">
        <v>83</v>
      </c>
      <c r="AV397" s="13" t="s">
        <v>83</v>
      </c>
      <c r="AW397" s="13" t="s">
        <v>30</v>
      </c>
      <c r="AX397" s="13" t="s">
        <v>73</v>
      </c>
      <c r="AY397" s="161" t="s">
        <v>144</v>
      </c>
    </row>
    <row r="398" spans="2:51" s="14" customFormat="1" ht="10.2">
      <c r="B398" s="168"/>
      <c r="D398" s="155" t="s">
        <v>165</v>
      </c>
      <c r="E398" s="169" t="s">
        <v>1</v>
      </c>
      <c r="F398" s="170" t="s">
        <v>167</v>
      </c>
      <c r="H398" s="171">
        <v>410.25</v>
      </c>
      <c r="I398" s="172"/>
      <c r="L398" s="168"/>
      <c r="M398" s="173"/>
      <c r="N398" s="174"/>
      <c r="O398" s="174"/>
      <c r="P398" s="174"/>
      <c r="Q398" s="174"/>
      <c r="R398" s="174"/>
      <c r="S398" s="174"/>
      <c r="T398" s="175"/>
      <c r="AT398" s="169" t="s">
        <v>165</v>
      </c>
      <c r="AU398" s="169" t="s">
        <v>83</v>
      </c>
      <c r="AV398" s="14" t="s">
        <v>151</v>
      </c>
      <c r="AW398" s="14" t="s">
        <v>30</v>
      </c>
      <c r="AX398" s="14" t="s">
        <v>81</v>
      </c>
      <c r="AY398" s="169" t="s">
        <v>144</v>
      </c>
    </row>
    <row r="399" spans="1:65" s="2" customFormat="1" ht="22.8">
      <c r="A399" s="33"/>
      <c r="B399" s="141"/>
      <c r="C399" s="142" t="s">
        <v>296</v>
      </c>
      <c r="D399" s="142" t="s">
        <v>146</v>
      </c>
      <c r="E399" s="143" t="s">
        <v>416</v>
      </c>
      <c r="F399" s="144" t="s">
        <v>417</v>
      </c>
      <c r="G399" s="145" t="s">
        <v>162</v>
      </c>
      <c r="H399" s="146">
        <v>1493.88</v>
      </c>
      <c r="I399" s="147"/>
      <c r="J399" s="148">
        <f>ROUND(I399*H399,2)</f>
        <v>0</v>
      </c>
      <c r="K399" s="144" t="s">
        <v>183</v>
      </c>
      <c r="L399" s="34"/>
      <c r="M399" s="149" t="s">
        <v>1</v>
      </c>
      <c r="N399" s="150" t="s">
        <v>38</v>
      </c>
      <c r="O399" s="59"/>
      <c r="P399" s="151">
        <f>O399*H399</f>
        <v>0</v>
      </c>
      <c r="Q399" s="151">
        <v>0</v>
      </c>
      <c r="R399" s="151">
        <f>Q399*H399</f>
        <v>0</v>
      </c>
      <c r="S399" s="151">
        <v>0</v>
      </c>
      <c r="T399" s="152">
        <f>S399*H399</f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53" t="s">
        <v>151</v>
      </c>
      <c r="AT399" s="153" t="s">
        <v>146</v>
      </c>
      <c r="AU399" s="153" t="s">
        <v>83</v>
      </c>
      <c r="AY399" s="18" t="s">
        <v>144</v>
      </c>
      <c r="BE399" s="154">
        <f>IF(N399="základní",J399,0)</f>
        <v>0</v>
      </c>
      <c r="BF399" s="154">
        <f>IF(N399="snížená",J399,0)</f>
        <v>0</v>
      </c>
      <c r="BG399" s="154">
        <f>IF(N399="zákl. přenesená",J399,0)</f>
        <v>0</v>
      </c>
      <c r="BH399" s="154">
        <f>IF(N399="sníž. přenesená",J399,0)</f>
        <v>0</v>
      </c>
      <c r="BI399" s="154">
        <f>IF(N399="nulová",J399,0)</f>
        <v>0</v>
      </c>
      <c r="BJ399" s="18" t="s">
        <v>81</v>
      </c>
      <c r="BK399" s="154">
        <f>ROUND(I399*H399,2)</f>
        <v>0</v>
      </c>
      <c r="BL399" s="18" t="s">
        <v>151</v>
      </c>
      <c r="BM399" s="153" t="s">
        <v>418</v>
      </c>
    </row>
    <row r="400" spans="1:47" s="2" customFormat="1" ht="19.2">
      <c r="A400" s="33"/>
      <c r="B400" s="34"/>
      <c r="C400" s="33"/>
      <c r="D400" s="155" t="s">
        <v>152</v>
      </c>
      <c r="E400" s="33"/>
      <c r="F400" s="156" t="s">
        <v>417</v>
      </c>
      <c r="G400" s="33"/>
      <c r="H400" s="33"/>
      <c r="I400" s="157"/>
      <c r="J400" s="33"/>
      <c r="K400" s="33"/>
      <c r="L400" s="34"/>
      <c r="M400" s="158"/>
      <c r="N400" s="159"/>
      <c r="O400" s="59"/>
      <c r="P400" s="59"/>
      <c r="Q400" s="59"/>
      <c r="R400" s="59"/>
      <c r="S400" s="59"/>
      <c r="T400" s="60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T400" s="18" t="s">
        <v>152</v>
      </c>
      <c r="AU400" s="18" t="s">
        <v>83</v>
      </c>
    </row>
    <row r="401" spans="2:51" s="15" customFormat="1" ht="10.2">
      <c r="B401" s="176"/>
      <c r="D401" s="155" t="s">
        <v>165</v>
      </c>
      <c r="E401" s="177" t="s">
        <v>1</v>
      </c>
      <c r="F401" s="178" t="s">
        <v>326</v>
      </c>
      <c r="H401" s="177" t="s">
        <v>1</v>
      </c>
      <c r="I401" s="179"/>
      <c r="L401" s="176"/>
      <c r="M401" s="180"/>
      <c r="N401" s="181"/>
      <c r="O401" s="181"/>
      <c r="P401" s="181"/>
      <c r="Q401" s="181"/>
      <c r="R401" s="181"/>
      <c r="S401" s="181"/>
      <c r="T401" s="182"/>
      <c r="AT401" s="177" t="s">
        <v>165</v>
      </c>
      <c r="AU401" s="177" t="s">
        <v>83</v>
      </c>
      <c r="AV401" s="15" t="s">
        <v>81</v>
      </c>
      <c r="AW401" s="15" t="s">
        <v>30</v>
      </c>
      <c r="AX401" s="15" t="s">
        <v>73</v>
      </c>
      <c r="AY401" s="177" t="s">
        <v>144</v>
      </c>
    </row>
    <row r="402" spans="2:51" s="15" customFormat="1" ht="10.2">
      <c r="B402" s="176"/>
      <c r="D402" s="155" t="s">
        <v>165</v>
      </c>
      <c r="E402" s="177" t="s">
        <v>1</v>
      </c>
      <c r="F402" s="178" t="s">
        <v>206</v>
      </c>
      <c r="H402" s="177" t="s">
        <v>1</v>
      </c>
      <c r="I402" s="179"/>
      <c r="L402" s="176"/>
      <c r="M402" s="180"/>
      <c r="N402" s="181"/>
      <c r="O402" s="181"/>
      <c r="P402" s="181"/>
      <c r="Q402" s="181"/>
      <c r="R402" s="181"/>
      <c r="S402" s="181"/>
      <c r="T402" s="182"/>
      <c r="AT402" s="177" t="s">
        <v>165</v>
      </c>
      <c r="AU402" s="177" t="s">
        <v>83</v>
      </c>
      <c r="AV402" s="15" t="s">
        <v>81</v>
      </c>
      <c r="AW402" s="15" t="s">
        <v>30</v>
      </c>
      <c r="AX402" s="15" t="s">
        <v>73</v>
      </c>
      <c r="AY402" s="177" t="s">
        <v>144</v>
      </c>
    </row>
    <row r="403" spans="2:51" s="13" customFormat="1" ht="10.2">
      <c r="B403" s="160"/>
      <c r="D403" s="155" t="s">
        <v>165</v>
      </c>
      <c r="E403" s="161" t="s">
        <v>1</v>
      </c>
      <c r="F403" s="162" t="s">
        <v>419</v>
      </c>
      <c r="H403" s="163">
        <v>1493.88</v>
      </c>
      <c r="I403" s="164"/>
      <c r="L403" s="160"/>
      <c r="M403" s="165"/>
      <c r="N403" s="166"/>
      <c r="O403" s="166"/>
      <c r="P403" s="166"/>
      <c r="Q403" s="166"/>
      <c r="R403" s="166"/>
      <c r="S403" s="166"/>
      <c r="T403" s="167"/>
      <c r="AT403" s="161" t="s">
        <v>165</v>
      </c>
      <c r="AU403" s="161" t="s">
        <v>83</v>
      </c>
      <c r="AV403" s="13" t="s">
        <v>83</v>
      </c>
      <c r="AW403" s="13" t="s">
        <v>30</v>
      </c>
      <c r="AX403" s="13" t="s">
        <v>73</v>
      </c>
      <c r="AY403" s="161" t="s">
        <v>144</v>
      </c>
    </row>
    <row r="404" spans="2:51" s="14" customFormat="1" ht="10.2">
      <c r="B404" s="168"/>
      <c r="D404" s="155" t="s">
        <v>165</v>
      </c>
      <c r="E404" s="169" t="s">
        <v>1</v>
      </c>
      <c r="F404" s="170" t="s">
        <v>167</v>
      </c>
      <c r="H404" s="171">
        <v>1493.88</v>
      </c>
      <c r="I404" s="172"/>
      <c r="L404" s="168"/>
      <c r="M404" s="173"/>
      <c r="N404" s="174"/>
      <c r="O404" s="174"/>
      <c r="P404" s="174"/>
      <c r="Q404" s="174"/>
      <c r="R404" s="174"/>
      <c r="S404" s="174"/>
      <c r="T404" s="175"/>
      <c r="AT404" s="169" t="s">
        <v>165</v>
      </c>
      <c r="AU404" s="169" t="s">
        <v>83</v>
      </c>
      <c r="AV404" s="14" t="s">
        <v>151</v>
      </c>
      <c r="AW404" s="14" t="s">
        <v>30</v>
      </c>
      <c r="AX404" s="14" t="s">
        <v>81</v>
      </c>
      <c r="AY404" s="169" t="s">
        <v>144</v>
      </c>
    </row>
    <row r="405" spans="1:65" s="2" customFormat="1" ht="22.8">
      <c r="A405" s="33"/>
      <c r="B405" s="141"/>
      <c r="C405" s="142" t="s">
        <v>420</v>
      </c>
      <c r="D405" s="142" t="s">
        <v>146</v>
      </c>
      <c r="E405" s="143" t="s">
        <v>421</v>
      </c>
      <c r="F405" s="144" t="s">
        <v>422</v>
      </c>
      <c r="G405" s="145" t="s">
        <v>162</v>
      </c>
      <c r="H405" s="146">
        <v>746.94</v>
      </c>
      <c r="I405" s="147"/>
      <c r="J405" s="148">
        <f>ROUND(I405*H405,2)</f>
        <v>0</v>
      </c>
      <c r="K405" s="144" t="s">
        <v>183</v>
      </c>
      <c r="L405" s="34"/>
      <c r="M405" s="149" t="s">
        <v>1</v>
      </c>
      <c r="N405" s="150" t="s">
        <v>38</v>
      </c>
      <c r="O405" s="59"/>
      <c r="P405" s="151">
        <f>O405*H405</f>
        <v>0</v>
      </c>
      <c r="Q405" s="151">
        <v>0</v>
      </c>
      <c r="R405" s="151">
        <f>Q405*H405</f>
        <v>0</v>
      </c>
      <c r="S405" s="151">
        <v>0</v>
      </c>
      <c r="T405" s="152">
        <f>S405*H405</f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53" t="s">
        <v>151</v>
      </c>
      <c r="AT405" s="153" t="s">
        <v>146</v>
      </c>
      <c r="AU405" s="153" t="s">
        <v>83</v>
      </c>
      <c r="AY405" s="18" t="s">
        <v>144</v>
      </c>
      <c r="BE405" s="154">
        <f>IF(N405="základní",J405,0)</f>
        <v>0</v>
      </c>
      <c r="BF405" s="154">
        <f>IF(N405="snížená",J405,0)</f>
        <v>0</v>
      </c>
      <c r="BG405" s="154">
        <f>IF(N405="zákl. přenesená",J405,0)</f>
        <v>0</v>
      </c>
      <c r="BH405" s="154">
        <f>IF(N405="sníž. přenesená",J405,0)</f>
        <v>0</v>
      </c>
      <c r="BI405" s="154">
        <f>IF(N405="nulová",J405,0)</f>
        <v>0</v>
      </c>
      <c r="BJ405" s="18" t="s">
        <v>81</v>
      </c>
      <c r="BK405" s="154">
        <f>ROUND(I405*H405,2)</f>
        <v>0</v>
      </c>
      <c r="BL405" s="18" t="s">
        <v>151</v>
      </c>
      <c r="BM405" s="153" t="s">
        <v>423</v>
      </c>
    </row>
    <row r="406" spans="1:47" s="2" customFormat="1" ht="19.2">
      <c r="A406" s="33"/>
      <c r="B406" s="34"/>
      <c r="C406" s="33"/>
      <c r="D406" s="155" t="s">
        <v>152</v>
      </c>
      <c r="E406" s="33"/>
      <c r="F406" s="156" t="s">
        <v>422</v>
      </c>
      <c r="G406" s="33"/>
      <c r="H406" s="33"/>
      <c r="I406" s="157"/>
      <c r="J406" s="33"/>
      <c r="K406" s="33"/>
      <c r="L406" s="34"/>
      <c r="M406" s="158"/>
      <c r="N406" s="159"/>
      <c r="O406" s="59"/>
      <c r="P406" s="59"/>
      <c r="Q406" s="59"/>
      <c r="R406" s="59"/>
      <c r="S406" s="59"/>
      <c r="T406" s="60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T406" s="18" t="s">
        <v>152</v>
      </c>
      <c r="AU406" s="18" t="s">
        <v>83</v>
      </c>
    </row>
    <row r="407" spans="2:51" s="15" customFormat="1" ht="10.2">
      <c r="B407" s="176"/>
      <c r="D407" s="155" t="s">
        <v>165</v>
      </c>
      <c r="E407" s="177" t="s">
        <v>1</v>
      </c>
      <c r="F407" s="178" t="s">
        <v>326</v>
      </c>
      <c r="H407" s="177" t="s">
        <v>1</v>
      </c>
      <c r="I407" s="179"/>
      <c r="L407" s="176"/>
      <c r="M407" s="180"/>
      <c r="N407" s="181"/>
      <c r="O407" s="181"/>
      <c r="P407" s="181"/>
      <c r="Q407" s="181"/>
      <c r="R407" s="181"/>
      <c r="S407" s="181"/>
      <c r="T407" s="182"/>
      <c r="AT407" s="177" t="s">
        <v>165</v>
      </c>
      <c r="AU407" s="177" t="s">
        <v>83</v>
      </c>
      <c r="AV407" s="15" t="s">
        <v>81</v>
      </c>
      <c r="AW407" s="15" t="s">
        <v>30</v>
      </c>
      <c r="AX407" s="15" t="s">
        <v>73</v>
      </c>
      <c r="AY407" s="177" t="s">
        <v>144</v>
      </c>
    </row>
    <row r="408" spans="2:51" s="15" customFormat="1" ht="10.2">
      <c r="B408" s="176"/>
      <c r="D408" s="155" t="s">
        <v>165</v>
      </c>
      <c r="E408" s="177" t="s">
        <v>1</v>
      </c>
      <c r="F408" s="178" t="s">
        <v>206</v>
      </c>
      <c r="H408" s="177" t="s">
        <v>1</v>
      </c>
      <c r="I408" s="179"/>
      <c r="L408" s="176"/>
      <c r="M408" s="180"/>
      <c r="N408" s="181"/>
      <c r="O408" s="181"/>
      <c r="P408" s="181"/>
      <c r="Q408" s="181"/>
      <c r="R408" s="181"/>
      <c r="S408" s="181"/>
      <c r="T408" s="182"/>
      <c r="AT408" s="177" t="s">
        <v>165</v>
      </c>
      <c r="AU408" s="177" t="s">
        <v>83</v>
      </c>
      <c r="AV408" s="15" t="s">
        <v>81</v>
      </c>
      <c r="AW408" s="15" t="s">
        <v>30</v>
      </c>
      <c r="AX408" s="15" t="s">
        <v>73</v>
      </c>
      <c r="AY408" s="177" t="s">
        <v>144</v>
      </c>
    </row>
    <row r="409" spans="2:51" s="13" customFormat="1" ht="10.2">
      <c r="B409" s="160"/>
      <c r="D409" s="155" t="s">
        <v>165</v>
      </c>
      <c r="E409" s="161" t="s">
        <v>1</v>
      </c>
      <c r="F409" s="162" t="s">
        <v>424</v>
      </c>
      <c r="H409" s="163">
        <v>746.94</v>
      </c>
      <c r="I409" s="164"/>
      <c r="L409" s="160"/>
      <c r="M409" s="165"/>
      <c r="N409" s="166"/>
      <c r="O409" s="166"/>
      <c r="P409" s="166"/>
      <c r="Q409" s="166"/>
      <c r="R409" s="166"/>
      <c r="S409" s="166"/>
      <c r="T409" s="167"/>
      <c r="AT409" s="161" t="s">
        <v>165</v>
      </c>
      <c r="AU409" s="161" t="s">
        <v>83</v>
      </c>
      <c r="AV409" s="13" t="s">
        <v>83</v>
      </c>
      <c r="AW409" s="13" t="s">
        <v>30</v>
      </c>
      <c r="AX409" s="13" t="s">
        <v>73</v>
      </c>
      <c r="AY409" s="161" t="s">
        <v>144</v>
      </c>
    </row>
    <row r="410" spans="2:51" s="14" customFormat="1" ht="10.2">
      <c r="B410" s="168"/>
      <c r="D410" s="155" t="s">
        <v>165</v>
      </c>
      <c r="E410" s="169" t="s">
        <v>1</v>
      </c>
      <c r="F410" s="170" t="s">
        <v>167</v>
      </c>
      <c r="H410" s="171">
        <v>746.94</v>
      </c>
      <c r="I410" s="172"/>
      <c r="L410" s="168"/>
      <c r="M410" s="173"/>
      <c r="N410" s="174"/>
      <c r="O410" s="174"/>
      <c r="P410" s="174"/>
      <c r="Q410" s="174"/>
      <c r="R410" s="174"/>
      <c r="S410" s="174"/>
      <c r="T410" s="175"/>
      <c r="AT410" s="169" t="s">
        <v>165</v>
      </c>
      <c r="AU410" s="169" t="s">
        <v>83</v>
      </c>
      <c r="AV410" s="14" t="s">
        <v>151</v>
      </c>
      <c r="AW410" s="14" t="s">
        <v>30</v>
      </c>
      <c r="AX410" s="14" t="s">
        <v>81</v>
      </c>
      <c r="AY410" s="169" t="s">
        <v>144</v>
      </c>
    </row>
    <row r="411" spans="1:65" s="2" customFormat="1" ht="22.8">
      <c r="A411" s="33"/>
      <c r="B411" s="141"/>
      <c r="C411" s="142" t="s">
        <v>299</v>
      </c>
      <c r="D411" s="142" t="s">
        <v>146</v>
      </c>
      <c r="E411" s="143" t="s">
        <v>425</v>
      </c>
      <c r="F411" s="144" t="s">
        <v>426</v>
      </c>
      <c r="G411" s="145" t="s">
        <v>162</v>
      </c>
      <c r="H411" s="146">
        <v>410.25</v>
      </c>
      <c r="I411" s="147"/>
      <c r="J411" s="148">
        <f>ROUND(I411*H411,2)</f>
        <v>0</v>
      </c>
      <c r="K411" s="144" t="s">
        <v>183</v>
      </c>
      <c r="L411" s="34"/>
      <c r="M411" s="149" t="s">
        <v>1</v>
      </c>
      <c r="N411" s="150" t="s">
        <v>38</v>
      </c>
      <c r="O411" s="59"/>
      <c r="P411" s="151">
        <f>O411*H411</f>
        <v>0</v>
      </c>
      <c r="Q411" s="151">
        <v>0</v>
      </c>
      <c r="R411" s="151">
        <f>Q411*H411</f>
        <v>0</v>
      </c>
      <c r="S411" s="151">
        <v>0</v>
      </c>
      <c r="T411" s="152">
        <f>S411*H411</f>
        <v>0</v>
      </c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R411" s="153" t="s">
        <v>151</v>
      </c>
      <c r="AT411" s="153" t="s">
        <v>146</v>
      </c>
      <c r="AU411" s="153" t="s">
        <v>83</v>
      </c>
      <c r="AY411" s="18" t="s">
        <v>144</v>
      </c>
      <c r="BE411" s="154">
        <f>IF(N411="základní",J411,0)</f>
        <v>0</v>
      </c>
      <c r="BF411" s="154">
        <f>IF(N411="snížená",J411,0)</f>
        <v>0</v>
      </c>
      <c r="BG411" s="154">
        <f>IF(N411="zákl. přenesená",J411,0)</f>
        <v>0</v>
      </c>
      <c r="BH411" s="154">
        <f>IF(N411="sníž. přenesená",J411,0)</f>
        <v>0</v>
      </c>
      <c r="BI411" s="154">
        <f>IF(N411="nulová",J411,0)</f>
        <v>0</v>
      </c>
      <c r="BJ411" s="18" t="s">
        <v>81</v>
      </c>
      <c r="BK411" s="154">
        <f>ROUND(I411*H411,2)</f>
        <v>0</v>
      </c>
      <c r="BL411" s="18" t="s">
        <v>151</v>
      </c>
      <c r="BM411" s="153" t="s">
        <v>427</v>
      </c>
    </row>
    <row r="412" spans="1:47" s="2" customFormat="1" ht="10.2">
      <c r="A412" s="33"/>
      <c r="B412" s="34"/>
      <c r="C412" s="33"/>
      <c r="D412" s="155" t="s">
        <v>152</v>
      </c>
      <c r="E412" s="33"/>
      <c r="F412" s="156" t="s">
        <v>426</v>
      </c>
      <c r="G412" s="33"/>
      <c r="H412" s="33"/>
      <c r="I412" s="157"/>
      <c r="J412" s="33"/>
      <c r="K412" s="33"/>
      <c r="L412" s="34"/>
      <c r="M412" s="158"/>
      <c r="N412" s="159"/>
      <c r="O412" s="59"/>
      <c r="P412" s="59"/>
      <c r="Q412" s="59"/>
      <c r="R412" s="59"/>
      <c r="S412" s="59"/>
      <c r="T412" s="60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T412" s="18" t="s">
        <v>152</v>
      </c>
      <c r="AU412" s="18" t="s">
        <v>83</v>
      </c>
    </row>
    <row r="413" spans="2:51" s="15" customFormat="1" ht="10.2">
      <c r="B413" s="176"/>
      <c r="D413" s="155" t="s">
        <v>165</v>
      </c>
      <c r="E413" s="177" t="s">
        <v>1</v>
      </c>
      <c r="F413" s="178" t="s">
        <v>272</v>
      </c>
      <c r="H413" s="177" t="s">
        <v>1</v>
      </c>
      <c r="I413" s="179"/>
      <c r="L413" s="176"/>
      <c r="M413" s="180"/>
      <c r="N413" s="181"/>
      <c r="O413" s="181"/>
      <c r="P413" s="181"/>
      <c r="Q413" s="181"/>
      <c r="R413" s="181"/>
      <c r="S413" s="181"/>
      <c r="T413" s="182"/>
      <c r="AT413" s="177" t="s">
        <v>165</v>
      </c>
      <c r="AU413" s="177" t="s">
        <v>83</v>
      </c>
      <c r="AV413" s="15" t="s">
        <v>81</v>
      </c>
      <c r="AW413" s="15" t="s">
        <v>30</v>
      </c>
      <c r="AX413" s="15" t="s">
        <v>73</v>
      </c>
      <c r="AY413" s="177" t="s">
        <v>144</v>
      </c>
    </row>
    <row r="414" spans="2:51" s="13" customFormat="1" ht="10.2">
      <c r="B414" s="160"/>
      <c r="D414" s="155" t="s">
        <v>165</v>
      </c>
      <c r="E414" s="161" t="s">
        <v>1</v>
      </c>
      <c r="F414" s="162" t="s">
        <v>285</v>
      </c>
      <c r="H414" s="163">
        <v>410.25</v>
      </c>
      <c r="I414" s="164"/>
      <c r="L414" s="160"/>
      <c r="M414" s="165"/>
      <c r="N414" s="166"/>
      <c r="O414" s="166"/>
      <c r="P414" s="166"/>
      <c r="Q414" s="166"/>
      <c r="R414" s="166"/>
      <c r="S414" s="166"/>
      <c r="T414" s="167"/>
      <c r="AT414" s="161" t="s">
        <v>165</v>
      </c>
      <c r="AU414" s="161" t="s">
        <v>83</v>
      </c>
      <c r="AV414" s="13" t="s">
        <v>83</v>
      </c>
      <c r="AW414" s="13" t="s">
        <v>30</v>
      </c>
      <c r="AX414" s="13" t="s">
        <v>73</v>
      </c>
      <c r="AY414" s="161" t="s">
        <v>144</v>
      </c>
    </row>
    <row r="415" spans="2:51" s="14" customFormat="1" ht="10.2">
      <c r="B415" s="168"/>
      <c r="D415" s="155" t="s">
        <v>165</v>
      </c>
      <c r="E415" s="169" t="s">
        <v>1</v>
      </c>
      <c r="F415" s="170" t="s">
        <v>167</v>
      </c>
      <c r="H415" s="171">
        <v>410.25</v>
      </c>
      <c r="I415" s="172"/>
      <c r="L415" s="168"/>
      <c r="M415" s="173"/>
      <c r="N415" s="174"/>
      <c r="O415" s="174"/>
      <c r="P415" s="174"/>
      <c r="Q415" s="174"/>
      <c r="R415" s="174"/>
      <c r="S415" s="174"/>
      <c r="T415" s="175"/>
      <c r="AT415" s="169" t="s">
        <v>165</v>
      </c>
      <c r="AU415" s="169" t="s">
        <v>83</v>
      </c>
      <c r="AV415" s="14" t="s">
        <v>151</v>
      </c>
      <c r="AW415" s="14" t="s">
        <v>30</v>
      </c>
      <c r="AX415" s="14" t="s">
        <v>81</v>
      </c>
      <c r="AY415" s="169" t="s">
        <v>144</v>
      </c>
    </row>
    <row r="416" spans="2:63" s="12" customFormat="1" ht="22.8" customHeight="1">
      <c r="B416" s="129"/>
      <c r="D416" s="130" t="s">
        <v>72</v>
      </c>
      <c r="E416" s="139" t="s">
        <v>428</v>
      </c>
      <c r="F416" s="139" t="s">
        <v>429</v>
      </c>
      <c r="I416" s="132"/>
      <c r="J416" s="140">
        <f>BK416</f>
        <v>0</v>
      </c>
      <c r="L416" s="129"/>
      <c r="M416" s="133"/>
      <c r="N416" s="134"/>
      <c r="O416" s="134"/>
      <c r="P416" s="135">
        <f>SUM(P417:P436)</f>
        <v>0</v>
      </c>
      <c r="Q416" s="134"/>
      <c r="R416" s="135">
        <f>SUM(R417:R436)</f>
        <v>0</v>
      </c>
      <c r="S416" s="134"/>
      <c r="T416" s="136">
        <f>SUM(T417:T436)</f>
        <v>0</v>
      </c>
      <c r="AR416" s="130" t="s">
        <v>81</v>
      </c>
      <c r="AT416" s="137" t="s">
        <v>72</v>
      </c>
      <c r="AU416" s="137" t="s">
        <v>81</v>
      </c>
      <c r="AY416" s="130" t="s">
        <v>144</v>
      </c>
      <c r="BK416" s="138">
        <f>SUM(BK417:BK436)</f>
        <v>0</v>
      </c>
    </row>
    <row r="417" spans="1:65" s="2" customFormat="1" ht="22.8">
      <c r="A417" s="33"/>
      <c r="B417" s="141"/>
      <c r="C417" s="142" t="s">
        <v>430</v>
      </c>
      <c r="D417" s="142" t="s">
        <v>146</v>
      </c>
      <c r="E417" s="143" t="s">
        <v>431</v>
      </c>
      <c r="F417" s="144" t="s">
        <v>432</v>
      </c>
      <c r="G417" s="145" t="s">
        <v>157</v>
      </c>
      <c r="H417" s="146">
        <v>101.926</v>
      </c>
      <c r="I417" s="147"/>
      <c r="J417" s="148">
        <f>ROUND(I417*H417,2)</f>
        <v>0</v>
      </c>
      <c r="K417" s="144" t="s">
        <v>183</v>
      </c>
      <c r="L417" s="34"/>
      <c r="M417" s="149" t="s">
        <v>1</v>
      </c>
      <c r="N417" s="150" t="s">
        <v>38</v>
      </c>
      <c r="O417" s="59"/>
      <c r="P417" s="151">
        <f>O417*H417</f>
        <v>0</v>
      </c>
      <c r="Q417" s="151">
        <v>0</v>
      </c>
      <c r="R417" s="151">
        <f>Q417*H417</f>
        <v>0</v>
      </c>
      <c r="S417" s="151">
        <v>0</v>
      </c>
      <c r="T417" s="152">
        <f>S417*H417</f>
        <v>0</v>
      </c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R417" s="153" t="s">
        <v>151</v>
      </c>
      <c r="AT417" s="153" t="s">
        <v>146</v>
      </c>
      <c r="AU417" s="153" t="s">
        <v>83</v>
      </c>
      <c r="AY417" s="18" t="s">
        <v>144</v>
      </c>
      <c r="BE417" s="154">
        <f>IF(N417="základní",J417,0)</f>
        <v>0</v>
      </c>
      <c r="BF417" s="154">
        <f>IF(N417="snížená",J417,0)</f>
        <v>0</v>
      </c>
      <c r="BG417" s="154">
        <f>IF(N417="zákl. přenesená",J417,0)</f>
        <v>0</v>
      </c>
      <c r="BH417" s="154">
        <f>IF(N417="sníž. přenesená",J417,0)</f>
        <v>0</v>
      </c>
      <c r="BI417" s="154">
        <f>IF(N417="nulová",J417,0)</f>
        <v>0</v>
      </c>
      <c r="BJ417" s="18" t="s">
        <v>81</v>
      </c>
      <c r="BK417" s="154">
        <f>ROUND(I417*H417,2)</f>
        <v>0</v>
      </c>
      <c r="BL417" s="18" t="s">
        <v>151</v>
      </c>
      <c r="BM417" s="153" t="s">
        <v>433</v>
      </c>
    </row>
    <row r="418" spans="1:47" s="2" customFormat="1" ht="10.2">
      <c r="A418" s="33"/>
      <c r="B418" s="34"/>
      <c r="C418" s="33"/>
      <c r="D418" s="155" t="s">
        <v>152</v>
      </c>
      <c r="E418" s="33"/>
      <c r="F418" s="156" t="s">
        <v>432</v>
      </c>
      <c r="G418" s="33"/>
      <c r="H418" s="33"/>
      <c r="I418" s="157"/>
      <c r="J418" s="33"/>
      <c r="K418" s="33"/>
      <c r="L418" s="34"/>
      <c r="M418" s="158"/>
      <c r="N418" s="159"/>
      <c r="O418" s="59"/>
      <c r="P418" s="59"/>
      <c r="Q418" s="59"/>
      <c r="R418" s="59"/>
      <c r="S418" s="59"/>
      <c r="T418" s="60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T418" s="18" t="s">
        <v>152</v>
      </c>
      <c r="AU418" s="18" t="s">
        <v>83</v>
      </c>
    </row>
    <row r="419" spans="2:51" s="13" customFormat="1" ht="10.2">
      <c r="B419" s="160"/>
      <c r="D419" s="155" t="s">
        <v>165</v>
      </c>
      <c r="E419" s="161" t="s">
        <v>1</v>
      </c>
      <c r="F419" s="162" t="s">
        <v>434</v>
      </c>
      <c r="H419" s="163">
        <v>101.926</v>
      </c>
      <c r="I419" s="164"/>
      <c r="L419" s="160"/>
      <c r="M419" s="165"/>
      <c r="N419" s="166"/>
      <c r="O419" s="166"/>
      <c r="P419" s="166"/>
      <c r="Q419" s="166"/>
      <c r="R419" s="166"/>
      <c r="S419" s="166"/>
      <c r="T419" s="167"/>
      <c r="AT419" s="161" t="s">
        <v>165</v>
      </c>
      <c r="AU419" s="161" t="s">
        <v>83</v>
      </c>
      <c r="AV419" s="13" t="s">
        <v>83</v>
      </c>
      <c r="AW419" s="13" t="s">
        <v>30</v>
      </c>
      <c r="AX419" s="13" t="s">
        <v>73</v>
      </c>
      <c r="AY419" s="161" t="s">
        <v>144</v>
      </c>
    </row>
    <row r="420" spans="2:51" s="14" customFormat="1" ht="10.2">
      <c r="B420" s="168"/>
      <c r="D420" s="155" t="s">
        <v>165</v>
      </c>
      <c r="E420" s="169" t="s">
        <v>1</v>
      </c>
      <c r="F420" s="170" t="s">
        <v>167</v>
      </c>
      <c r="H420" s="171">
        <v>101.926</v>
      </c>
      <c r="I420" s="172"/>
      <c r="L420" s="168"/>
      <c r="M420" s="173"/>
      <c r="N420" s="174"/>
      <c r="O420" s="174"/>
      <c r="P420" s="174"/>
      <c r="Q420" s="174"/>
      <c r="R420" s="174"/>
      <c r="S420" s="174"/>
      <c r="T420" s="175"/>
      <c r="AT420" s="169" t="s">
        <v>165</v>
      </c>
      <c r="AU420" s="169" t="s">
        <v>83</v>
      </c>
      <c r="AV420" s="14" t="s">
        <v>151</v>
      </c>
      <c r="AW420" s="14" t="s">
        <v>30</v>
      </c>
      <c r="AX420" s="14" t="s">
        <v>81</v>
      </c>
      <c r="AY420" s="169" t="s">
        <v>144</v>
      </c>
    </row>
    <row r="421" spans="1:65" s="2" customFormat="1" ht="33" customHeight="1">
      <c r="A421" s="33"/>
      <c r="B421" s="141"/>
      <c r="C421" s="142" t="s">
        <v>303</v>
      </c>
      <c r="D421" s="142" t="s">
        <v>146</v>
      </c>
      <c r="E421" s="143" t="s">
        <v>435</v>
      </c>
      <c r="F421" s="144" t="s">
        <v>436</v>
      </c>
      <c r="G421" s="145" t="s">
        <v>157</v>
      </c>
      <c r="H421" s="146">
        <v>420.36</v>
      </c>
      <c r="I421" s="147"/>
      <c r="J421" s="148">
        <f>ROUND(I421*H421,2)</f>
        <v>0</v>
      </c>
      <c r="K421" s="144" t="s">
        <v>183</v>
      </c>
      <c r="L421" s="34"/>
      <c r="M421" s="149" t="s">
        <v>1</v>
      </c>
      <c r="N421" s="150" t="s">
        <v>38</v>
      </c>
      <c r="O421" s="59"/>
      <c r="P421" s="151">
        <f>O421*H421</f>
        <v>0</v>
      </c>
      <c r="Q421" s="151">
        <v>0</v>
      </c>
      <c r="R421" s="151">
        <f>Q421*H421</f>
        <v>0</v>
      </c>
      <c r="S421" s="151">
        <v>0</v>
      </c>
      <c r="T421" s="152">
        <f>S421*H421</f>
        <v>0</v>
      </c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R421" s="153" t="s">
        <v>151</v>
      </c>
      <c r="AT421" s="153" t="s">
        <v>146</v>
      </c>
      <c r="AU421" s="153" t="s">
        <v>83</v>
      </c>
      <c r="AY421" s="18" t="s">
        <v>144</v>
      </c>
      <c r="BE421" s="154">
        <f>IF(N421="základní",J421,0)</f>
        <v>0</v>
      </c>
      <c r="BF421" s="154">
        <f>IF(N421="snížená",J421,0)</f>
        <v>0</v>
      </c>
      <c r="BG421" s="154">
        <f>IF(N421="zákl. přenesená",J421,0)</f>
        <v>0</v>
      </c>
      <c r="BH421" s="154">
        <f>IF(N421="sníž. přenesená",J421,0)</f>
        <v>0</v>
      </c>
      <c r="BI421" s="154">
        <f>IF(N421="nulová",J421,0)</f>
        <v>0</v>
      </c>
      <c r="BJ421" s="18" t="s">
        <v>81</v>
      </c>
      <c r="BK421" s="154">
        <f>ROUND(I421*H421,2)</f>
        <v>0</v>
      </c>
      <c r="BL421" s="18" t="s">
        <v>151</v>
      </c>
      <c r="BM421" s="153" t="s">
        <v>437</v>
      </c>
    </row>
    <row r="422" spans="1:47" s="2" customFormat="1" ht="19.2">
      <c r="A422" s="33"/>
      <c r="B422" s="34"/>
      <c r="C422" s="33"/>
      <c r="D422" s="155" t="s">
        <v>152</v>
      </c>
      <c r="E422" s="33"/>
      <c r="F422" s="156" t="s">
        <v>436</v>
      </c>
      <c r="G422" s="33"/>
      <c r="H422" s="33"/>
      <c r="I422" s="157"/>
      <c r="J422" s="33"/>
      <c r="K422" s="33"/>
      <c r="L422" s="34"/>
      <c r="M422" s="158"/>
      <c r="N422" s="159"/>
      <c r="O422" s="59"/>
      <c r="P422" s="59"/>
      <c r="Q422" s="59"/>
      <c r="R422" s="59"/>
      <c r="S422" s="59"/>
      <c r="T422" s="60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T422" s="18" t="s">
        <v>152</v>
      </c>
      <c r="AU422" s="18" t="s">
        <v>83</v>
      </c>
    </row>
    <row r="423" spans="2:51" s="13" customFormat="1" ht="10.2">
      <c r="B423" s="160"/>
      <c r="D423" s="155" t="s">
        <v>165</v>
      </c>
      <c r="E423" s="161" t="s">
        <v>1</v>
      </c>
      <c r="F423" s="162" t="s">
        <v>438</v>
      </c>
      <c r="H423" s="163">
        <v>420.36</v>
      </c>
      <c r="I423" s="164"/>
      <c r="L423" s="160"/>
      <c r="M423" s="165"/>
      <c r="N423" s="166"/>
      <c r="O423" s="166"/>
      <c r="P423" s="166"/>
      <c r="Q423" s="166"/>
      <c r="R423" s="166"/>
      <c r="S423" s="166"/>
      <c r="T423" s="167"/>
      <c r="AT423" s="161" t="s">
        <v>165</v>
      </c>
      <c r="AU423" s="161" t="s">
        <v>83</v>
      </c>
      <c r="AV423" s="13" t="s">
        <v>83</v>
      </c>
      <c r="AW423" s="13" t="s">
        <v>30</v>
      </c>
      <c r="AX423" s="13" t="s">
        <v>73</v>
      </c>
      <c r="AY423" s="161" t="s">
        <v>144</v>
      </c>
    </row>
    <row r="424" spans="2:51" s="14" customFormat="1" ht="10.2">
      <c r="B424" s="168"/>
      <c r="D424" s="155" t="s">
        <v>165</v>
      </c>
      <c r="E424" s="169" t="s">
        <v>1</v>
      </c>
      <c r="F424" s="170" t="s">
        <v>167</v>
      </c>
      <c r="H424" s="171">
        <v>420.36</v>
      </c>
      <c r="I424" s="172"/>
      <c r="L424" s="168"/>
      <c r="M424" s="173"/>
      <c r="N424" s="174"/>
      <c r="O424" s="174"/>
      <c r="P424" s="174"/>
      <c r="Q424" s="174"/>
      <c r="R424" s="174"/>
      <c r="S424" s="174"/>
      <c r="T424" s="175"/>
      <c r="AT424" s="169" t="s">
        <v>165</v>
      </c>
      <c r="AU424" s="169" t="s">
        <v>83</v>
      </c>
      <c r="AV424" s="14" t="s">
        <v>151</v>
      </c>
      <c r="AW424" s="14" t="s">
        <v>30</v>
      </c>
      <c r="AX424" s="14" t="s">
        <v>81</v>
      </c>
      <c r="AY424" s="169" t="s">
        <v>144</v>
      </c>
    </row>
    <row r="425" spans="1:65" s="2" customFormat="1" ht="21.75" customHeight="1">
      <c r="A425" s="33"/>
      <c r="B425" s="141"/>
      <c r="C425" s="142" t="s">
        <v>439</v>
      </c>
      <c r="D425" s="142" t="s">
        <v>146</v>
      </c>
      <c r="E425" s="143" t="s">
        <v>440</v>
      </c>
      <c r="F425" s="144" t="s">
        <v>441</v>
      </c>
      <c r="G425" s="145" t="s">
        <v>157</v>
      </c>
      <c r="H425" s="146">
        <v>101.926</v>
      </c>
      <c r="I425" s="147"/>
      <c r="J425" s="148">
        <f>ROUND(I425*H425,2)</f>
        <v>0</v>
      </c>
      <c r="K425" s="144" t="s">
        <v>183</v>
      </c>
      <c r="L425" s="34"/>
      <c r="M425" s="149" t="s">
        <v>1</v>
      </c>
      <c r="N425" s="150" t="s">
        <v>38</v>
      </c>
      <c r="O425" s="59"/>
      <c r="P425" s="151">
        <f>O425*H425</f>
        <v>0</v>
      </c>
      <c r="Q425" s="151">
        <v>0</v>
      </c>
      <c r="R425" s="151">
        <f>Q425*H425</f>
        <v>0</v>
      </c>
      <c r="S425" s="151">
        <v>0</v>
      </c>
      <c r="T425" s="152">
        <f>S425*H425</f>
        <v>0</v>
      </c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R425" s="153" t="s">
        <v>151</v>
      </c>
      <c r="AT425" s="153" t="s">
        <v>146</v>
      </c>
      <c r="AU425" s="153" t="s">
        <v>83</v>
      </c>
      <c r="AY425" s="18" t="s">
        <v>144</v>
      </c>
      <c r="BE425" s="154">
        <f>IF(N425="základní",J425,0)</f>
        <v>0</v>
      </c>
      <c r="BF425" s="154">
        <f>IF(N425="snížená",J425,0)</f>
        <v>0</v>
      </c>
      <c r="BG425" s="154">
        <f>IF(N425="zákl. přenesená",J425,0)</f>
        <v>0</v>
      </c>
      <c r="BH425" s="154">
        <f>IF(N425="sníž. přenesená",J425,0)</f>
        <v>0</v>
      </c>
      <c r="BI425" s="154">
        <f>IF(N425="nulová",J425,0)</f>
        <v>0</v>
      </c>
      <c r="BJ425" s="18" t="s">
        <v>81</v>
      </c>
      <c r="BK425" s="154">
        <f>ROUND(I425*H425,2)</f>
        <v>0</v>
      </c>
      <c r="BL425" s="18" t="s">
        <v>151</v>
      </c>
      <c r="BM425" s="153" t="s">
        <v>442</v>
      </c>
    </row>
    <row r="426" spans="1:47" s="2" customFormat="1" ht="10.2">
      <c r="A426" s="33"/>
      <c r="B426" s="34"/>
      <c r="C426" s="33"/>
      <c r="D426" s="155" t="s">
        <v>152</v>
      </c>
      <c r="E426" s="33"/>
      <c r="F426" s="156" t="s">
        <v>441</v>
      </c>
      <c r="G426" s="33"/>
      <c r="H426" s="33"/>
      <c r="I426" s="157"/>
      <c r="J426" s="33"/>
      <c r="K426" s="33"/>
      <c r="L426" s="34"/>
      <c r="M426" s="158"/>
      <c r="N426" s="159"/>
      <c r="O426" s="59"/>
      <c r="P426" s="59"/>
      <c r="Q426" s="59"/>
      <c r="R426" s="59"/>
      <c r="S426" s="59"/>
      <c r="T426" s="60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T426" s="18" t="s">
        <v>152</v>
      </c>
      <c r="AU426" s="18" t="s">
        <v>83</v>
      </c>
    </row>
    <row r="427" spans="2:51" s="13" customFormat="1" ht="10.2">
      <c r="B427" s="160"/>
      <c r="D427" s="155" t="s">
        <v>165</v>
      </c>
      <c r="E427" s="161" t="s">
        <v>1</v>
      </c>
      <c r="F427" s="162" t="s">
        <v>434</v>
      </c>
      <c r="H427" s="163">
        <v>101.926</v>
      </c>
      <c r="I427" s="164"/>
      <c r="L427" s="160"/>
      <c r="M427" s="165"/>
      <c r="N427" s="166"/>
      <c r="O427" s="166"/>
      <c r="P427" s="166"/>
      <c r="Q427" s="166"/>
      <c r="R427" s="166"/>
      <c r="S427" s="166"/>
      <c r="T427" s="167"/>
      <c r="AT427" s="161" t="s">
        <v>165</v>
      </c>
      <c r="AU427" s="161" t="s">
        <v>83</v>
      </c>
      <c r="AV427" s="13" t="s">
        <v>83</v>
      </c>
      <c r="AW427" s="13" t="s">
        <v>30</v>
      </c>
      <c r="AX427" s="13" t="s">
        <v>73</v>
      </c>
      <c r="AY427" s="161" t="s">
        <v>144</v>
      </c>
    </row>
    <row r="428" spans="2:51" s="14" customFormat="1" ht="10.2">
      <c r="B428" s="168"/>
      <c r="D428" s="155" t="s">
        <v>165</v>
      </c>
      <c r="E428" s="169" t="s">
        <v>1</v>
      </c>
      <c r="F428" s="170" t="s">
        <v>167</v>
      </c>
      <c r="H428" s="171">
        <v>101.926</v>
      </c>
      <c r="I428" s="172"/>
      <c r="L428" s="168"/>
      <c r="M428" s="173"/>
      <c r="N428" s="174"/>
      <c r="O428" s="174"/>
      <c r="P428" s="174"/>
      <c r="Q428" s="174"/>
      <c r="R428" s="174"/>
      <c r="S428" s="174"/>
      <c r="T428" s="175"/>
      <c r="AT428" s="169" t="s">
        <v>165</v>
      </c>
      <c r="AU428" s="169" t="s">
        <v>83</v>
      </c>
      <c r="AV428" s="14" t="s">
        <v>151</v>
      </c>
      <c r="AW428" s="14" t="s">
        <v>30</v>
      </c>
      <c r="AX428" s="14" t="s">
        <v>81</v>
      </c>
      <c r="AY428" s="169" t="s">
        <v>144</v>
      </c>
    </row>
    <row r="429" spans="1:65" s="2" customFormat="1" ht="22.8">
      <c r="A429" s="33"/>
      <c r="B429" s="141"/>
      <c r="C429" s="142" t="s">
        <v>310</v>
      </c>
      <c r="D429" s="142" t="s">
        <v>146</v>
      </c>
      <c r="E429" s="143" t="s">
        <v>443</v>
      </c>
      <c r="F429" s="144" t="s">
        <v>444</v>
      </c>
      <c r="G429" s="145" t="s">
        <v>157</v>
      </c>
      <c r="H429" s="146">
        <v>2017.728</v>
      </c>
      <c r="I429" s="147"/>
      <c r="J429" s="148">
        <f>ROUND(I429*H429,2)</f>
        <v>0</v>
      </c>
      <c r="K429" s="144" t="s">
        <v>183</v>
      </c>
      <c r="L429" s="34"/>
      <c r="M429" s="149" t="s">
        <v>1</v>
      </c>
      <c r="N429" s="150" t="s">
        <v>38</v>
      </c>
      <c r="O429" s="59"/>
      <c r="P429" s="151">
        <f>O429*H429</f>
        <v>0</v>
      </c>
      <c r="Q429" s="151">
        <v>0</v>
      </c>
      <c r="R429" s="151">
        <f>Q429*H429</f>
        <v>0</v>
      </c>
      <c r="S429" s="151">
        <v>0</v>
      </c>
      <c r="T429" s="152">
        <f>S429*H429</f>
        <v>0</v>
      </c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R429" s="153" t="s">
        <v>151</v>
      </c>
      <c r="AT429" s="153" t="s">
        <v>146</v>
      </c>
      <c r="AU429" s="153" t="s">
        <v>83</v>
      </c>
      <c r="AY429" s="18" t="s">
        <v>144</v>
      </c>
      <c r="BE429" s="154">
        <f>IF(N429="základní",J429,0)</f>
        <v>0</v>
      </c>
      <c r="BF429" s="154">
        <f>IF(N429="snížená",J429,0)</f>
        <v>0</v>
      </c>
      <c r="BG429" s="154">
        <f>IF(N429="zákl. přenesená",J429,0)</f>
        <v>0</v>
      </c>
      <c r="BH429" s="154">
        <f>IF(N429="sníž. přenesená",J429,0)</f>
        <v>0</v>
      </c>
      <c r="BI429" s="154">
        <f>IF(N429="nulová",J429,0)</f>
        <v>0</v>
      </c>
      <c r="BJ429" s="18" t="s">
        <v>81</v>
      </c>
      <c r="BK429" s="154">
        <f>ROUND(I429*H429,2)</f>
        <v>0</v>
      </c>
      <c r="BL429" s="18" t="s">
        <v>151</v>
      </c>
      <c r="BM429" s="153" t="s">
        <v>445</v>
      </c>
    </row>
    <row r="430" spans="1:47" s="2" customFormat="1" ht="19.2">
      <c r="A430" s="33"/>
      <c r="B430" s="34"/>
      <c r="C430" s="33"/>
      <c r="D430" s="155" t="s">
        <v>152</v>
      </c>
      <c r="E430" s="33"/>
      <c r="F430" s="156" t="s">
        <v>444</v>
      </c>
      <c r="G430" s="33"/>
      <c r="H430" s="33"/>
      <c r="I430" s="157"/>
      <c r="J430" s="33"/>
      <c r="K430" s="33"/>
      <c r="L430" s="34"/>
      <c r="M430" s="158"/>
      <c r="N430" s="159"/>
      <c r="O430" s="59"/>
      <c r="P430" s="59"/>
      <c r="Q430" s="59"/>
      <c r="R430" s="59"/>
      <c r="S430" s="59"/>
      <c r="T430" s="60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T430" s="18" t="s">
        <v>152</v>
      </c>
      <c r="AU430" s="18" t="s">
        <v>83</v>
      </c>
    </row>
    <row r="431" spans="2:51" s="13" customFormat="1" ht="10.2">
      <c r="B431" s="160"/>
      <c r="D431" s="155" t="s">
        <v>165</v>
      </c>
      <c r="E431" s="161" t="s">
        <v>1</v>
      </c>
      <c r="F431" s="162" t="s">
        <v>446</v>
      </c>
      <c r="H431" s="163">
        <v>2017.728</v>
      </c>
      <c r="I431" s="164"/>
      <c r="L431" s="160"/>
      <c r="M431" s="165"/>
      <c r="N431" s="166"/>
      <c r="O431" s="166"/>
      <c r="P431" s="166"/>
      <c r="Q431" s="166"/>
      <c r="R431" s="166"/>
      <c r="S431" s="166"/>
      <c r="T431" s="167"/>
      <c r="AT431" s="161" t="s">
        <v>165</v>
      </c>
      <c r="AU431" s="161" t="s">
        <v>83</v>
      </c>
      <c r="AV431" s="13" t="s">
        <v>83</v>
      </c>
      <c r="AW431" s="13" t="s">
        <v>30</v>
      </c>
      <c r="AX431" s="13" t="s">
        <v>73</v>
      </c>
      <c r="AY431" s="161" t="s">
        <v>144</v>
      </c>
    </row>
    <row r="432" spans="2:51" s="14" customFormat="1" ht="10.2">
      <c r="B432" s="168"/>
      <c r="D432" s="155" t="s">
        <v>165</v>
      </c>
      <c r="E432" s="169" t="s">
        <v>1</v>
      </c>
      <c r="F432" s="170" t="s">
        <v>167</v>
      </c>
      <c r="H432" s="171">
        <v>2017.728</v>
      </c>
      <c r="I432" s="172"/>
      <c r="L432" s="168"/>
      <c r="M432" s="173"/>
      <c r="N432" s="174"/>
      <c r="O432" s="174"/>
      <c r="P432" s="174"/>
      <c r="Q432" s="174"/>
      <c r="R432" s="174"/>
      <c r="S432" s="174"/>
      <c r="T432" s="175"/>
      <c r="AT432" s="169" t="s">
        <v>165</v>
      </c>
      <c r="AU432" s="169" t="s">
        <v>83</v>
      </c>
      <c r="AV432" s="14" t="s">
        <v>151</v>
      </c>
      <c r="AW432" s="14" t="s">
        <v>30</v>
      </c>
      <c r="AX432" s="14" t="s">
        <v>81</v>
      </c>
      <c r="AY432" s="169" t="s">
        <v>144</v>
      </c>
    </row>
    <row r="433" spans="1:65" s="2" customFormat="1" ht="22.8">
      <c r="A433" s="33"/>
      <c r="B433" s="141"/>
      <c r="C433" s="142" t="s">
        <v>447</v>
      </c>
      <c r="D433" s="142" t="s">
        <v>146</v>
      </c>
      <c r="E433" s="143" t="s">
        <v>448</v>
      </c>
      <c r="F433" s="144" t="s">
        <v>449</v>
      </c>
      <c r="G433" s="145" t="s">
        <v>157</v>
      </c>
      <c r="H433" s="146">
        <v>101.926</v>
      </c>
      <c r="I433" s="147"/>
      <c r="J433" s="148">
        <f>ROUND(I433*H433,2)</f>
        <v>0</v>
      </c>
      <c r="K433" s="144" t="s">
        <v>183</v>
      </c>
      <c r="L433" s="34"/>
      <c r="M433" s="149" t="s">
        <v>1</v>
      </c>
      <c r="N433" s="150" t="s">
        <v>38</v>
      </c>
      <c r="O433" s="59"/>
      <c r="P433" s="151">
        <f>O433*H433</f>
        <v>0</v>
      </c>
      <c r="Q433" s="151">
        <v>0</v>
      </c>
      <c r="R433" s="151">
        <f>Q433*H433</f>
        <v>0</v>
      </c>
      <c r="S433" s="151">
        <v>0</v>
      </c>
      <c r="T433" s="152">
        <f>S433*H433</f>
        <v>0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53" t="s">
        <v>151</v>
      </c>
      <c r="AT433" s="153" t="s">
        <v>146</v>
      </c>
      <c r="AU433" s="153" t="s">
        <v>83</v>
      </c>
      <c r="AY433" s="18" t="s">
        <v>144</v>
      </c>
      <c r="BE433" s="154">
        <f>IF(N433="základní",J433,0)</f>
        <v>0</v>
      </c>
      <c r="BF433" s="154">
        <f>IF(N433="snížená",J433,0)</f>
        <v>0</v>
      </c>
      <c r="BG433" s="154">
        <f>IF(N433="zákl. přenesená",J433,0)</f>
        <v>0</v>
      </c>
      <c r="BH433" s="154">
        <f>IF(N433="sníž. přenesená",J433,0)</f>
        <v>0</v>
      </c>
      <c r="BI433" s="154">
        <f>IF(N433="nulová",J433,0)</f>
        <v>0</v>
      </c>
      <c r="BJ433" s="18" t="s">
        <v>81</v>
      </c>
      <c r="BK433" s="154">
        <f>ROUND(I433*H433,2)</f>
        <v>0</v>
      </c>
      <c r="BL433" s="18" t="s">
        <v>151</v>
      </c>
      <c r="BM433" s="153" t="s">
        <v>450</v>
      </c>
    </row>
    <row r="434" spans="1:47" s="2" customFormat="1" ht="19.2">
      <c r="A434" s="33"/>
      <c r="B434" s="34"/>
      <c r="C434" s="33"/>
      <c r="D434" s="155" t="s">
        <v>152</v>
      </c>
      <c r="E434" s="33"/>
      <c r="F434" s="156" t="s">
        <v>449</v>
      </c>
      <c r="G434" s="33"/>
      <c r="H434" s="33"/>
      <c r="I434" s="157"/>
      <c r="J434" s="33"/>
      <c r="K434" s="33"/>
      <c r="L434" s="34"/>
      <c r="M434" s="158"/>
      <c r="N434" s="159"/>
      <c r="O434" s="59"/>
      <c r="P434" s="59"/>
      <c r="Q434" s="59"/>
      <c r="R434" s="59"/>
      <c r="S434" s="59"/>
      <c r="T434" s="60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T434" s="18" t="s">
        <v>152</v>
      </c>
      <c r="AU434" s="18" t="s">
        <v>83</v>
      </c>
    </row>
    <row r="435" spans="2:51" s="13" customFormat="1" ht="10.2">
      <c r="B435" s="160"/>
      <c r="D435" s="155" t="s">
        <v>165</v>
      </c>
      <c r="E435" s="161" t="s">
        <v>1</v>
      </c>
      <c r="F435" s="162" t="s">
        <v>434</v>
      </c>
      <c r="H435" s="163">
        <v>101.926</v>
      </c>
      <c r="I435" s="164"/>
      <c r="L435" s="160"/>
      <c r="M435" s="165"/>
      <c r="N435" s="166"/>
      <c r="O435" s="166"/>
      <c r="P435" s="166"/>
      <c r="Q435" s="166"/>
      <c r="R435" s="166"/>
      <c r="S435" s="166"/>
      <c r="T435" s="167"/>
      <c r="AT435" s="161" t="s">
        <v>165</v>
      </c>
      <c r="AU435" s="161" t="s">
        <v>83</v>
      </c>
      <c r="AV435" s="13" t="s">
        <v>83</v>
      </c>
      <c r="AW435" s="13" t="s">
        <v>30</v>
      </c>
      <c r="AX435" s="13" t="s">
        <v>73</v>
      </c>
      <c r="AY435" s="161" t="s">
        <v>144</v>
      </c>
    </row>
    <row r="436" spans="2:51" s="14" customFormat="1" ht="10.2">
      <c r="B436" s="168"/>
      <c r="D436" s="155" t="s">
        <v>165</v>
      </c>
      <c r="E436" s="169" t="s">
        <v>1</v>
      </c>
      <c r="F436" s="170" t="s">
        <v>167</v>
      </c>
      <c r="H436" s="171">
        <v>101.926</v>
      </c>
      <c r="I436" s="172"/>
      <c r="L436" s="168"/>
      <c r="M436" s="173"/>
      <c r="N436" s="174"/>
      <c r="O436" s="174"/>
      <c r="P436" s="174"/>
      <c r="Q436" s="174"/>
      <c r="R436" s="174"/>
      <c r="S436" s="174"/>
      <c r="T436" s="175"/>
      <c r="AT436" s="169" t="s">
        <v>165</v>
      </c>
      <c r="AU436" s="169" t="s">
        <v>83</v>
      </c>
      <c r="AV436" s="14" t="s">
        <v>151</v>
      </c>
      <c r="AW436" s="14" t="s">
        <v>30</v>
      </c>
      <c r="AX436" s="14" t="s">
        <v>81</v>
      </c>
      <c r="AY436" s="169" t="s">
        <v>144</v>
      </c>
    </row>
    <row r="437" spans="2:63" s="12" customFormat="1" ht="22.8" customHeight="1">
      <c r="B437" s="129"/>
      <c r="D437" s="130" t="s">
        <v>72</v>
      </c>
      <c r="E437" s="139" t="s">
        <v>451</v>
      </c>
      <c r="F437" s="139" t="s">
        <v>452</v>
      </c>
      <c r="I437" s="132"/>
      <c r="J437" s="140">
        <f>BK437</f>
        <v>0</v>
      </c>
      <c r="L437" s="129"/>
      <c r="M437" s="133"/>
      <c r="N437" s="134"/>
      <c r="O437" s="134"/>
      <c r="P437" s="135">
        <f>SUM(P438:P439)</f>
        <v>0</v>
      </c>
      <c r="Q437" s="134"/>
      <c r="R437" s="135">
        <f>SUM(R438:R439)</f>
        <v>0</v>
      </c>
      <c r="S437" s="134"/>
      <c r="T437" s="136">
        <f>SUM(T438:T439)</f>
        <v>0</v>
      </c>
      <c r="AR437" s="130" t="s">
        <v>81</v>
      </c>
      <c r="AT437" s="137" t="s">
        <v>72</v>
      </c>
      <c r="AU437" s="137" t="s">
        <v>81</v>
      </c>
      <c r="AY437" s="130" t="s">
        <v>144</v>
      </c>
      <c r="BK437" s="138">
        <f>SUM(BK438:BK439)</f>
        <v>0</v>
      </c>
    </row>
    <row r="438" spans="1:65" s="2" customFormat="1" ht="33" customHeight="1">
      <c r="A438" s="33"/>
      <c r="B438" s="141"/>
      <c r="C438" s="142" t="s">
        <v>314</v>
      </c>
      <c r="D438" s="142" t="s">
        <v>146</v>
      </c>
      <c r="E438" s="143" t="s">
        <v>453</v>
      </c>
      <c r="F438" s="144" t="s">
        <v>454</v>
      </c>
      <c r="G438" s="145" t="s">
        <v>157</v>
      </c>
      <c r="H438" s="146">
        <v>96.993</v>
      </c>
      <c r="I438" s="147"/>
      <c r="J438" s="148">
        <f>ROUND(I438*H438,2)</f>
        <v>0</v>
      </c>
      <c r="K438" s="144" t="s">
        <v>183</v>
      </c>
      <c r="L438" s="34"/>
      <c r="M438" s="149" t="s">
        <v>1</v>
      </c>
      <c r="N438" s="150" t="s">
        <v>38</v>
      </c>
      <c r="O438" s="59"/>
      <c r="P438" s="151">
        <f>O438*H438</f>
        <v>0</v>
      </c>
      <c r="Q438" s="151">
        <v>0</v>
      </c>
      <c r="R438" s="151">
        <f>Q438*H438</f>
        <v>0</v>
      </c>
      <c r="S438" s="151">
        <v>0</v>
      </c>
      <c r="T438" s="152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53" t="s">
        <v>151</v>
      </c>
      <c r="AT438" s="153" t="s">
        <v>146</v>
      </c>
      <c r="AU438" s="153" t="s">
        <v>83</v>
      </c>
      <c r="AY438" s="18" t="s">
        <v>144</v>
      </c>
      <c r="BE438" s="154">
        <f>IF(N438="základní",J438,0)</f>
        <v>0</v>
      </c>
      <c r="BF438" s="154">
        <f>IF(N438="snížená",J438,0)</f>
        <v>0</v>
      </c>
      <c r="BG438" s="154">
        <f>IF(N438="zákl. přenesená",J438,0)</f>
        <v>0</v>
      </c>
      <c r="BH438" s="154">
        <f>IF(N438="sníž. přenesená",J438,0)</f>
        <v>0</v>
      </c>
      <c r="BI438" s="154">
        <f>IF(N438="nulová",J438,0)</f>
        <v>0</v>
      </c>
      <c r="BJ438" s="18" t="s">
        <v>81</v>
      </c>
      <c r="BK438" s="154">
        <f>ROUND(I438*H438,2)</f>
        <v>0</v>
      </c>
      <c r="BL438" s="18" t="s">
        <v>151</v>
      </c>
      <c r="BM438" s="153" t="s">
        <v>455</v>
      </c>
    </row>
    <row r="439" spans="1:47" s="2" customFormat="1" ht="19.2">
      <c r="A439" s="33"/>
      <c r="B439" s="34"/>
      <c r="C439" s="33"/>
      <c r="D439" s="155" t="s">
        <v>152</v>
      </c>
      <c r="E439" s="33"/>
      <c r="F439" s="156" t="s">
        <v>454</v>
      </c>
      <c r="G439" s="33"/>
      <c r="H439" s="33"/>
      <c r="I439" s="157"/>
      <c r="J439" s="33"/>
      <c r="K439" s="33"/>
      <c r="L439" s="34"/>
      <c r="M439" s="158"/>
      <c r="N439" s="159"/>
      <c r="O439" s="59"/>
      <c r="P439" s="59"/>
      <c r="Q439" s="59"/>
      <c r="R439" s="59"/>
      <c r="S439" s="59"/>
      <c r="T439" s="60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T439" s="18" t="s">
        <v>152</v>
      </c>
      <c r="AU439" s="18" t="s">
        <v>83</v>
      </c>
    </row>
    <row r="440" spans="2:63" s="12" customFormat="1" ht="25.95" customHeight="1">
      <c r="B440" s="129"/>
      <c r="D440" s="130" t="s">
        <v>72</v>
      </c>
      <c r="E440" s="131" t="s">
        <v>456</v>
      </c>
      <c r="F440" s="131" t="s">
        <v>457</v>
      </c>
      <c r="I440" s="132"/>
      <c r="J440" s="118">
        <f>BK440</f>
        <v>0</v>
      </c>
      <c r="L440" s="129"/>
      <c r="M440" s="133"/>
      <c r="N440" s="134"/>
      <c r="O440" s="134"/>
      <c r="P440" s="135">
        <f>P441+P458+P481+P496+P566+P582+P682+P766+P806</f>
        <v>0</v>
      </c>
      <c r="Q440" s="134"/>
      <c r="R440" s="135">
        <f>R441+R458+R481+R496+R566+R582+R682+R766+R806</f>
        <v>0</v>
      </c>
      <c r="S440" s="134"/>
      <c r="T440" s="136">
        <f>T441+T458+T481+T496+T566+T582+T682+T766+T806</f>
        <v>0</v>
      </c>
      <c r="AR440" s="130" t="s">
        <v>83</v>
      </c>
      <c r="AT440" s="137" t="s">
        <v>72</v>
      </c>
      <c r="AU440" s="137" t="s">
        <v>73</v>
      </c>
      <c r="AY440" s="130" t="s">
        <v>144</v>
      </c>
      <c r="BK440" s="138">
        <f>BK441+BK458+BK481+BK496+BK566+BK582+BK682+BK766+BK806</f>
        <v>0</v>
      </c>
    </row>
    <row r="441" spans="2:63" s="12" customFormat="1" ht="22.8" customHeight="1">
      <c r="B441" s="129"/>
      <c r="D441" s="130" t="s">
        <v>72</v>
      </c>
      <c r="E441" s="139" t="s">
        <v>458</v>
      </c>
      <c r="F441" s="139" t="s">
        <v>459</v>
      </c>
      <c r="I441" s="132"/>
      <c r="J441" s="140">
        <f>BK441</f>
        <v>0</v>
      </c>
      <c r="L441" s="129"/>
      <c r="M441" s="133"/>
      <c r="N441" s="134"/>
      <c r="O441" s="134"/>
      <c r="P441" s="135">
        <f>SUM(P442:P457)</f>
        <v>0</v>
      </c>
      <c r="Q441" s="134"/>
      <c r="R441" s="135">
        <f>SUM(R442:R457)</f>
        <v>0</v>
      </c>
      <c r="S441" s="134"/>
      <c r="T441" s="136">
        <f>SUM(T442:T457)</f>
        <v>0</v>
      </c>
      <c r="AR441" s="130" t="s">
        <v>83</v>
      </c>
      <c r="AT441" s="137" t="s">
        <v>72</v>
      </c>
      <c r="AU441" s="137" t="s">
        <v>81</v>
      </c>
      <c r="AY441" s="130" t="s">
        <v>144</v>
      </c>
      <c r="BK441" s="138">
        <f>SUM(BK442:BK457)</f>
        <v>0</v>
      </c>
    </row>
    <row r="442" spans="1:65" s="2" customFormat="1" ht="16.5" customHeight="1">
      <c r="A442" s="33"/>
      <c r="B442" s="141"/>
      <c r="C442" s="142" t="s">
        <v>460</v>
      </c>
      <c r="D442" s="142" t="s">
        <v>146</v>
      </c>
      <c r="E442" s="143" t="s">
        <v>461</v>
      </c>
      <c r="F442" s="144" t="s">
        <v>462</v>
      </c>
      <c r="G442" s="145" t="s">
        <v>192</v>
      </c>
      <c r="H442" s="146">
        <v>24.5</v>
      </c>
      <c r="I442" s="147"/>
      <c r="J442" s="148">
        <f>ROUND(I442*H442,2)</f>
        <v>0</v>
      </c>
      <c r="K442" s="144" t="s">
        <v>150</v>
      </c>
      <c r="L442" s="34"/>
      <c r="M442" s="149" t="s">
        <v>1</v>
      </c>
      <c r="N442" s="150" t="s">
        <v>38</v>
      </c>
      <c r="O442" s="59"/>
      <c r="P442" s="151">
        <f>O442*H442</f>
        <v>0</v>
      </c>
      <c r="Q442" s="151">
        <v>0</v>
      </c>
      <c r="R442" s="151">
        <f>Q442*H442</f>
        <v>0</v>
      </c>
      <c r="S442" s="151">
        <v>0</v>
      </c>
      <c r="T442" s="152">
        <f>S442*H442</f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53" t="s">
        <v>196</v>
      </c>
      <c r="AT442" s="153" t="s">
        <v>146</v>
      </c>
      <c r="AU442" s="153" t="s">
        <v>83</v>
      </c>
      <c r="AY442" s="18" t="s">
        <v>144</v>
      </c>
      <c r="BE442" s="154">
        <f>IF(N442="základní",J442,0)</f>
        <v>0</v>
      </c>
      <c r="BF442" s="154">
        <f>IF(N442="snížená",J442,0)</f>
        <v>0</v>
      </c>
      <c r="BG442" s="154">
        <f>IF(N442="zákl. přenesená",J442,0)</f>
        <v>0</v>
      </c>
      <c r="BH442" s="154">
        <f>IF(N442="sníž. přenesená",J442,0)</f>
        <v>0</v>
      </c>
      <c r="BI442" s="154">
        <f>IF(N442="nulová",J442,0)</f>
        <v>0</v>
      </c>
      <c r="BJ442" s="18" t="s">
        <v>81</v>
      </c>
      <c r="BK442" s="154">
        <f>ROUND(I442*H442,2)</f>
        <v>0</v>
      </c>
      <c r="BL442" s="18" t="s">
        <v>196</v>
      </c>
      <c r="BM442" s="153" t="s">
        <v>463</v>
      </c>
    </row>
    <row r="443" spans="1:47" s="2" customFormat="1" ht="19.2">
      <c r="A443" s="33"/>
      <c r="B443" s="34"/>
      <c r="C443" s="33"/>
      <c r="D443" s="155" t="s">
        <v>152</v>
      </c>
      <c r="E443" s="33"/>
      <c r="F443" s="156" t="s">
        <v>464</v>
      </c>
      <c r="G443" s="33"/>
      <c r="H443" s="33"/>
      <c r="I443" s="157"/>
      <c r="J443" s="33"/>
      <c r="K443" s="33"/>
      <c r="L443" s="34"/>
      <c r="M443" s="158"/>
      <c r="N443" s="159"/>
      <c r="O443" s="59"/>
      <c r="P443" s="59"/>
      <c r="Q443" s="59"/>
      <c r="R443" s="59"/>
      <c r="S443" s="59"/>
      <c r="T443" s="60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T443" s="18" t="s">
        <v>152</v>
      </c>
      <c r="AU443" s="18" t="s">
        <v>83</v>
      </c>
    </row>
    <row r="444" spans="2:51" s="13" customFormat="1" ht="10.2">
      <c r="B444" s="160"/>
      <c r="D444" s="155" t="s">
        <v>165</v>
      </c>
      <c r="E444" s="161" t="s">
        <v>1</v>
      </c>
      <c r="F444" s="162" t="s">
        <v>465</v>
      </c>
      <c r="H444" s="163">
        <v>24.5</v>
      </c>
      <c r="I444" s="164"/>
      <c r="L444" s="160"/>
      <c r="M444" s="165"/>
      <c r="N444" s="166"/>
      <c r="O444" s="166"/>
      <c r="P444" s="166"/>
      <c r="Q444" s="166"/>
      <c r="R444" s="166"/>
      <c r="S444" s="166"/>
      <c r="T444" s="167"/>
      <c r="AT444" s="161" t="s">
        <v>165</v>
      </c>
      <c r="AU444" s="161" t="s">
        <v>83</v>
      </c>
      <c r="AV444" s="13" t="s">
        <v>83</v>
      </c>
      <c r="AW444" s="13" t="s">
        <v>30</v>
      </c>
      <c r="AX444" s="13" t="s">
        <v>73</v>
      </c>
      <c r="AY444" s="161" t="s">
        <v>144</v>
      </c>
    </row>
    <row r="445" spans="2:51" s="14" customFormat="1" ht="10.2">
      <c r="B445" s="168"/>
      <c r="D445" s="155" t="s">
        <v>165</v>
      </c>
      <c r="E445" s="169" t="s">
        <v>1</v>
      </c>
      <c r="F445" s="170" t="s">
        <v>167</v>
      </c>
      <c r="H445" s="171">
        <v>24.5</v>
      </c>
      <c r="I445" s="172"/>
      <c r="L445" s="168"/>
      <c r="M445" s="173"/>
      <c r="N445" s="174"/>
      <c r="O445" s="174"/>
      <c r="P445" s="174"/>
      <c r="Q445" s="174"/>
      <c r="R445" s="174"/>
      <c r="S445" s="174"/>
      <c r="T445" s="175"/>
      <c r="AT445" s="169" t="s">
        <v>165</v>
      </c>
      <c r="AU445" s="169" t="s">
        <v>83</v>
      </c>
      <c r="AV445" s="14" t="s">
        <v>151</v>
      </c>
      <c r="AW445" s="14" t="s">
        <v>30</v>
      </c>
      <c r="AX445" s="14" t="s">
        <v>81</v>
      </c>
      <c r="AY445" s="169" t="s">
        <v>144</v>
      </c>
    </row>
    <row r="446" spans="1:65" s="2" customFormat="1" ht="16.5" customHeight="1">
      <c r="A446" s="33"/>
      <c r="B446" s="141"/>
      <c r="C446" s="183" t="s">
        <v>318</v>
      </c>
      <c r="D446" s="183" t="s">
        <v>189</v>
      </c>
      <c r="E446" s="184" t="s">
        <v>466</v>
      </c>
      <c r="F446" s="185" t="s">
        <v>467</v>
      </c>
      <c r="G446" s="186" t="s">
        <v>149</v>
      </c>
      <c r="H446" s="187">
        <v>0.529</v>
      </c>
      <c r="I446" s="188"/>
      <c r="J446" s="189">
        <f>ROUND(I446*H446,2)</f>
        <v>0</v>
      </c>
      <c r="K446" s="185" t="s">
        <v>150</v>
      </c>
      <c r="L446" s="190"/>
      <c r="M446" s="191" t="s">
        <v>1</v>
      </c>
      <c r="N446" s="192" t="s">
        <v>38</v>
      </c>
      <c r="O446" s="59"/>
      <c r="P446" s="151">
        <f>O446*H446</f>
        <v>0</v>
      </c>
      <c r="Q446" s="151">
        <v>0</v>
      </c>
      <c r="R446" s="151">
        <f>Q446*H446</f>
        <v>0</v>
      </c>
      <c r="S446" s="151">
        <v>0</v>
      </c>
      <c r="T446" s="152">
        <f>S446*H446</f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53" t="s">
        <v>245</v>
      </c>
      <c r="AT446" s="153" t="s">
        <v>189</v>
      </c>
      <c r="AU446" s="153" t="s">
        <v>83</v>
      </c>
      <c r="AY446" s="18" t="s">
        <v>144</v>
      </c>
      <c r="BE446" s="154">
        <f>IF(N446="základní",J446,0)</f>
        <v>0</v>
      </c>
      <c r="BF446" s="154">
        <f>IF(N446="snížená",J446,0)</f>
        <v>0</v>
      </c>
      <c r="BG446" s="154">
        <f>IF(N446="zákl. přenesená",J446,0)</f>
        <v>0</v>
      </c>
      <c r="BH446" s="154">
        <f>IF(N446="sníž. přenesená",J446,0)</f>
        <v>0</v>
      </c>
      <c r="BI446" s="154">
        <f>IF(N446="nulová",J446,0)</f>
        <v>0</v>
      </c>
      <c r="BJ446" s="18" t="s">
        <v>81</v>
      </c>
      <c r="BK446" s="154">
        <f>ROUND(I446*H446,2)</f>
        <v>0</v>
      </c>
      <c r="BL446" s="18" t="s">
        <v>196</v>
      </c>
      <c r="BM446" s="153" t="s">
        <v>468</v>
      </c>
    </row>
    <row r="447" spans="1:47" s="2" customFormat="1" ht="10.2">
      <c r="A447" s="33"/>
      <c r="B447" s="34"/>
      <c r="C447" s="33"/>
      <c r="D447" s="155" t="s">
        <v>152</v>
      </c>
      <c r="E447" s="33"/>
      <c r="F447" s="156" t="s">
        <v>467</v>
      </c>
      <c r="G447" s="33"/>
      <c r="H447" s="33"/>
      <c r="I447" s="157"/>
      <c r="J447" s="33"/>
      <c r="K447" s="33"/>
      <c r="L447" s="34"/>
      <c r="M447" s="158"/>
      <c r="N447" s="159"/>
      <c r="O447" s="59"/>
      <c r="P447" s="59"/>
      <c r="Q447" s="59"/>
      <c r="R447" s="59"/>
      <c r="S447" s="59"/>
      <c r="T447" s="60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T447" s="18" t="s">
        <v>152</v>
      </c>
      <c r="AU447" s="18" t="s">
        <v>83</v>
      </c>
    </row>
    <row r="448" spans="2:51" s="13" customFormat="1" ht="10.2">
      <c r="B448" s="160"/>
      <c r="D448" s="155" t="s">
        <v>165</v>
      </c>
      <c r="E448" s="161" t="s">
        <v>1</v>
      </c>
      <c r="F448" s="162" t="s">
        <v>469</v>
      </c>
      <c r="H448" s="163">
        <v>0.529</v>
      </c>
      <c r="I448" s="164"/>
      <c r="L448" s="160"/>
      <c r="M448" s="165"/>
      <c r="N448" s="166"/>
      <c r="O448" s="166"/>
      <c r="P448" s="166"/>
      <c r="Q448" s="166"/>
      <c r="R448" s="166"/>
      <c r="S448" s="166"/>
      <c r="T448" s="167"/>
      <c r="AT448" s="161" t="s">
        <v>165</v>
      </c>
      <c r="AU448" s="161" t="s">
        <v>83</v>
      </c>
      <c r="AV448" s="13" t="s">
        <v>83</v>
      </c>
      <c r="AW448" s="13" t="s">
        <v>30</v>
      </c>
      <c r="AX448" s="13" t="s">
        <v>73</v>
      </c>
      <c r="AY448" s="161" t="s">
        <v>144</v>
      </c>
    </row>
    <row r="449" spans="2:51" s="14" customFormat="1" ht="10.2">
      <c r="B449" s="168"/>
      <c r="D449" s="155" t="s">
        <v>165</v>
      </c>
      <c r="E449" s="169" t="s">
        <v>1</v>
      </c>
      <c r="F449" s="170" t="s">
        <v>167</v>
      </c>
      <c r="H449" s="171">
        <v>0.529</v>
      </c>
      <c r="I449" s="172"/>
      <c r="L449" s="168"/>
      <c r="M449" s="173"/>
      <c r="N449" s="174"/>
      <c r="O449" s="174"/>
      <c r="P449" s="174"/>
      <c r="Q449" s="174"/>
      <c r="R449" s="174"/>
      <c r="S449" s="174"/>
      <c r="T449" s="175"/>
      <c r="AT449" s="169" t="s">
        <v>165</v>
      </c>
      <c r="AU449" s="169" t="s">
        <v>83</v>
      </c>
      <c r="AV449" s="14" t="s">
        <v>151</v>
      </c>
      <c r="AW449" s="14" t="s">
        <v>30</v>
      </c>
      <c r="AX449" s="14" t="s">
        <v>81</v>
      </c>
      <c r="AY449" s="169" t="s">
        <v>144</v>
      </c>
    </row>
    <row r="450" spans="1:65" s="2" customFormat="1" ht="16.5" customHeight="1">
      <c r="A450" s="33"/>
      <c r="B450" s="141"/>
      <c r="C450" s="142" t="s">
        <v>470</v>
      </c>
      <c r="D450" s="142" t="s">
        <v>146</v>
      </c>
      <c r="E450" s="143" t="s">
        <v>471</v>
      </c>
      <c r="F450" s="144" t="s">
        <v>472</v>
      </c>
      <c r="G450" s="145" t="s">
        <v>162</v>
      </c>
      <c r="H450" s="146">
        <v>21.76</v>
      </c>
      <c r="I450" s="147"/>
      <c r="J450" s="148">
        <f>ROUND(I450*H450,2)</f>
        <v>0</v>
      </c>
      <c r="K450" s="144" t="s">
        <v>150</v>
      </c>
      <c r="L450" s="34"/>
      <c r="M450" s="149" t="s">
        <v>1</v>
      </c>
      <c r="N450" s="150" t="s">
        <v>38</v>
      </c>
      <c r="O450" s="59"/>
      <c r="P450" s="151">
        <f>O450*H450</f>
        <v>0</v>
      </c>
      <c r="Q450" s="151">
        <v>0</v>
      </c>
      <c r="R450" s="151">
        <f>Q450*H450</f>
        <v>0</v>
      </c>
      <c r="S450" s="151">
        <v>0</v>
      </c>
      <c r="T450" s="152">
        <f>S450*H450</f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53" t="s">
        <v>196</v>
      </c>
      <c r="AT450" s="153" t="s">
        <v>146</v>
      </c>
      <c r="AU450" s="153" t="s">
        <v>83</v>
      </c>
      <c r="AY450" s="18" t="s">
        <v>144</v>
      </c>
      <c r="BE450" s="154">
        <f>IF(N450="základní",J450,0)</f>
        <v>0</v>
      </c>
      <c r="BF450" s="154">
        <f>IF(N450="snížená",J450,0)</f>
        <v>0</v>
      </c>
      <c r="BG450" s="154">
        <f>IF(N450="zákl. přenesená",J450,0)</f>
        <v>0</v>
      </c>
      <c r="BH450" s="154">
        <f>IF(N450="sníž. přenesená",J450,0)</f>
        <v>0</v>
      </c>
      <c r="BI450" s="154">
        <f>IF(N450="nulová",J450,0)</f>
        <v>0</v>
      </c>
      <c r="BJ450" s="18" t="s">
        <v>81</v>
      </c>
      <c r="BK450" s="154">
        <f>ROUND(I450*H450,2)</f>
        <v>0</v>
      </c>
      <c r="BL450" s="18" t="s">
        <v>196</v>
      </c>
      <c r="BM450" s="153" t="s">
        <v>473</v>
      </c>
    </row>
    <row r="451" spans="1:47" s="2" customFormat="1" ht="19.2">
      <c r="A451" s="33"/>
      <c r="B451" s="34"/>
      <c r="C451" s="33"/>
      <c r="D451" s="155" t="s">
        <v>152</v>
      </c>
      <c r="E451" s="33"/>
      <c r="F451" s="156" t="s">
        <v>474</v>
      </c>
      <c r="G451" s="33"/>
      <c r="H451" s="33"/>
      <c r="I451" s="157"/>
      <c r="J451" s="33"/>
      <c r="K451" s="33"/>
      <c r="L451" s="34"/>
      <c r="M451" s="158"/>
      <c r="N451" s="159"/>
      <c r="O451" s="59"/>
      <c r="P451" s="59"/>
      <c r="Q451" s="59"/>
      <c r="R451" s="59"/>
      <c r="S451" s="59"/>
      <c r="T451" s="60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T451" s="18" t="s">
        <v>152</v>
      </c>
      <c r="AU451" s="18" t="s">
        <v>83</v>
      </c>
    </row>
    <row r="452" spans="2:51" s="13" customFormat="1" ht="10.2">
      <c r="B452" s="160"/>
      <c r="D452" s="155" t="s">
        <v>165</v>
      </c>
      <c r="E452" s="161" t="s">
        <v>1</v>
      </c>
      <c r="F452" s="162" t="s">
        <v>475</v>
      </c>
      <c r="H452" s="163">
        <v>21.76</v>
      </c>
      <c r="I452" s="164"/>
      <c r="L452" s="160"/>
      <c r="M452" s="165"/>
      <c r="N452" s="166"/>
      <c r="O452" s="166"/>
      <c r="P452" s="166"/>
      <c r="Q452" s="166"/>
      <c r="R452" s="166"/>
      <c r="S452" s="166"/>
      <c r="T452" s="167"/>
      <c r="AT452" s="161" t="s">
        <v>165</v>
      </c>
      <c r="AU452" s="161" t="s">
        <v>83</v>
      </c>
      <c r="AV452" s="13" t="s">
        <v>83</v>
      </c>
      <c r="AW452" s="13" t="s">
        <v>30</v>
      </c>
      <c r="AX452" s="13" t="s">
        <v>73</v>
      </c>
      <c r="AY452" s="161" t="s">
        <v>144</v>
      </c>
    </row>
    <row r="453" spans="2:51" s="14" customFormat="1" ht="10.2">
      <c r="B453" s="168"/>
      <c r="D453" s="155" t="s">
        <v>165</v>
      </c>
      <c r="E453" s="169" t="s">
        <v>1</v>
      </c>
      <c r="F453" s="170" t="s">
        <v>167</v>
      </c>
      <c r="H453" s="171">
        <v>21.76</v>
      </c>
      <c r="I453" s="172"/>
      <c r="L453" s="168"/>
      <c r="M453" s="173"/>
      <c r="N453" s="174"/>
      <c r="O453" s="174"/>
      <c r="P453" s="174"/>
      <c r="Q453" s="174"/>
      <c r="R453" s="174"/>
      <c r="S453" s="174"/>
      <c r="T453" s="175"/>
      <c r="AT453" s="169" t="s">
        <v>165</v>
      </c>
      <c r="AU453" s="169" t="s">
        <v>83</v>
      </c>
      <c r="AV453" s="14" t="s">
        <v>151</v>
      </c>
      <c r="AW453" s="14" t="s">
        <v>30</v>
      </c>
      <c r="AX453" s="14" t="s">
        <v>81</v>
      </c>
      <c r="AY453" s="169" t="s">
        <v>144</v>
      </c>
    </row>
    <row r="454" spans="1:65" s="2" customFormat="1" ht="16.5" customHeight="1">
      <c r="A454" s="33"/>
      <c r="B454" s="141"/>
      <c r="C454" s="142" t="s">
        <v>322</v>
      </c>
      <c r="D454" s="142" t="s">
        <v>146</v>
      </c>
      <c r="E454" s="143" t="s">
        <v>476</v>
      </c>
      <c r="F454" s="144" t="s">
        <v>477</v>
      </c>
      <c r="G454" s="145" t="s">
        <v>162</v>
      </c>
      <c r="H454" s="146">
        <v>17.85</v>
      </c>
      <c r="I454" s="147"/>
      <c r="J454" s="148">
        <f>ROUND(I454*H454,2)</f>
        <v>0</v>
      </c>
      <c r="K454" s="144" t="s">
        <v>150</v>
      </c>
      <c r="L454" s="34"/>
      <c r="M454" s="149" t="s">
        <v>1</v>
      </c>
      <c r="N454" s="150" t="s">
        <v>38</v>
      </c>
      <c r="O454" s="59"/>
      <c r="P454" s="151">
        <f>O454*H454</f>
        <v>0</v>
      </c>
      <c r="Q454" s="151">
        <v>0</v>
      </c>
      <c r="R454" s="151">
        <f>Q454*H454</f>
        <v>0</v>
      </c>
      <c r="S454" s="151">
        <v>0</v>
      </c>
      <c r="T454" s="152">
        <f>S454*H454</f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53" t="s">
        <v>196</v>
      </c>
      <c r="AT454" s="153" t="s">
        <v>146</v>
      </c>
      <c r="AU454" s="153" t="s">
        <v>83</v>
      </c>
      <c r="AY454" s="18" t="s">
        <v>144</v>
      </c>
      <c r="BE454" s="154">
        <f>IF(N454="základní",J454,0)</f>
        <v>0</v>
      </c>
      <c r="BF454" s="154">
        <f>IF(N454="snížená",J454,0)</f>
        <v>0</v>
      </c>
      <c r="BG454" s="154">
        <f>IF(N454="zákl. přenesená",J454,0)</f>
        <v>0</v>
      </c>
      <c r="BH454" s="154">
        <f>IF(N454="sníž. přenesená",J454,0)</f>
        <v>0</v>
      </c>
      <c r="BI454" s="154">
        <f>IF(N454="nulová",J454,0)</f>
        <v>0</v>
      </c>
      <c r="BJ454" s="18" t="s">
        <v>81</v>
      </c>
      <c r="BK454" s="154">
        <f>ROUND(I454*H454,2)</f>
        <v>0</v>
      </c>
      <c r="BL454" s="18" t="s">
        <v>196</v>
      </c>
      <c r="BM454" s="153" t="s">
        <v>478</v>
      </c>
    </row>
    <row r="455" spans="1:47" s="2" customFormat="1" ht="10.2">
      <c r="A455" s="33"/>
      <c r="B455" s="34"/>
      <c r="C455" s="33"/>
      <c r="D455" s="155" t="s">
        <v>152</v>
      </c>
      <c r="E455" s="33"/>
      <c r="F455" s="156" t="s">
        <v>479</v>
      </c>
      <c r="G455" s="33"/>
      <c r="H455" s="33"/>
      <c r="I455" s="157"/>
      <c r="J455" s="33"/>
      <c r="K455" s="33"/>
      <c r="L455" s="34"/>
      <c r="M455" s="158"/>
      <c r="N455" s="159"/>
      <c r="O455" s="59"/>
      <c r="P455" s="59"/>
      <c r="Q455" s="59"/>
      <c r="R455" s="59"/>
      <c r="S455" s="59"/>
      <c r="T455" s="60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T455" s="18" t="s">
        <v>152</v>
      </c>
      <c r="AU455" s="18" t="s">
        <v>83</v>
      </c>
    </row>
    <row r="456" spans="2:51" s="13" customFormat="1" ht="10.2">
      <c r="B456" s="160"/>
      <c r="D456" s="155" t="s">
        <v>165</v>
      </c>
      <c r="E456" s="161" t="s">
        <v>1</v>
      </c>
      <c r="F456" s="162" t="s">
        <v>166</v>
      </c>
      <c r="H456" s="163">
        <v>17.85</v>
      </c>
      <c r="I456" s="164"/>
      <c r="L456" s="160"/>
      <c r="M456" s="165"/>
      <c r="N456" s="166"/>
      <c r="O456" s="166"/>
      <c r="P456" s="166"/>
      <c r="Q456" s="166"/>
      <c r="R456" s="166"/>
      <c r="S456" s="166"/>
      <c r="T456" s="167"/>
      <c r="AT456" s="161" t="s">
        <v>165</v>
      </c>
      <c r="AU456" s="161" t="s">
        <v>83</v>
      </c>
      <c r="AV456" s="13" t="s">
        <v>83</v>
      </c>
      <c r="AW456" s="13" t="s">
        <v>30</v>
      </c>
      <c r="AX456" s="13" t="s">
        <v>73</v>
      </c>
      <c r="AY456" s="161" t="s">
        <v>144</v>
      </c>
    </row>
    <row r="457" spans="2:51" s="14" customFormat="1" ht="10.2">
      <c r="B457" s="168"/>
      <c r="D457" s="155" t="s">
        <v>165</v>
      </c>
      <c r="E457" s="169" t="s">
        <v>1</v>
      </c>
      <c r="F457" s="170" t="s">
        <v>167</v>
      </c>
      <c r="H457" s="171">
        <v>17.85</v>
      </c>
      <c r="I457" s="172"/>
      <c r="L457" s="168"/>
      <c r="M457" s="173"/>
      <c r="N457" s="174"/>
      <c r="O457" s="174"/>
      <c r="P457" s="174"/>
      <c r="Q457" s="174"/>
      <c r="R457" s="174"/>
      <c r="S457" s="174"/>
      <c r="T457" s="175"/>
      <c r="AT457" s="169" t="s">
        <v>165</v>
      </c>
      <c r="AU457" s="169" t="s">
        <v>83</v>
      </c>
      <c r="AV457" s="14" t="s">
        <v>151</v>
      </c>
      <c r="AW457" s="14" t="s">
        <v>30</v>
      </c>
      <c r="AX457" s="14" t="s">
        <v>81</v>
      </c>
      <c r="AY457" s="169" t="s">
        <v>144</v>
      </c>
    </row>
    <row r="458" spans="2:63" s="12" customFormat="1" ht="22.8" customHeight="1">
      <c r="B458" s="129"/>
      <c r="D458" s="130" t="s">
        <v>72</v>
      </c>
      <c r="E458" s="139" t="s">
        <v>480</v>
      </c>
      <c r="F458" s="139" t="s">
        <v>481</v>
      </c>
      <c r="I458" s="132"/>
      <c r="J458" s="140">
        <f>BK458</f>
        <v>0</v>
      </c>
      <c r="L458" s="129"/>
      <c r="M458" s="133"/>
      <c r="N458" s="134"/>
      <c r="O458" s="134"/>
      <c r="P458" s="135">
        <f>SUM(P459:P480)</f>
        <v>0</v>
      </c>
      <c r="Q458" s="134"/>
      <c r="R458" s="135">
        <f>SUM(R459:R480)</f>
        <v>0</v>
      </c>
      <c r="S458" s="134"/>
      <c r="T458" s="136">
        <f>SUM(T459:T480)</f>
        <v>0</v>
      </c>
      <c r="AR458" s="130" t="s">
        <v>83</v>
      </c>
      <c r="AT458" s="137" t="s">
        <v>72</v>
      </c>
      <c r="AU458" s="137" t="s">
        <v>81</v>
      </c>
      <c r="AY458" s="130" t="s">
        <v>144</v>
      </c>
      <c r="BK458" s="138">
        <f>SUM(BK459:BK480)</f>
        <v>0</v>
      </c>
    </row>
    <row r="459" spans="1:65" s="2" customFormat="1" ht="22.8">
      <c r="A459" s="33"/>
      <c r="B459" s="141"/>
      <c r="C459" s="142" t="s">
        <v>482</v>
      </c>
      <c r="D459" s="142" t="s">
        <v>146</v>
      </c>
      <c r="E459" s="143" t="s">
        <v>483</v>
      </c>
      <c r="F459" s="144" t="s">
        <v>484</v>
      </c>
      <c r="G459" s="145" t="s">
        <v>162</v>
      </c>
      <c r="H459" s="146">
        <v>118.66</v>
      </c>
      <c r="I459" s="147"/>
      <c r="J459" s="148">
        <f>ROUND(I459*H459,2)</f>
        <v>0</v>
      </c>
      <c r="K459" s="144" t="s">
        <v>183</v>
      </c>
      <c r="L459" s="34"/>
      <c r="M459" s="149" t="s">
        <v>1</v>
      </c>
      <c r="N459" s="150" t="s">
        <v>38</v>
      </c>
      <c r="O459" s="59"/>
      <c r="P459" s="151">
        <f>O459*H459</f>
        <v>0</v>
      </c>
      <c r="Q459" s="151">
        <v>0</v>
      </c>
      <c r="R459" s="151">
        <f>Q459*H459</f>
        <v>0</v>
      </c>
      <c r="S459" s="151">
        <v>0</v>
      </c>
      <c r="T459" s="152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53" t="s">
        <v>196</v>
      </c>
      <c r="AT459" s="153" t="s">
        <v>146</v>
      </c>
      <c r="AU459" s="153" t="s">
        <v>83</v>
      </c>
      <c r="AY459" s="18" t="s">
        <v>144</v>
      </c>
      <c r="BE459" s="154">
        <f>IF(N459="základní",J459,0)</f>
        <v>0</v>
      </c>
      <c r="BF459" s="154">
        <f>IF(N459="snížená",J459,0)</f>
        <v>0</v>
      </c>
      <c r="BG459" s="154">
        <f>IF(N459="zákl. přenesená",J459,0)</f>
        <v>0</v>
      </c>
      <c r="BH459" s="154">
        <f>IF(N459="sníž. přenesená",J459,0)</f>
        <v>0</v>
      </c>
      <c r="BI459" s="154">
        <f>IF(N459="nulová",J459,0)</f>
        <v>0</v>
      </c>
      <c r="BJ459" s="18" t="s">
        <v>81</v>
      </c>
      <c r="BK459" s="154">
        <f>ROUND(I459*H459,2)</f>
        <v>0</v>
      </c>
      <c r="BL459" s="18" t="s">
        <v>196</v>
      </c>
      <c r="BM459" s="153" t="s">
        <v>485</v>
      </c>
    </row>
    <row r="460" spans="1:47" s="2" customFormat="1" ht="19.2">
      <c r="A460" s="33"/>
      <c r="B460" s="34"/>
      <c r="C460" s="33"/>
      <c r="D460" s="155" t="s">
        <v>152</v>
      </c>
      <c r="E460" s="33"/>
      <c r="F460" s="156" t="s">
        <v>484</v>
      </c>
      <c r="G460" s="33"/>
      <c r="H460" s="33"/>
      <c r="I460" s="157"/>
      <c r="J460" s="33"/>
      <c r="K460" s="33"/>
      <c r="L460" s="34"/>
      <c r="M460" s="158"/>
      <c r="N460" s="159"/>
      <c r="O460" s="59"/>
      <c r="P460" s="59"/>
      <c r="Q460" s="59"/>
      <c r="R460" s="59"/>
      <c r="S460" s="59"/>
      <c r="T460" s="60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T460" s="18" t="s">
        <v>152</v>
      </c>
      <c r="AU460" s="18" t="s">
        <v>83</v>
      </c>
    </row>
    <row r="461" spans="2:51" s="15" customFormat="1" ht="10.2">
      <c r="B461" s="176"/>
      <c r="D461" s="155" t="s">
        <v>165</v>
      </c>
      <c r="E461" s="177" t="s">
        <v>1</v>
      </c>
      <c r="F461" s="178" t="s">
        <v>236</v>
      </c>
      <c r="H461" s="177" t="s">
        <v>1</v>
      </c>
      <c r="I461" s="179"/>
      <c r="L461" s="176"/>
      <c r="M461" s="180"/>
      <c r="N461" s="181"/>
      <c r="O461" s="181"/>
      <c r="P461" s="181"/>
      <c r="Q461" s="181"/>
      <c r="R461" s="181"/>
      <c r="S461" s="181"/>
      <c r="T461" s="182"/>
      <c r="AT461" s="177" t="s">
        <v>165</v>
      </c>
      <c r="AU461" s="177" t="s">
        <v>83</v>
      </c>
      <c r="AV461" s="15" t="s">
        <v>81</v>
      </c>
      <c r="AW461" s="15" t="s">
        <v>30</v>
      </c>
      <c r="AX461" s="15" t="s">
        <v>73</v>
      </c>
      <c r="AY461" s="177" t="s">
        <v>144</v>
      </c>
    </row>
    <row r="462" spans="2:51" s="15" customFormat="1" ht="10.2">
      <c r="B462" s="176"/>
      <c r="D462" s="155" t="s">
        <v>165</v>
      </c>
      <c r="E462" s="177" t="s">
        <v>1</v>
      </c>
      <c r="F462" s="178" t="s">
        <v>206</v>
      </c>
      <c r="H462" s="177" t="s">
        <v>1</v>
      </c>
      <c r="I462" s="179"/>
      <c r="L462" s="176"/>
      <c r="M462" s="180"/>
      <c r="N462" s="181"/>
      <c r="O462" s="181"/>
      <c r="P462" s="181"/>
      <c r="Q462" s="181"/>
      <c r="R462" s="181"/>
      <c r="S462" s="181"/>
      <c r="T462" s="182"/>
      <c r="AT462" s="177" t="s">
        <v>165</v>
      </c>
      <c r="AU462" s="177" t="s">
        <v>83</v>
      </c>
      <c r="AV462" s="15" t="s">
        <v>81</v>
      </c>
      <c r="AW462" s="15" t="s">
        <v>30</v>
      </c>
      <c r="AX462" s="15" t="s">
        <v>73</v>
      </c>
      <c r="AY462" s="177" t="s">
        <v>144</v>
      </c>
    </row>
    <row r="463" spans="2:51" s="13" customFormat="1" ht="10.2">
      <c r="B463" s="160"/>
      <c r="D463" s="155" t="s">
        <v>165</v>
      </c>
      <c r="E463" s="161" t="s">
        <v>1</v>
      </c>
      <c r="F463" s="162" t="s">
        <v>486</v>
      </c>
      <c r="H463" s="163">
        <v>118.66</v>
      </c>
      <c r="I463" s="164"/>
      <c r="L463" s="160"/>
      <c r="M463" s="165"/>
      <c r="N463" s="166"/>
      <c r="O463" s="166"/>
      <c r="P463" s="166"/>
      <c r="Q463" s="166"/>
      <c r="R463" s="166"/>
      <c r="S463" s="166"/>
      <c r="T463" s="167"/>
      <c r="AT463" s="161" t="s">
        <v>165</v>
      </c>
      <c r="AU463" s="161" t="s">
        <v>83</v>
      </c>
      <c r="AV463" s="13" t="s">
        <v>83</v>
      </c>
      <c r="AW463" s="13" t="s">
        <v>30</v>
      </c>
      <c r="AX463" s="13" t="s">
        <v>73</v>
      </c>
      <c r="AY463" s="161" t="s">
        <v>144</v>
      </c>
    </row>
    <row r="464" spans="2:51" s="14" customFormat="1" ht="10.2">
      <c r="B464" s="168"/>
      <c r="D464" s="155" t="s">
        <v>165</v>
      </c>
      <c r="E464" s="169" t="s">
        <v>1</v>
      </c>
      <c r="F464" s="170" t="s">
        <v>167</v>
      </c>
      <c r="H464" s="171">
        <v>118.66</v>
      </c>
      <c r="I464" s="172"/>
      <c r="L464" s="168"/>
      <c r="M464" s="173"/>
      <c r="N464" s="174"/>
      <c r="O464" s="174"/>
      <c r="P464" s="174"/>
      <c r="Q464" s="174"/>
      <c r="R464" s="174"/>
      <c r="S464" s="174"/>
      <c r="T464" s="175"/>
      <c r="AT464" s="169" t="s">
        <v>165</v>
      </c>
      <c r="AU464" s="169" t="s">
        <v>83</v>
      </c>
      <c r="AV464" s="14" t="s">
        <v>151</v>
      </c>
      <c r="AW464" s="14" t="s">
        <v>30</v>
      </c>
      <c r="AX464" s="14" t="s">
        <v>81</v>
      </c>
      <c r="AY464" s="169" t="s">
        <v>144</v>
      </c>
    </row>
    <row r="465" spans="1:65" s="2" customFormat="1" ht="21.75" customHeight="1">
      <c r="A465" s="33"/>
      <c r="B465" s="141"/>
      <c r="C465" s="142" t="s">
        <v>325</v>
      </c>
      <c r="D465" s="142" t="s">
        <v>146</v>
      </c>
      <c r="E465" s="143" t="s">
        <v>487</v>
      </c>
      <c r="F465" s="144" t="s">
        <v>488</v>
      </c>
      <c r="G465" s="145" t="s">
        <v>162</v>
      </c>
      <c r="H465" s="146">
        <v>118.66</v>
      </c>
      <c r="I465" s="147"/>
      <c r="J465" s="148">
        <f>ROUND(I465*H465,2)</f>
        <v>0</v>
      </c>
      <c r="K465" s="144" t="s">
        <v>183</v>
      </c>
      <c r="L465" s="34"/>
      <c r="M465" s="149" t="s">
        <v>1</v>
      </c>
      <c r="N465" s="150" t="s">
        <v>38</v>
      </c>
      <c r="O465" s="59"/>
      <c r="P465" s="151">
        <f>O465*H465</f>
        <v>0</v>
      </c>
      <c r="Q465" s="151">
        <v>0</v>
      </c>
      <c r="R465" s="151">
        <f>Q465*H465</f>
        <v>0</v>
      </c>
      <c r="S465" s="151">
        <v>0</v>
      </c>
      <c r="T465" s="152">
        <f>S465*H465</f>
        <v>0</v>
      </c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R465" s="153" t="s">
        <v>196</v>
      </c>
      <c r="AT465" s="153" t="s">
        <v>146</v>
      </c>
      <c r="AU465" s="153" t="s">
        <v>83</v>
      </c>
      <c r="AY465" s="18" t="s">
        <v>144</v>
      </c>
      <c r="BE465" s="154">
        <f>IF(N465="základní",J465,0)</f>
        <v>0</v>
      </c>
      <c r="BF465" s="154">
        <f>IF(N465="snížená",J465,0)</f>
        <v>0</v>
      </c>
      <c r="BG465" s="154">
        <f>IF(N465="zákl. přenesená",J465,0)</f>
        <v>0</v>
      </c>
      <c r="BH465" s="154">
        <f>IF(N465="sníž. přenesená",J465,0)</f>
        <v>0</v>
      </c>
      <c r="BI465" s="154">
        <f>IF(N465="nulová",J465,0)</f>
        <v>0</v>
      </c>
      <c r="BJ465" s="18" t="s">
        <v>81</v>
      </c>
      <c r="BK465" s="154">
        <f>ROUND(I465*H465,2)</f>
        <v>0</v>
      </c>
      <c r="BL465" s="18" t="s">
        <v>196</v>
      </c>
      <c r="BM465" s="153" t="s">
        <v>489</v>
      </c>
    </row>
    <row r="466" spans="1:47" s="2" customFormat="1" ht="10.2">
      <c r="A466" s="33"/>
      <c r="B466" s="34"/>
      <c r="C466" s="33"/>
      <c r="D466" s="155" t="s">
        <v>152</v>
      </c>
      <c r="E466" s="33"/>
      <c r="F466" s="156" t="s">
        <v>488</v>
      </c>
      <c r="G466" s="33"/>
      <c r="H466" s="33"/>
      <c r="I466" s="157"/>
      <c r="J466" s="33"/>
      <c r="K466" s="33"/>
      <c r="L466" s="34"/>
      <c r="M466" s="158"/>
      <c r="N466" s="159"/>
      <c r="O466" s="59"/>
      <c r="P466" s="59"/>
      <c r="Q466" s="59"/>
      <c r="R466" s="59"/>
      <c r="S466" s="59"/>
      <c r="T466" s="60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T466" s="18" t="s">
        <v>152</v>
      </c>
      <c r="AU466" s="18" t="s">
        <v>83</v>
      </c>
    </row>
    <row r="467" spans="2:51" s="15" customFormat="1" ht="10.2">
      <c r="B467" s="176"/>
      <c r="D467" s="155" t="s">
        <v>165</v>
      </c>
      <c r="E467" s="177" t="s">
        <v>1</v>
      </c>
      <c r="F467" s="178" t="s">
        <v>236</v>
      </c>
      <c r="H467" s="177" t="s">
        <v>1</v>
      </c>
      <c r="I467" s="179"/>
      <c r="L467" s="176"/>
      <c r="M467" s="180"/>
      <c r="N467" s="181"/>
      <c r="O467" s="181"/>
      <c r="P467" s="181"/>
      <c r="Q467" s="181"/>
      <c r="R467" s="181"/>
      <c r="S467" s="181"/>
      <c r="T467" s="182"/>
      <c r="AT467" s="177" t="s">
        <v>165</v>
      </c>
      <c r="AU467" s="177" t="s">
        <v>83</v>
      </c>
      <c r="AV467" s="15" t="s">
        <v>81</v>
      </c>
      <c r="AW467" s="15" t="s">
        <v>30</v>
      </c>
      <c r="AX467" s="15" t="s">
        <v>73</v>
      </c>
      <c r="AY467" s="177" t="s">
        <v>144</v>
      </c>
    </row>
    <row r="468" spans="2:51" s="15" customFormat="1" ht="10.2">
      <c r="B468" s="176"/>
      <c r="D468" s="155" t="s">
        <v>165</v>
      </c>
      <c r="E468" s="177" t="s">
        <v>1</v>
      </c>
      <c r="F468" s="178" t="s">
        <v>206</v>
      </c>
      <c r="H468" s="177" t="s">
        <v>1</v>
      </c>
      <c r="I468" s="179"/>
      <c r="L468" s="176"/>
      <c r="M468" s="180"/>
      <c r="N468" s="181"/>
      <c r="O468" s="181"/>
      <c r="P468" s="181"/>
      <c r="Q468" s="181"/>
      <c r="R468" s="181"/>
      <c r="S468" s="181"/>
      <c r="T468" s="182"/>
      <c r="AT468" s="177" t="s">
        <v>165</v>
      </c>
      <c r="AU468" s="177" t="s">
        <v>83</v>
      </c>
      <c r="AV468" s="15" t="s">
        <v>81</v>
      </c>
      <c r="AW468" s="15" t="s">
        <v>30</v>
      </c>
      <c r="AX468" s="15" t="s">
        <v>73</v>
      </c>
      <c r="AY468" s="177" t="s">
        <v>144</v>
      </c>
    </row>
    <row r="469" spans="2:51" s="13" customFormat="1" ht="10.2">
      <c r="B469" s="160"/>
      <c r="D469" s="155" t="s">
        <v>165</v>
      </c>
      <c r="E469" s="161" t="s">
        <v>1</v>
      </c>
      <c r="F469" s="162" t="s">
        <v>486</v>
      </c>
      <c r="H469" s="163">
        <v>118.66</v>
      </c>
      <c r="I469" s="164"/>
      <c r="L469" s="160"/>
      <c r="M469" s="165"/>
      <c r="N469" s="166"/>
      <c r="O469" s="166"/>
      <c r="P469" s="166"/>
      <c r="Q469" s="166"/>
      <c r="R469" s="166"/>
      <c r="S469" s="166"/>
      <c r="T469" s="167"/>
      <c r="AT469" s="161" t="s">
        <v>165</v>
      </c>
      <c r="AU469" s="161" t="s">
        <v>83</v>
      </c>
      <c r="AV469" s="13" t="s">
        <v>83</v>
      </c>
      <c r="AW469" s="13" t="s">
        <v>30</v>
      </c>
      <c r="AX469" s="13" t="s">
        <v>73</v>
      </c>
      <c r="AY469" s="161" t="s">
        <v>144</v>
      </c>
    </row>
    <row r="470" spans="2:51" s="14" customFormat="1" ht="10.2">
      <c r="B470" s="168"/>
      <c r="D470" s="155" t="s">
        <v>165</v>
      </c>
      <c r="E470" s="169" t="s">
        <v>1</v>
      </c>
      <c r="F470" s="170" t="s">
        <v>167</v>
      </c>
      <c r="H470" s="171">
        <v>118.66</v>
      </c>
      <c r="I470" s="172"/>
      <c r="L470" s="168"/>
      <c r="M470" s="173"/>
      <c r="N470" s="174"/>
      <c r="O470" s="174"/>
      <c r="P470" s="174"/>
      <c r="Q470" s="174"/>
      <c r="R470" s="174"/>
      <c r="S470" s="174"/>
      <c r="T470" s="175"/>
      <c r="AT470" s="169" t="s">
        <v>165</v>
      </c>
      <c r="AU470" s="169" t="s">
        <v>83</v>
      </c>
      <c r="AV470" s="14" t="s">
        <v>151</v>
      </c>
      <c r="AW470" s="14" t="s">
        <v>30</v>
      </c>
      <c r="AX470" s="14" t="s">
        <v>81</v>
      </c>
      <c r="AY470" s="169" t="s">
        <v>144</v>
      </c>
    </row>
    <row r="471" spans="1:65" s="2" customFormat="1" ht="22.8">
      <c r="A471" s="33"/>
      <c r="B471" s="141"/>
      <c r="C471" s="142" t="s">
        <v>490</v>
      </c>
      <c r="D471" s="142" t="s">
        <v>146</v>
      </c>
      <c r="E471" s="143" t="s">
        <v>491</v>
      </c>
      <c r="F471" s="144" t="s">
        <v>492</v>
      </c>
      <c r="G471" s="145" t="s">
        <v>162</v>
      </c>
      <c r="H471" s="146">
        <v>118.66</v>
      </c>
      <c r="I471" s="147"/>
      <c r="J471" s="148">
        <f>ROUND(I471*H471,2)</f>
        <v>0</v>
      </c>
      <c r="K471" s="144" t="s">
        <v>183</v>
      </c>
      <c r="L471" s="34"/>
      <c r="M471" s="149" t="s">
        <v>1</v>
      </c>
      <c r="N471" s="150" t="s">
        <v>38</v>
      </c>
      <c r="O471" s="59"/>
      <c r="P471" s="151">
        <f>O471*H471</f>
        <v>0</v>
      </c>
      <c r="Q471" s="151">
        <v>0</v>
      </c>
      <c r="R471" s="151">
        <f>Q471*H471</f>
        <v>0</v>
      </c>
      <c r="S471" s="151">
        <v>0</v>
      </c>
      <c r="T471" s="152">
        <f>S471*H471</f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53" t="s">
        <v>196</v>
      </c>
      <c r="AT471" s="153" t="s">
        <v>146</v>
      </c>
      <c r="AU471" s="153" t="s">
        <v>83</v>
      </c>
      <c r="AY471" s="18" t="s">
        <v>144</v>
      </c>
      <c r="BE471" s="154">
        <f>IF(N471="základní",J471,0)</f>
        <v>0</v>
      </c>
      <c r="BF471" s="154">
        <f>IF(N471="snížená",J471,0)</f>
        <v>0</v>
      </c>
      <c r="BG471" s="154">
        <f>IF(N471="zákl. přenesená",J471,0)</f>
        <v>0</v>
      </c>
      <c r="BH471" s="154">
        <f>IF(N471="sníž. přenesená",J471,0)</f>
        <v>0</v>
      </c>
      <c r="BI471" s="154">
        <f>IF(N471="nulová",J471,0)</f>
        <v>0</v>
      </c>
      <c r="BJ471" s="18" t="s">
        <v>81</v>
      </c>
      <c r="BK471" s="154">
        <f>ROUND(I471*H471,2)</f>
        <v>0</v>
      </c>
      <c r="BL471" s="18" t="s">
        <v>196</v>
      </c>
      <c r="BM471" s="153" t="s">
        <v>493</v>
      </c>
    </row>
    <row r="472" spans="1:47" s="2" customFormat="1" ht="19.2">
      <c r="A472" s="33"/>
      <c r="B472" s="34"/>
      <c r="C472" s="33"/>
      <c r="D472" s="155" t="s">
        <v>152</v>
      </c>
      <c r="E472" s="33"/>
      <c r="F472" s="156" t="s">
        <v>492</v>
      </c>
      <c r="G472" s="33"/>
      <c r="H472" s="33"/>
      <c r="I472" s="157"/>
      <c r="J472" s="33"/>
      <c r="K472" s="33"/>
      <c r="L472" s="34"/>
      <c r="M472" s="158"/>
      <c r="N472" s="159"/>
      <c r="O472" s="59"/>
      <c r="P472" s="59"/>
      <c r="Q472" s="59"/>
      <c r="R472" s="59"/>
      <c r="S472" s="59"/>
      <c r="T472" s="60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T472" s="18" t="s">
        <v>152</v>
      </c>
      <c r="AU472" s="18" t="s">
        <v>83</v>
      </c>
    </row>
    <row r="473" spans="2:51" s="15" customFormat="1" ht="10.2">
      <c r="B473" s="176"/>
      <c r="D473" s="155" t="s">
        <v>165</v>
      </c>
      <c r="E473" s="177" t="s">
        <v>1</v>
      </c>
      <c r="F473" s="178" t="s">
        <v>236</v>
      </c>
      <c r="H473" s="177" t="s">
        <v>1</v>
      </c>
      <c r="I473" s="179"/>
      <c r="L473" s="176"/>
      <c r="M473" s="180"/>
      <c r="N473" s="181"/>
      <c r="O473" s="181"/>
      <c r="P473" s="181"/>
      <c r="Q473" s="181"/>
      <c r="R473" s="181"/>
      <c r="S473" s="181"/>
      <c r="T473" s="182"/>
      <c r="AT473" s="177" t="s">
        <v>165</v>
      </c>
      <c r="AU473" s="177" t="s">
        <v>83</v>
      </c>
      <c r="AV473" s="15" t="s">
        <v>81</v>
      </c>
      <c r="AW473" s="15" t="s">
        <v>30</v>
      </c>
      <c r="AX473" s="15" t="s">
        <v>73</v>
      </c>
      <c r="AY473" s="177" t="s">
        <v>144</v>
      </c>
    </row>
    <row r="474" spans="2:51" s="15" customFormat="1" ht="10.2">
      <c r="B474" s="176"/>
      <c r="D474" s="155" t="s">
        <v>165</v>
      </c>
      <c r="E474" s="177" t="s">
        <v>1</v>
      </c>
      <c r="F474" s="178" t="s">
        <v>206</v>
      </c>
      <c r="H474" s="177" t="s">
        <v>1</v>
      </c>
      <c r="I474" s="179"/>
      <c r="L474" s="176"/>
      <c r="M474" s="180"/>
      <c r="N474" s="181"/>
      <c r="O474" s="181"/>
      <c r="P474" s="181"/>
      <c r="Q474" s="181"/>
      <c r="R474" s="181"/>
      <c r="S474" s="181"/>
      <c r="T474" s="182"/>
      <c r="AT474" s="177" t="s">
        <v>165</v>
      </c>
      <c r="AU474" s="177" t="s">
        <v>83</v>
      </c>
      <c r="AV474" s="15" t="s">
        <v>81</v>
      </c>
      <c r="AW474" s="15" t="s">
        <v>30</v>
      </c>
      <c r="AX474" s="15" t="s">
        <v>73</v>
      </c>
      <c r="AY474" s="177" t="s">
        <v>144</v>
      </c>
    </row>
    <row r="475" spans="2:51" s="13" customFormat="1" ht="10.2">
      <c r="B475" s="160"/>
      <c r="D475" s="155" t="s">
        <v>165</v>
      </c>
      <c r="E475" s="161" t="s">
        <v>1</v>
      </c>
      <c r="F475" s="162" t="s">
        <v>486</v>
      </c>
      <c r="H475" s="163">
        <v>118.66</v>
      </c>
      <c r="I475" s="164"/>
      <c r="L475" s="160"/>
      <c r="M475" s="165"/>
      <c r="N475" s="166"/>
      <c r="O475" s="166"/>
      <c r="P475" s="166"/>
      <c r="Q475" s="166"/>
      <c r="R475" s="166"/>
      <c r="S475" s="166"/>
      <c r="T475" s="167"/>
      <c r="AT475" s="161" t="s">
        <v>165</v>
      </c>
      <c r="AU475" s="161" t="s">
        <v>83</v>
      </c>
      <c r="AV475" s="13" t="s">
        <v>83</v>
      </c>
      <c r="AW475" s="13" t="s">
        <v>30</v>
      </c>
      <c r="AX475" s="13" t="s">
        <v>73</v>
      </c>
      <c r="AY475" s="161" t="s">
        <v>144</v>
      </c>
    </row>
    <row r="476" spans="2:51" s="14" customFormat="1" ht="10.2">
      <c r="B476" s="168"/>
      <c r="D476" s="155" t="s">
        <v>165</v>
      </c>
      <c r="E476" s="169" t="s">
        <v>1</v>
      </c>
      <c r="F476" s="170" t="s">
        <v>167</v>
      </c>
      <c r="H476" s="171">
        <v>118.66</v>
      </c>
      <c r="I476" s="172"/>
      <c r="L476" s="168"/>
      <c r="M476" s="173"/>
      <c r="N476" s="174"/>
      <c r="O476" s="174"/>
      <c r="P476" s="174"/>
      <c r="Q476" s="174"/>
      <c r="R476" s="174"/>
      <c r="S476" s="174"/>
      <c r="T476" s="175"/>
      <c r="AT476" s="169" t="s">
        <v>165</v>
      </c>
      <c r="AU476" s="169" t="s">
        <v>83</v>
      </c>
      <c r="AV476" s="14" t="s">
        <v>151</v>
      </c>
      <c r="AW476" s="14" t="s">
        <v>30</v>
      </c>
      <c r="AX476" s="14" t="s">
        <v>81</v>
      </c>
      <c r="AY476" s="169" t="s">
        <v>144</v>
      </c>
    </row>
    <row r="477" spans="1:65" s="2" customFormat="1" ht="22.8">
      <c r="A477" s="33"/>
      <c r="B477" s="141"/>
      <c r="C477" s="142" t="s">
        <v>334</v>
      </c>
      <c r="D477" s="142" t="s">
        <v>146</v>
      </c>
      <c r="E477" s="143" t="s">
        <v>494</v>
      </c>
      <c r="F477" s="144" t="s">
        <v>495</v>
      </c>
      <c r="G477" s="145" t="s">
        <v>496</v>
      </c>
      <c r="H477" s="146"/>
      <c r="I477" s="147"/>
      <c r="J477" s="148">
        <f>ROUND(I477*H477,2)</f>
        <v>0</v>
      </c>
      <c r="K477" s="144" t="s">
        <v>183</v>
      </c>
      <c r="L477" s="34"/>
      <c r="M477" s="149" t="s">
        <v>1</v>
      </c>
      <c r="N477" s="150" t="s">
        <v>38</v>
      </c>
      <c r="O477" s="59"/>
      <c r="P477" s="151">
        <f>O477*H477</f>
        <v>0</v>
      </c>
      <c r="Q477" s="151">
        <v>0</v>
      </c>
      <c r="R477" s="151">
        <f>Q477*H477</f>
        <v>0</v>
      </c>
      <c r="S477" s="151">
        <v>0</v>
      </c>
      <c r="T477" s="152">
        <f>S477*H477</f>
        <v>0</v>
      </c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R477" s="153" t="s">
        <v>196</v>
      </c>
      <c r="AT477" s="153" t="s">
        <v>146</v>
      </c>
      <c r="AU477" s="153" t="s">
        <v>83</v>
      </c>
      <c r="AY477" s="18" t="s">
        <v>144</v>
      </c>
      <c r="BE477" s="154">
        <f>IF(N477="základní",J477,0)</f>
        <v>0</v>
      </c>
      <c r="BF477" s="154">
        <f>IF(N477="snížená",J477,0)</f>
        <v>0</v>
      </c>
      <c r="BG477" s="154">
        <f>IF(N477="zákl. přenesená",J477,0)</f>
        <v>0</v>
      </c>
      <c r="BH477" s="154">
        <f>IF(N477="sníž. přenesená",J477,0)</f>
        <v>0</v>
      </c>
      <c r="BI477" s="154">
        <f>IF(N477="nulová",J477,0)</f>
        <v>0</v>
      </c>
      <c r="BJ477" s="18" t="s">
        <v>81</v>
      </c>
      <c r="BK477" s="154">
        <f>ROUND(I477*H477,2)</f>
        <v>0</v>
      </c>
      <c r="BL477" s="18" t="s">
        <v>196</v>
      </c>
      <c r="BM477" s="153" t="s">
        <v>497</v>
      </c>
    </row>
    <row r="478" spans="1:47" s="2" customFormat="1" ht="19.2">
      <c r="A478" s="33"/>
      <c r="B478" s="34"/>
      <c r="C478" s="33"/>
      <c r="D478" s="155" t="s">
        <v>152</v>
      </c>
      <c r="E478" s="33"/>
      <c r="F478" s="156" t="s">
        <v>495</v>
      </c>
      <c r="G478" s="33"/>
      <c r="H478" s="33"/>
      <c r="I478" s="157"/>
      <c r="J478" s="33"/>
      <c r="K478" s="33"/>
      <c r="L478" s="34"/>
      <c r="M478" s="158"/>
      <c r="N478" s="159"/>
      <c r="O478" s="59"/>
      <c r="P478" s="59"/>
      <c r="Q478" s="59"/>
      <c r="R478" s="59"/>
      <c r="S478" s="59"/>
      <c r="T478" s="60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T478" s="18" t="s">
        <v>152</v>
      </c>
      <c r="AU478" s="18" t="s">
        <v>83</v>
      </c>
    </row>
    <row r="479" spans="1:65" s="2" customFormat="1" ht="22.8">
      <c r="A479" s="33"/>
      <c r="B479" s="141"/>
      <c r="C479" s="142" t="s">
        <v>498</v>
      </c>
      <c r="D479" s="142" t="s">
        <v>146</v>
      </c>
      <c r="E479" s="143" t="s">
        <v>499</v>
      </c>
      <c r="F479" s="144" t="s">
        <v>500</v>
      </c>
      <c r="G479" s="145" t="s">
        <v>496</v>
      </c>
      <c r="H479" s="146"/>
      <c r="I479" s="147"/>
      <c r="J479" s="148">
        <f>ROUND(I479*H479,2)</f>
        <v>0</v>
      </c>
      <c r="K479" s="144" t="s">
        <v>183</v>
      </c>
      <c r="L479" s="34"/>
      <c r="M479" s="149" t="s">
        <v>1</v>
      </c>
      <c r="N479" s="150" t="s">
        <v>38</v>
      </c>
      <c r="O479" s="59"/>
      <c r="P479" s="151">
        <f>O479*H479</f>
        <v>0</v>
      </c>
      <c r="Q479" s="151">
        <v>0</v>
      </c>
      <c r="R479" s="151">
        <f>Q479*H479</f>
        <v>0</v>
      </c>
      <c r="S479" s="151">
        <v>0</v>
      </c>
      <c r="T479" s="152">
        <f>S479*H479</f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153" t="s">
        <v>196</v>
      </c>
      <c r="AT479" s="153" t="s">
        <v>146</v>
      </c>
      <c r="AU479" s="153" t="s">
        <v>83</v>
      </c>
      <c r="AY479" s="18" t="s">
        <v>144</v>
      </c>
      <c r="BE479" s="154">
        <f>IF(N479="základní",J479,0)</f>
        <v>0</v>
      </c>
      <c r="BF479" s="154">
        <f>IF(N479="snížená",J479,0)</f>
        <v>0</v>
      </c>
      <c r="BG479" s="154">
        <f>IF(N479="zákl. přenesená",J479,0)</f>
        <v>0</v>
      </c>
      <c r="BH479" s="154">
        <f>IF(N479="sníž. přenesená",J479,0)</f>
        <v>0</v>
      </c>
      <c r="BI479" s="154">
        <f>IF(N479="nulová",J479,0)</f>
        <v>0</v>
      </c>
      <c r="BJ479" s="18" t="s">
        <v>81</v>
      </c>
      <c r="BK479" s="154">
        <f>ROUND(I479*H479,2)</f>
        <v>0</v>
      </c>
      <c r="BL479" s="18" t="s">
        <v>196</v>
      </c>
      <c r="BM479" s="153" t="s">
        <v>501</v>
      </c>
    </row>
    <row r="480" spans="1:47" s="2" customFormat="1" ht="19.2">
      <c r="A480" s="33"/>
      <c r="B480" s="34"/>
      <c r="C480" s="33"/>
      <c r="D480" s="155" t="s">
        <v>152</v>
      </c>
      <c r="E480" s="33"/>
      <c r="F480" s="156" t="s">
        <v>500</v>
      </c>
      <c r="G480" s="33"/>
      <c r="H480" s="33"/>
      <c r="I480" s="157"/>
      <c r="J480" s="33"/>
      <c r="K480" s="33"/>
      <c r="L480" s="34"/>
      <c r="M480" s="158"/>
      <c r="N480" s="159"/>
      <c r="O480" s="59"/>
      <c r="P480" s="59"/>
      <c r="Q480" s="59"/>
      <c r="R480" s="59"/>
      <c r="S480" s="59"/>
      <c r="T480" s="60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T480" s="18" t="s">
        <v>152</v>
      </c>
      <c r="AU480" s="18" t="s">
        <v>83</v>
      </c>
    </row>
    <row r="481" spans="2:63" s="12" customFormat="1" ht="22.8" customHeight="1">
      <c r="B481" s="129"/>
      <c r="D481" s="130" t="s">
        <v>72</v>
      </c>
      <c r="E481" s="139" t="s">
        <v>502</v>
      </c>
      <c r="F481" s="139" t="s">
        <v>503</v>
      </c>
      <c r="I481" s="132"/>
      <c r="J481" s="140">
        <f>BK481</f>
        <v>0</v>
      </c>
      <c r="L481" s="129"/>
      <c r="M481" s="133"/>
      <c r="N481" s="134"/>
      <c r="O481" s="134"/>
      <c r="P481" s="135">
        <f>SUM(P482:P495)</f>
        <v>0</v>
      </c>
      <c r="Q481" s="134"/>
      <c r="R481" s="135">
        <f>SUM(R482:R495)</f>
        <v>0</v>
      </c>
      <c r="S481" s="134"/>
      <c r="T481" s="136">
        <f>SUM(T482:T495)</f>
        <v>0</v>
      </c>
      <c r="AR481" s="130" t="s">
        <v>83</v>
      </c>
      <c r="AT481" s="137" t="s">
        <v>72</v>
      </c>
      <c r="AU481" s="137" t="s">
        <v>81</v>
      </c>
      <c r="AY481" s="130" t="s">
        <v>144</v>
      </c>
      <c r="BK481" s="138">
        <f>SUM(BK482:BK495)</f>
        <v>0</v>
      </c>
    </row>
    <row r="482" spans="1:65" s="2" customFormat="1" ht="16.5" customHeight="1">
      <c r="A482" s="33"/>
      <c r="B482" s="141"/>
      <c r="C482" s="142" t="s">
        <v>338</v>
      </c>
      <c r="D482" s="142" t="s">
        <v>146</v>
      </c>
      <c r="E482" s="143" t="s">
        <v>504</v>
      </c>
      <c r="F482" s="144" t="s">
        <v>505</v>
      </c>
      <c r="G482" s="145" t="s">
        <v>162</v>
      </c>
      <c r="H482" s="146">
        <v>24.5</v>
      </c>
      <c r="I482" s="147"/>
      <c r="J482" s="148">
        <f>ROUND(I482*H482,2)</f>
        <v>0</v>
      </c>
      <c r="K482" s="144" t="s">
        <v>150</v>
      </c>
      <c r="L482" s="34"/>
      <c r="M482" s="149" t="s">
        <v>1</v>
      </c>
      <c r="N482" s="150" t="s">
        <v>38</v>
      </c>
      <c r="O482" s="59"/>
      <c r="P482" s="151">
        <f>O482*H482</f>
        <v>0</v>
      </c>
      <c r="Q482" s="151">
        <v>0</v>
      </c>
      <c r="R482" s="151">
        <f>Q482*H482</f>
        <v>0</v>
      </c>
      <c r="S482" s="151">
        <v>0</v>
      </c>
      <c r="T482" s="152">
        <f>S482*H482</f>
        <v>0</v>
      </c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R482" s="153" t="s">
        <v>196</v>
      </c>
      <c r="AT482" s="153" t="s">
        <v>146</v>
      </c>
      <c r="AU482" s="153" t="s">
        <v>83</v>
      </c>
      <c r="AY482" s="18" t="s">
        <v>144</v>
      </c>
      <c r="BE482" s="154">
        <f>IF(N482="základní",J482,0)</f>
        <v>0</v>
      </c>
      <c r="BF482" s="154">
        <f>IF(N482="snížená",J482,0)</f>
        <v>0</v>
      </c>
      <c r="BG482" s="154">
        <f>IF(N482="zákl. přenesená",J482,0)</f>
        <v>0</v>
      </c>
      <c r="BH482" s="154">
        <f>IF(N482="sníž. přenesená",J482,0)</f>
        <v>0</v>
      </c>
      <c r="BI482" s="154">
        <f>IF(N482="nulová",J482,0)</f>
        <v>0</v>
      </c>
      <c r="BJ482" s="18" t="s">
        <v>81</v>
      </c>
      <c r="BK482" s="154">
        <f>ROUND(I482*H482,2)</f>
        <v>0</v>
      </c>
      <c r="BL482" s="18" t="s">
        <v>196</v>
      </c>
      <c r="BM482" s="153" t="s">
        <v>506</v>
      </c>
    </row>
    <row r="483" spans="1:47" s="2" customFormat="1" ht="10.2">
      <c r="A483" s="33"/>
      <c r="B483" s="34"/>
      <c r="C483" s="33"/>
      <c r="D483" s="155" t="s">
        <v>152</v>
      </c>
      <c r="E483" s="33"/>
      <c r="F483" s="156" t="s">
        <v>507</v>
      </c>
      <c r="G483" s="33"/>
      <c r="H483" s="33"/>
      <c r="I483" s="157"/>
      <c r="J483" s="33"/>
      <c r="K483" s="33"/>
      <c r="L483" s="34"/>
      <c r="M483" s="158"/>
      <c r="N483" s="159"/>
      <c r="O483" s="59"/>
      <c r="P483" s="59"/>
      <c r="Q483" s="59"/>
      <c r="R483" s="59"/>
      <c r="S483" s="59"/>
      <c r="T483" s="60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T483" s="18" t="s">
        <v>152</v>
      </c>
      <c r="AU483" s="18" t="s">
        <v>83</v>
      </c>
    </row>
    <row r="484" spans="2:51" s="13" customFormat="1" ht="10.2">
      <c r="B484" s="160"/>
      <c r="D484" s="155" t="s">
        <v>165</v>
      </c>
      <c r="E484" s="161" t="s">
        <v>1</v>
      </c>
      <c r="F484" s="162" t="s">
        <v>465</v>
      </c>
      <c r="H484" s="163">
        <v>24.5</v>
      </c>
      <c r="I484" s="164"/>
      <c r="L484" s="160"/>
      <c r="M484" s="165"/>
      <c r="N484" s="166"/>
      <c r="O484" s="166"/>
      <c r="P484" s="166"/>
      <c r="Q484" s="166"/>
      <c r="R484" s="166"/>
      <c r="S484" s="166"/>
      <c r="T484" s="167"/>
      <c r="AT484" s="161" t="s">
        <v>165</v>
      </c>
      <c r="AU484" s="161" t="s">
        <v>83</v>
      </c>
      <c r="AV484" s="13" t="s">
        <v>83</v>
      </c>
      <c r="AW484" s="13" t="s">
        <v>30</v>
      </c>
      <c r="AX484" s="13" t="s">
        <v>73</v>
      </c>
      <c r="AY484" s="161" t="s">
        <v>144</v>
      </c>
    </row>
    <row r="485" spans="2:51" s="14" customFormat="1" ht="10.2">
      <c r="B485" s="168"/>
      <c r="D485" s="155" t="s">
        <v>165</v>
      </c>
      <c r="E485" s="169" t="s">
        <v>1</v>
      </c>
      <c r="F485" s="170" t="s">
        <v>167</v>
      </c>
      <c r="H485" s="171">
        <v>24.5</v>
      </c>
      <c r="I485" s="172"/>
      <c r="L485" s="168"/>
      <c r="M485" s="173"/>
      <c r="N485" s="174"/>
      <c r="O485" s="174"/>
      <c r="P485" s="174"/>
      <c r="Q485" s="174"/>
      <c r="R485" s="174"/>
      <c r="S485" s="174"/>
      <c r="T485" s="175"/>
      <c r="AT485" s="169" t="s">
        <v>165</v>
      </c>
      <c r="AU485" s="169" t="s">
        <v>83</v>
      </c>
      <c r="AV485" s="14" t="s">
        <v>151</v>
      </c>
      <c r="AW485" s="14" t="s">
        <v>30</v>
      </c>
      <c r="AX485" s="14" t="s">
        <v>81</v>
      </c>
      <c r="AY485" s="169" t="s">
        <v>144</v>
      </c>
    </row>
    <row r="486" spans="1:65" s="2" customFormat="1" ht="16.5" customHeight="1">
      <c r="A486" s="33"/>
      <c r="B486" s="141"/>
      <c r="C486" s="183" t="s">
        <v>508</v>
      </c>
      <c r="D486" s="183" t="s">
        <v>189</v>
      </c>
      <c r="E486" s="184" t="s">
        <v>509</v>
      </c>
      <c r="F486" s="185" t="s">
        <v>510</v>
      </c>
      <c r="G486" s="186" t="s">
        <v>162</v>
      </c>
      <c r="H486" s="187">
        <v>24.5</v>
      </c>
      <c r="I486" s="188"/>
      <c r="J486" s="189">
        <f>ROUND(I486*H486,2)</f>
        <v>0</v>
      </c>
      <c r="K486" s="185" t="s">
        <v>150</v>
      </c>
      <c r="L486" s="190"/>
      <c r="M486" s="191" t="s">
        <v>1</v>
      </c>
      <c r="N486" s="192" t="s">
        <v>38</v>
      </c>
      <c r="O486" s="59"/>
      <c r="P486" s="151">
        <f>O486*H486</f>
        <v>0</v>
      </c>
      <c r="Q486" s="151">
        <v>0</v>
      </c>
      <c r="R486" s="151">
        <f>Q486*H486</f>
        <v>0</v>
      </c>
      <c r="S486" s="151">
        <v>0</v>
      </c>
      <c r="T486" s="152">
        <f>S486*H486</f>
        <v>0</v>
      </c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R486" s="153" t="s">
        <v>245</v>
      </c>
      <c r="AT486" s="153" t="s">
        <v>189</v>
      </c>
      <c r="AU486" s="153" t="s">
        <v>83</v>
      </c>
      <c r="AY486" s="18" t="s">
        <v>144</v>
      </c>
      <c r="BE486" s="154">
        <f>IF(N486="základní",J486,0)</f>
        <v>0</v>
      </c>
      <c r="BF486" s="154">
        <f>IF(N486="snížená",J486,0)</f>
        <v>0</v>
      </c>
      <c r="BG486" s="154">
        <f>IF(N486="zákl. přenesená",J486,0)</f>
        <v>0</v>
      </c>
      <c r="BH486" s="154">
        <f>IF(N486="sníž. přenesená",J486,0)</f>
        <v>0</v>
      </c>
      <c r="BI486" s="154">
        <f>IF(N486="nulová",J486,0)</f>
        <v>0</v>
      </c>
      <c r="BJ486" s="18" t="s">
        <v>81</v>
      </c>
      <c r="BK486" s="154">
        <f>ROUND(I486*H486,2)</f>
        <v>0</v>
      </c>
      <c r="BL486" s="18" t="s">
        <v>196</v>
      </c>
      <c r="BM486" s="153" t="s">
        <v>511</v>
      </c>
    </row>
    <row r="487" spans="1:47" s="2" customFormat="1" ht="10.2">
      <c r="A487" s="33"/>
      <c r="B487" s="34"/>
      <c r="C487" s="33"/>
      <c r="D487" s="155" t="s">
        <v>152</v>
      </c>
      <c r="E487" s="33"/>
      <c r="F487" s="156" t="s">
        <v>510</v>
      </c>
      <c r="G487" s="33"/>
      <c r="H487" s="33"/>
      <c r="I487" s="157"/>
      <c r="J487" s="33"/>
      <c r="K487" s="33"/>
      <c r="L487" s="34"/>
      <c r="M487" s="158"/>
      <c r="N487" s="159"/>
      <c r="O487" s="59"/>
      <c r="P487" s="59"/>
      <c r="Q487" s="59"/>
      <c r="R487" s="59"/>
      <c r="S487" s="59"/>
      <c r="T487" s="60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T487" s="18" t="s">
        <v>152</v>
      </c>
      <c r="AU487" s="18" t="s">
        <v>83</v>
      </c>
    </row>
    <row r="488" spans="1:65" s="2" customFormat="1" ht="16.5" customHeight="1">
      <c r="A488" s="33"/>
      <c r="B488" s="141"/>
      <c r="C488" s="142" t="s">
        <v>345</v>
      </c>
      <c r="D488" s="142" t="s">
        <v>146</v>
      </c>
      <c r="E488" s="143" t="s">
        <v>512</v>
      </c>
      <c r="F488" s="144" t="s">
        <v>513</v>
      </c>
      <c r="G488" s="145" t="s">
        <v>162</v>
      </c>
      <c r="H488" s="146">
        <v>19.6</v>
      </c>
      <c r="I488" s="147"/>
      <c r="J488" s="148">
        <f>ROUND(I488*H488,2)</f>
        <v>0</v>
      </c>
      <c r="K488" s="144" t="s">
        <v>150</v>
      </c>
      <c r="L488" s="34"/>
      <c r="M488" s="149" t="s">
        <v>1</v>
      </c>
      <c r="N488" s="150" t="s">
        <v>38</v>
      </c>
      <c r="O488" s="59"/>
      <c r="P488" s="151">
        <f>O488*H488</f>
        <v>0</v>
      </c>
      <c r="Q488" s="151">
        <v>0</v>
      </c>
      <c r="R488" s="151">
        <f>Q488*H488</f>
        <v>0</v>
      </c>
      <c r="S488" s="151">
        <v>0</v>
      </c>
      <c r="T488" s="152">
        <f>S488*H488</f>
        <v>0</v>
      </c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R488" s="153" t="s">
        <v>196</v>
      </c>
      <c r="AT488" s="153" t="s">
        <v>146</v>
      </c>
      <c r="AU488" s="153" t="s">
        <v>83</v>
      </c>
      <c r="AY488" s="18" t="s">
        <v>144</v>
      </c>
      <c r="BE488" s="154">
        <f>IF(N488="základní",J488,0)</f>
        <v>0</v>
      </c>
      <c r="BF488" s="154">
        <f>IF(N488="snížená",J488,0)</f>
        <v>0</v>
      </c>
      <c r="BG488" s="154">
        <f>IF(N488="zákl. přenesená",J488,0)</f>
        <v>0</v>
      </c>
      <c r="BH488" s="154">
        <f>IF(N488="sníž. přenesená",J488,0)</f>
        <v>0</v>
      </c>
      <c r="BI488" s="154">
        <f>IF(N488="nulová",J488,0)</f>
        <v>0</v>
      </c>
      <c r="BJ488" s="18" t="s">
        <v>81</v>
      </c>
      <c r="BK488" s="154">
        <f>ROUND(I488*H488,2)</f>
        <v>0</v>
      </c>
      <c r="BL488" s="18" t="s">
        <v>196</v>
      </c>
      <c r="BM488" s="153" t="s">
        <v>514</v>
      </c>
    </row>
    <row r="489" spans="1:47" s="2" customFormat="1" ht="10.2">
      <c r="A489" s="33"/>
      <c r="B489" s="34"/>
      <c r="C489" s="33"/>
      <c r="D489" s="155" t="s">
        <v>152</v>
      </c>
      <c r="E489" s="33"/>
      <c r="F489" s="156" t="s">
        <v>515</v>
      </c>
      <c r="G489" s="33"/>
      <c r="H489" s="33"/>
      <c r="I489" s="157"/>
      <c r="J489" s="33"/>
      <c r="K489" s="33"/>
      <c r="L489" s="34"/>
      <c r="M489" s="158"/>
      <c r="N489" s="159"/>
      <c r="O489" s="59"/>
      <c r="P489" s="59"/>
      <c r="Q489" s="59"/>
      <c r="R489" s="59"/>
      <c r="S489" s="59"/>
      <c r="T489" s="60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T489" s="18" t="s">
        <v>152</v>
      </c>
      <c r="AU489" s="18" t="s">
        <v>83</v>
      </c>
    </row>
    <row r="490" spans="2:51" s="13" customFormat="1" ht="10.2">
      <c r="B490" s="160"/>
      <c r="D490" s="155" t="s">
        <v>165</v>
      </c>
      <c r="E490" s="161" t="s">
        <v>1</v>
      </c>
      <c r="F490" s="162" t="s">
        <v>516</v>
      </c>
      <c r="H490" s="163">
        <v>19.6</v>
      </c>
      <c r="I490" s="164"/>
      <c r="L490" s="160"/>
      <c r="M490" s="165"/>
      <c r="N490" s="166"/>
      <c r="O490" s="166"/>
      <c r="P490" s="166"/>
      <c r="Q490" s="166"/>
      <c r="R490" s="166"/>
      <c r="S490" s="166"/>
      <c r="T490" s="167"/>
      <c r="AT490" s="161" t="s">
        <v>165</v>
      </c>
      <c r="AU490" s="161" t="s">
        <v>83</v>
      </c>
      <c r="AV490" s="13" t="s">
        <v>83</v>
      </c>
      <c r="AW490" s="13" t="s">
        <v>30</v>
      </c>
      <c r="AX490" s="13" t="s">
        <v>73</v>
      </c>
      <c r="AY490" s="161" t="s">
        <v>144</v>
      </c>
    </row>
    <row r="491" spans="2:51" s="14" customFormat="1" ht="10.2">
      <c r="B491" s="168"/>
      <c r="D491" s="155" t="s">
        <v>165</v>
      </c>
      <c r="E491" s="169" t="s">
        <v>1</v>
      </c>
      <c r="F491" s="170" t="s">
        <v>167</v>
      </c>
      <c r="H491" s="171">
        <v>19.6</v>
      </c>
      <c r="I491" s="172"/>
      <c r="L491" s="168"/>
      <c r="M491" s="173"/>
      <c r="N491" s="174"/>
      <c r="O491" s="174"/>
      <c r="P491" s="174"/>
      <c r="Q491" s="174"/>
      <c r="R491" s="174"/>
      <c r="S491" s="174"/>
      <c r="T491" s="175"/>
      <c r="AT491" s="169" t="s">
        <v>165</v>
      </c>
      <c r="AU491" s="169" t="s">
        <v>83</v>
      </c>
      <c r="AV491" s="14" t="s">
        <v>151</v>
      </c>
      <c r="AW491" s="14" t="s">
        <v>30</v>
      </c>
      <c r="AX491" s="14" t="s">
        <v>81</v>
      </c>
      <c r="AY491" s="169" t="s">
        <v>144</v>
      </c>
    </row>
    <row r="492" spans="1:65" s="2" customFormat="1" ht="16.5" customHeight="1">
      <c r="A492" s="33"/>
      <c r="B492" s="141"/>
      <c r="C492" s="183" t="s">
        <v>517</v>
      </c>
      <c r="D492" s="183" t="s">
        <v>189</v>
      </c>
      <c r="E492" s="184" t="s">
        <v>509</v>
      </c>
      <c r="F492" s="185" t="s">
        <v>510</v>
      </c>
      <c r="G492" s="186" t="s">
        <v>162</v>
      </c>
      <c r="H492" s="187">
        <v>44.1</v>
      </c>
      <c r="I492" s="188"/>
      <c r="J492" s="189">
        <f>ROUND(I492*H492,2)</f>
        <v>0</v>
      </c>
      <c r="K492" s="185" t="s">
        <v>150</v>
      </c>
      <c r="L492" s="190"/>
      <c r="M492" s="191" t="s">
        <v>1</v>
      </c>
      <c r="N492" s="192" t="s">
        <v>38</v>
      </c>
      <c r="O492" s="59"/>
      <c r="P492" s="151">
        <f>O492*H492</f>
        <v>0</v>
      </c>
      <c r="Q492" s="151">
        <v>0</v>
      </c>
      <c r="R492" s="151">
        <f>Q492*H492</f>
        <v>0</v>
      </c>
      <c r="S492" s="151">
        <v>0</v>
      </c>
      <c r="T492" s="152">
        <f>S492*H492</f>
        <v>0</v>
      </c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R492" s="153" t="s">
        <v>245</v>
      </c>
      <c r="AT492" s="153" t="s">
        <v>189</v>
      </c>
      <c r="AU492" s="153" t="s">
        <v>83</v>
      </c>
      <c r="AY492" s="18" t="s">
        <v>144</v>
      </c>
      <c r="BE492" s="154">
        <f>IF(N492="základní",J492,0)</f>
        <v>0</v>
      </c>
      <c r="BF492" s="154">
        <f>IF(N492="snížená",J492,0)</f>
        <v>0</v>
      </c>
      <c r="BG492" s="154">
        <f>IF(N492="zákl. přenesená",J492,0)</f>
        <v>0</v>
      </c>
      <c r="BH492" s="154">
        <f>IF(N492="sníž. přenesená",J492,0)</f>
        <v>0</v>
      </c>
      <c r="BI492" s="154">
        <f>IF(N492="nulová",J492,0)</f>
        <v>0</v>
      </c>
      <c r="BJ492" s="18" t="s">
        <v>81</v>
      </c>
      <c r="BK492" s="154">
        <f>ROUND(I492*H492,2)</f>
        <v>0</v>
      </c>
      <c r="BL492" s="18" t="s">
        <v>196</v>
      </c>
      <c r="BM492" s="153" t="s">
        <v>518</v>
      </c>
    </row>
    <row r="493" spans="1:47" s="2" customFormat="1" ht="10.2">
      <c r="A493" s="33"/>
      <c r="B493" s="34"/>
      <c r="C493" s="33"/>
      <c r="D493" s="155" t="s">
        <v>152</v>
      </c>
      <c r="E493" s="33"/>
      <c r="F493" s="156" t="s">
        <v>510</v>
      </c>
      <c r="G493" s="33"/>
      <c r="H493" s="33"/>
      <c r="I493" s="157"/>
      <c r="J493" s="33"/>
      <c r="K493" s="33"/>
      <c r="L493" s="34"/>
      <c r="M493" s="158"/>
      <c r="N493" s="159"/>
      <c r="O493" s="59"/>
      <c r="P493" s="59"/>
      <c r="Q493" s="59"/>
      <c r="R493" s="59"/>
      <c r="S493" s="59"/>
      <c r="T493" s="60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T493" s="18" t="s">
        <v>152</v>
      </c>
      <c r="AU493" s="18" t="s">
        <v>83</v>
      </c>
    </row>
    <row r="494" spans="2:51" s="13" customFormat="1" ht="10.2">
      <c r="B494" s="160"/>
      <c r="D494" s="155" t="s">
        <v>165</v>
      </c>
      <c r="E494" s="161" t="s">
        <v>1</v>
      </c>
      <c r="F494" s="162" t="s">
        <v>519</v>
      </c>
      <c r="H494" s="163">
        <v>44.1</v>
      </c>
      <c r="I494" s="164"/>
      <c r="L494" s="160"/>
      <c r="M494" s="165"/>
      <c r="N494" s="166"/>
      <c r="O494" s="166"/>
      <c r="P494" s="166"/>
      <c r="Q494" s="166"/>
      <c r="R494" s="166"/>
      <c r="S494" s="166"/>
      <c r="T494" s="167"/>
      <c r="AT494" s="161" t="s">
        <v>165</v>
      </c>
      <c r="AU494" s="161" t="s">
        <v>83</v>
      </c>
      <c r="AV494" s="13" t="s">
        <v>83</v>
      </c>
      <c r="AW494" s="13" t="s">
        <v>30</v>
      </c>
      <c r="AX494" s="13" t="s">
        <v>73</v>
      </c>
      <c r="AY494" s="161" t="s">
        <v>144</v>
      </c>
    </row>
    <row r="495" spans="2:51" s="14" customFormat="1" ht="10.2">
      <c r="B495" s="168"/>
      <c r="D495" s="155" t="s">
        <v>165</v>
      </c>
      <c r="E495" s="169" t="s">
        <v>1</v>
      </c>
      <c r="F495" s="170" t="s">
        <v>167</v>
      </c>
      <c r="H495" s="171">
        <v>44.1</v>
      </c>
      <c r="I495" s="172"/>
      <c r="L495" s="168"/>
      <c r="M495" s="173"/>
      <c r="N495" s="174"/>
      <c r="O495" s="174"/>
      <c r="P495" s="174"/>
      <c r="Q495" s="174"/>
      <c r="R495" s="174"/>
      <c r="S495" s="174"/>
      <c r="T495" s="175"/>
      <c r="AT495" s="169" t="s">
        <v>165</v>
      </c>
      <c r="AU495" s="169" t="s">
        <v>83</v>
      </c>
      <c r="AV495" s="14" t="s">
        <v>151</v>
      </c>
      <c r="AW495" s="14" t="s">
        <v>30</v>
      </c>
      <c r="AX495" s="14" t="s">
        <v>81</v>
      </c>
      <c r="AY495" s="169" t="s">
        <v>144</v>
      </c>
    </row>
    <row r="496" spans="2:63" s="12" customFormat="1" ht="22.8" customHeight="1">
      <c r="B496" s="129"/>
      <c r="D496" s="130" t="s">
        <v>72</v>
      </c>
      <c r="E496" s="139" t="s">
        <v>520</v>
      </c>
      <c r="F496" s="139" t="s">
        <v>521</v>
      </c>
      <c r="I496" s="132"/>
      <c r="J496" s="140">
        <f>BK496</f>
        <v>0</v>
      </c>
      <c r="L496" s="129"/>
      <c r="M496" s="133"/>
      <c r="N496" s="134"/>
      <c r="O496" s="134"/>
      <c r="P496" s="135">
        <f>SUM(P497:P565)</f>
        <v>0</v>
      </c>
      <c r="Q496" s="134"/>
      <c r="R496" s="135">
        <f>SUM(R497:R565)</f>
        <v>0</v>
      </c>
      <c r="S496" s="134"/>
      <c r="T496" s="136">
        <f>SUM(T497:T565)</f>
        <v>0</v>
      </c>
      <c r="AR496" s="130" t="s">
        <v>83</v>
      </c>
      <c r="AT496" s="137" t="s">
        <v>72</v>
      </c>
      <c r="AU496" s="137" t="s">
        <v>81</v>
      </c>
      <c r="AY496" s="130" t="s">
        <v>144</v>
      </c>
      <c r="BK496" s="138">
        <f>SUM(BK497:BK565)</f>
        <v>0</v>
      </c>
    </row>
    <row r="497" spans="1:65" s="2" customFormat="1" ht="22.8">
      <c r="A497" s="33"/>
      <c r="B497" s="141"/>
      <c r="C497" s="142" t="s">
        <v>349</v>
      </c>
      <c r="D497" s="142" t="s">
        <v>146</v>
      </c>
      <c r="E497" s="143" t="s">
        <v>522</v>
      </c>
      <c r="F497" s="144" t="s">
        <v>523</v>
      </c>
      <c r="G497" s="145" t="s">
        <v>182</v>
      </c>
      <c r="H497" s="146">
        <v>19</v>
      </c>
      <c r="I497" s="147"/>
      <c r="J497" s="148">
        <f>ROUND(I497*H497,2)</f>
        <v>0</v>
      </c>
      <c r="K497" s="144" t="s">
        <v>183</v>
      </c>
      <c r="L497" s="34"/>
      <c r="M497" s="149" t="s">
        <v>1</v>
      </c>
      <c r="N497" s="150" t="s">
        <v>38</v>
      </c>
      <c r="O497" s="59"/>
      <c r="P497" s="151">
        <f>O497*H497</f>
        <v>0</v>
      </c>
      <c r="Q497" s="151">
        <v>0</v>
      </c>
      <c r="R497" s="151">
        <f>Q497*H497</f>
        <v>0</v>
      </c>
      <c r="S497" s="151">
        <v>0</v>
      </c>
      <c r="T497" s="152">
        <f>S497*H497</f>
        <v>0</v>
      </c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R497" s="153" t="s">
        <v>196</v>
      </c>
      <c r="AT497" s="153" t="s">
        <v>146</v>
      </c>
      <c r="AU497" s="153" t="s">
        <v>83</v>
      </c>
      <c r="AY497" s="18" t="s">
        <v>144</v>
      </c>
      <c r="BE497" s="154">
        <f>IF(N497="základní",J497,0)</f>
        <v>0</v>
      </c>
      <c r="BF497" s="154">
        <f>IF(N497="snížená",J497,0)</f>
        <v>0</v>
      </c>
      <c r="BG497" s="154">
        <f>IF(N497="zákl. přenesená",J497,0)</f>
        <v>0</v>
      </c>
      <c r="BH497" s="154">
        <f>IF(N497="sníž. přenesená",J497,0)</f>
        <v>0</v>
      </c>
      <c r="BI497" s="154">
        <f>IF(N497="nulová",J497,0)</f>
        <v>0</v>
      </c>
      <c r="BJ497" s="18" t="s">
        <v>81</v>
      </c>
      <c r="BK497" s="154">
        <f>ROUND(I497*H497,2)</f>
        <v>0</v>
      </c>
      <c r="BL497" s="18" t="s">
        <v>196</v>
      </c>
      <c r="BM497" s="153" t="s">
        <v>524</v>
      </c>
    </row>
    <row r="498" spans="1:47" s="2" customFormat="1" ht="19.2">
      <c r="A498" s="33"/>
      <c r="B498" s="34"/>
      <c r="C498" s="33"/>
      <c r="D498" s="155" t="s">
        <v>152</v>
      </c>
      <c r="E498" s="33"/>
      <c r="F498" s="156" t="s">
        <v>523</v>
      </c>
      <c r="G498" s="33"/>
      <c r="H498" s="33"/>
      <c r="I498" s="157"/>
      <c r="J498" s="33"/>
      <c r="K498" s="33"/>
      <c r="L498" s="34"/>
      <c r="M498" s="158"/>
      <c r="N498" s="159"/>
      <c r="O498" s="59"/>
      <c r="P498" s="59"/>
      <c r="Q498" s="59"/>
      <c r="R498" s="59"/>
      <c r="S498" s="59"/>
      <c r="T498" s="60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T498" s="18" t="s">
        <v>152</v>
      </c>
      <c r="AU498" s="18" t="s">
        <v>83</v>
      </c>
    </row>
    <row r="499" spans="2:51" s="13" customFormat="1" ht="10.2">
      <c r="B499" s="160"/>
      <c r="D499" s="155" t="s">
        <v>165</v>
      </c>
      <c r="E499" s="161" t="s">
        <v>1</v>
      </c>
      <c r="F499" s="162" t="s">
        <v>256</v>
      </c>
      <c r="H499" s="163">
        <v>19</v>
      </c>
      <c r="I499" s="164"/>
      <c r="L499" s="160"/>
      <c r="M499" s="165"/>
      <c r="N499" s="166"/>
      <c r="O499" s="166"/>
      <c r="P499" s="166"/>
      <c r="Q499" s="166"/>
      <c r="R499" s="166"/>
      <c r="S499" s="166"/>
      <c r="T499" s="167"/>
      <c r="AT499" s="161" t="s">
        <v>165</v>
      </c>
      <c r="AU499" s="161" t="s">
        <v>83</v>
      </c>
      <c r="AV499" s="13" t="s">
        <v>83</v>
      </c>
      <c r="AW499" s="13" t="s">
        <v>30</v>
      </c>
      <c r="AX499" s="13" t="s">
        <v>73</v>
      </c>
      <c r="AY499" s="161" t="s">
        <v>144</v>
      </c>
    </row>
    <row r="500" spans="2:51" s="14" customFormat="1" ht="10.2">
      <c r="B500" s="168"/>
      <c r="D500" s="155" t="s">
        <v>165</v>
      </c>
      <c r="E500" s="169" t="s">
        <v>1</v>
      </c>
      <c r="F500" s="170" t="s">
        <v>167</v>
      </c>
      <c r="H500" s="171">
        <v>19</v>
      </c>
      <c r="I500" s="172"/>
      <c r="L500" s="168"/>
      <c r="M500" s="173"/>
      <c r="N500" s="174"/>
      <c r="O500" s="174"/>
      <c r="P500" s="174"/>
      <c r="Q500" s="174"/>
      <c r="R500" s="174"/>
      <c r="S500" s="174"/>
      <c r="T500" s="175"/>
      <c r="AT500" s="169" t="s">
        <v>165</v>
      </c>
      <c r="AU500" s="169" t="s">
        <v>83</v>
      </c>
      <c r="AV500" s="14" t="s">
        <v>151</v>
      </c>
      <c r="AW500" s="14" t="s">
        <v>30</v>
      </c>
      <c r="AX500" s="14" t="s">
        <v>81</v>
      </c>
      <c r="AY500" s="169" t="s">
        <v>144</v>
      </c>
    </row>
    <row r="501" spans="1:65" s="2" customFormat="1" ht="34.2">
      <c r="A501" s="33"/>
      <c r="B501" s="141"/>
      <c r="C501" s="183" t="s">
        <v>525</v>
      </c>
      <c r="D501" s="183" t="s">
        <v>189</v>
      </c>
      <c r="E501" s="184" t="s">
        <v>526</v>
      </c>
      <c r="F501" s="185" t="s">
        <v>527</v>
      </c>
      <c r="G501" s="186" t="s">
        <v>182</v>
      </c>
      <c r="H501" s="187">
        <v>5</v>
      </c>
      <c r="I501" s="188"/>
      <c r="J501" s="189">
        <f>ROUND(I501*H501,2)</f>
        <v>0</v>
      </c>
      <c r="K501" s="185" t="s">
        <v>171</v>
      </c>
      <c r="L501" s="190"/>
      <c r="M501" s="191" t="s">
        <v>1</v>
      </c>
      <c r="N501" s="192" t="s">
        <v>38</v>
      </c>
      <c r="O501" s="59"/>
      <c r="P501" s="151">
        <f>O501*H501</f>
        <v>0</v>
      </c>
      <c r="Q501" s="151">
        <v>0</v>
      </c>
      <c r="R501" s="151">
        <f>Q501*H501</f>
        <v>0</v>
      </c>
      <c r="S501" s="151">
        <v>0</v>
      </c>
      <c r="T501" s="152">
        <f>S501*H501</f>
        <v>0</v>
      </c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R501" s="153" t="s">
        <v>245</v>
      </c>
      <c r="AT501" s="153" t="s">
        <v>189</v>
      </c>
      <c r="AU501" s="153" t="s">
        <v>83</v>
      </c>
      <c r="AY501" s="18" t="s">
        <v>144</v>
      </c>
      <c r="BE501" s="154">
        <f>IF(N501="základní",J501,0)</f>
        <v>0</v>
      </c>
      <c r="BF501" s="154">
        <f>IF(N501="snížená",J501,0)</f>
        <v>0</v>
      </c>
      <c r="BG501" s="154">
        <f>IF(N501="zákl. přenesená",J501,0)</f>
        <v>0</v>
      </c>
      <c r="BH501" s="154">
        <f>IF(N501="sníž. přenesená",J501,0)</f>
        <v>0</v>
      </c>
      <c r="BI501" s="154">
        <f>IF(N501="nulová",J501,0)</f>
        <v>0</v>
      </c>
      <c r="BJ501" s="18" t="s">
        <v>81</v>
      </c>
      <c r="BK501" s="154">
        <f>ROUND(I501*H501,2)</f>
        <v>0</v>
      </c>
      <c r="BL501" s="18" t="s">
        <v>196</v>
      </c>
      <c r="BM501" s="153" t="s">
        <v>528</v>
      </c>
    </row>
    <row r="502" spans="1:47" s="2" customFormat="1" ht="19.2">
      <c r="A502" s="33"/>
      <c r="B502" s="34"/>
      <c r="C502" s="33"/>
      <c r="D502" s="155" t="s">
        <v>152</v>
      </c>
      <c r="E502" s="33"/>
      <c r="F502" s="156" t="s">
        <v>527</v>
      </c>
      <c r="G502" s="33"/>
      <c r="H502" s="33"/>
      <c r="I502" s="157"/>
      <c r="J502" s="33"/>
      <c r="K502" s="33"/>
      <c r="L502" s="34"/>
      <c r="M502" s="158"/>
      <c r="N502" s="159"/>
      <c r="O502" s="59"/>
      <c r="P502" s="59"/>
      <c r="Q502" s="59"/>
      <c r="R502" s="59"/>
      <c r="S502" s="59"/>
      <c r="T502" s="60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T502" s="18" t="s">
        <v>152</v>
      </c>
      <c r="AU502" s="18" t="s">
        <v>83</v>
      </c>
    </row>
    <row r="503" spans="2:51" s="15" customFormat="1" ht="10.2">
      <c r="B503" s="176"/>
      <c r="D503" s="155" t="s">
        <v>165</v>
      </c>
      <c r="E503" s="177" t="s">
        <v>1</v>
      </c>
      <c r="F503" s="178" t="s">
        <v>529</v>
      </c>
      <c r="H503" s="177" t="s">
        <v>1</v>
      </c>
      <c r="I503" s="179"/>
      <c r="L503" s="176"/>
      <c r="M503" s="180"/>
      <c r="N503" s="181"/>
      <c r="O503" s="181"/>
      <c r="P503" s="181"/>
      <c r="Q503" s="181"/>
      <c r="R503" s="181"/>
      <c r="S503" s="181"/>
      <c r="T503" s="182"/>
      <c r="AT503" s="177" t="s">
        <v>165</v>
      </c>
      <c r="AU503" s="177" t="s">
        <v>83</v>
      </c>
      <c r="AV503" s="15" t="s">
        <v>81</v>
      </c>
      <c r="AW503" s="15" t="s">
        <v>30</v>
      </c>
      <c r="AX503" s="15" t="s">
        <v>73</v>
      </c>
      <c r="AY503" s="177" t="s">
        <v>144</v>
      </c>
    </row>
    <row r="504" spans="2:51" s="13" customFormat="1" ht="10.2">
      <c r="B504" s="160"/>
      <c r="D504" s="155" t="s">
        <v>165</v>
      </c>
      <c r="E504" s="161" t="s">
        <v>1</v>
      </c>
      <c r="F504" s="162" t="s">
        <v>175</v>
      </c>
      <c r="H504" s="163">
        <v>5</v>
      </c>
      <c r="I504" s="164"/>
      <c r="L504" s="160"/>
      <c r="M504" s="165"/>
      <c r="N504" s="166"/>
      <c r="O504" s="166"/>
      <c r="P504" s="166"/>
      <c r="Q504" s="166"/>
      <c r="R504" s="166"/>
      <c r="S504" s="166"/>
      <c r="T504" s="167"/>
      <c r="AT504" s="161" t="s">
        <v>165</v>
      </c>
      <c r="AU504" s="161" t="s">
        <v>83</v>
      </c>
      <c r="AV504" s="13" t="s">
        <v>83</v>
      </c>
      <c r="AW504" s="13" t="s">
        <v>30</v>
      </c>
      <c r="AX504" s="13" t="s">
        <v>73</v>
      </c>
      <c r="AY504" s="161" t="s">
        <v>144</v>
      </c>
    </row>
    <row r="505" spans="2:51" s="14" customFormat="1" ht="10.2">
      <c r="B505" s="168"/>
      <c r="D505" s="155" t="s">
        <v>165</v>
      </c>
      <c r="E505" s="169" t="s">
        <v>1</v>
      </c>
      <c r="F505" s="170" t="s">
        <v>167</v>
      </c>
      <c r="H505" s="171">
        <v>5</v>
      </c>
      <c r="I505" s="172"/>
      <c r="L505" s="168"/>
      <c r="M505" s="173"/>
      <c r="N505" s="174"/>
      <c r="O505" s="174"/>
      <c r="P505" s="174"/>
      <c r="Q505" s="174"/>
      <c r="R505" s="174"/>
      <c r="S505" s="174"/>
      <c r="T505" s="175"/>
      <c r="AT505" s="169" t="s">
        <v>165</v>
      </c>
      <c r="AU505" s="169" t="s">
        <v>83</v>
      </c>
      <c r="AV505" s="14" t="s">
        <v>151</v>
      </c>
      <c r="AW505" s="14" t="s">
        <v>30</v>
      </c>
      <c r="AX505" s="14" t="s">
        <v>81</v>
      </c>
      <c r="AY505" s="169" t="s">
        <v>144</v>
      </c>
    </row>
    <row r="506" spans="1:65" s="2" customFormat="1" ht="34.2">
      <c r="A506" s="33"/>
      <c r="B506" s="141"/>
      <c r="C506" s="183" t="s">
        <v>353</v>
      </c>
      <c r="D506" s="183" t="s">
        <v>189</v>
      </c>
      <c r="E506" s="184" t="s">
        <v>530</v>
      </c>
      <c r="F506" s="185" t="s">
        <v>531</v>
      </c>
      <c r="G506" s="186" t="s">
        <v>182</v>
      </c>
      <c r="H506" s="187">
        <v>2</v>
      </c>
      <c r="I506" s="188"/>
      <c r="J506" s="189">
        <f>ROUND(I506*H506,2)</f>
        <v>0</v>
      </c>
      <c r="K506" s="185" t="s">
        <v>171</v>
      </c>
      <c r="L506" s="190"/>
      <c r="M506" s="191" t="s">
        <v>1</v>
      </c>
      <c r="N506" s="192" t="s">
        <v>38</v>
      </c>
      <c r="O506" s="59"/>
      <c r="P506" s="151">
        <f>O506*H506</f>
        <v>0</v>
      </c>
      <c r="Q506" s="151">
        <v>0</v>
      </c>
      <c r="R506" s="151">
        <f>Q506*H506</f>
        <v>0</v>
      </c>
      <c r="S506" s="151">
        <v>0</v>
      </c>
      <c r="T506" s="152">
        <f>S506*H506</f>
        <v>0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53" t="s">
        <v>245</v>
      </c>
      <c r="AT506" s="153" t="s">
        <v>189</v>
      </c>
      <c r="AU506" s="153" t="s">
        <v>83</v>
      </c>
      <c r="AY506" s="18" t="s">
        <v>144</v>
      </c>
      <c r="BE506" s="154">
        <f>IF(N506="základní",J506,0)</f>
        <v>0</v>
      </c>
      <c r="BF506" s="154">
        <f>IF(N506="snížená",J506,0)</f>
        <v>0</v>
      </c>
      <c r="BG506" s="154">
        <f>IF(N506="zákl. přenesená",J506,0)</f>
        <v>0</v>
      </c>
      <c r="BH506" s="154">
        <f>IF(N506="sníž. přenesená",J506,0)</f>
        <v>0</v>
      </c>
      <c r="BI506" s="154">
        <f>IF(N506="nulová",J506,0)</f>
        <v>0</v>
      </c>
      <c r="BJ506" s="18" t="s">
        <v>81</v>
      </c>
      <c r="BK506" s="154">
        <f>ROUND(I506*H506,2)</f>
        <v>0</v>
      </c>
      <c r="BL506" s="18" t="s">
        <v>196</v>
      </c>
      <c r="BM506" s="153" t="s">
        <v>532</v>
      </c>
    </row>
    <row r="507" spans="1:47" s="2" customFormat="1" ht="19.2">
      <c r="A507" s="33"/>
      <c r="B507" s="34"/>
      <c r="C507" s="33"/>
      <c r="D507" s="155" t="s">
        <v>152</v>
      </c>
      <c r="E507" s="33"/>
      <c r="F507" s="156" t="s">
        <v>531</v>
      </c>
      <c r="G507" s="33"/>
      <c r="H507" s="33"/>
      <c r="I507" s="157"/>
      <c r="J507" s="33"/>
      <c r="K507" s="33"/>
      <c r="L507" s="34"/>
      <c r="M507" s="158"/>
      <c r="N507" s="159"/>
      <c r="O507" s="59"/>
      <c r="P507" s="59"/>
      <c r="Q507" s="59"/>
      <c r="R507" s="59"/>
      <c r="S507" s="59"/>
      <c r="T507" s="60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T507" s="18" t="s">
        <v>152</v>
      </c>
      <c r="AU507" s="18" t="s">
        <v>83</v>
      </c>
    </row>
    <row r="508" spans="2:51" s="15" customFormat="1" ht="10.2">
      <c r="B508" s="176"/>
      <c r="D508" s="155" t="s">
        <v>165</v>
      </c>
      <c r="E508" s="177" t="s">
        <v>1</v>
      </c>
      <c r="F508" s="178" t="s">
        <v>529</v>
      </c>
      <c r="H508" s="177" t="s">
        <v>1</v>
      </c>
      <c r="I508" s="179"/>
      <c r="L508" s="176"/>
      <c r="M508" s="180"/>
      <c r="N508" s="181"/>
      <c r="O508" s="181"/>
      <c r="P508" s="181"/>
      <c r="Q508" s="181"/>
      <c r="R508" s="181"/>
      <c r="S508" s="181"/>
      <c r="T508" s="182"/>
      <c r="AT508" s="177" t="s">
        <v>165</v>
      </c>
      <c r="AU508" s="177" t="s">
        <v>83</v>
      </c>
      <c r="AV508" s="15" t="s">
        <v>81</v>
      </c>
      <c r="AW508" s="15" t="s">
        <v>30</v>
      </c>
      <c r="AX508" s="15" t="s">
        <v>73</v>
      </c>
      <c r="AY508" s="177" t="s">
        <v>144</v>
      </c>
    </row>
    <row r="509" spans="2:51" s="13" customFormat="1" ht="10.2">
      <c r="B509" s="160"/>
      <c r="D509" s="155" t="s">
        <v>165</v>
      </c>
      <c r="E509" s="161" t="s">
        <v>1</v>
      </c>
      <c r="F509" s="162" t="s">
        <v>83</v>
      </c>
      <c r="H509" s="163">
        <v>2</v>
      </c>
      <c r="I509" s="164"/>
      <c r="L509" s="160"/>
      <c r="M509" s="165"/>
      <c r="N509" s="166"/>
      <c r="O509" s="166"/>
      <c r="P509" s="166"/>
      <c r="Q509" s="166"/>
      <c r="R509" s="166"/>
      <c r="S509" s="166"/>
      <c r="T509" s="167"/>
      <c r="AT509" s="161" t="s">
        <v>165</v>
      </c>
      <c r="AU509" s="161" t="s">
        <v>83</v>
      </c>
      <c r="AV509" s="13" t="s">
        <v>83</v>
      </c>
      <c r="AW509" s="13" t="s">
        <v>30</v>
      </c>
      <c r="AX509" s="13" t="s">
        <v>73</v>
      </c>
      <c r="AY509" s="161" t="s">
        <v>144</v>
      </c>
    </row>
    <row r="510" spans="2:51" s="14" customFormat="1" ht="10.2">
      <c r="B510" s="168"/>
      <c r="D510" s="155" t="s">
        <v>165</v>
      </c>
      <c r="E510" s="169" t="s">
        <v>1</v>
      </c>
      <c r="F510" s="170" t="s">
        <v>167</v>
      </c>
      <c r="H510" s="171">
        <v>2</v>
      </c>
      <c r="I510" s="172"/>
      <c r="L510" s="168"/>
      <c r="M510" s="173"/>
      <c r="N510" s="174"/>
      <c r="O510" s="174"/>
      <c r="P510" s="174"/>
      <c r="Q510" s="174"/>
      <c r="R510" s="174"/>
      <c r="S510" s="174"/>
      <c r="T510" s="175"/>
      <c r="AT510" s="169" t="s">
        <v>165</v>
      </c>
      <c r="AU510" s="169" t="s">
        <v>83</v>
      </c>
      <c r="AV510" s="14" t="s">
        <v>151</v>
      </c>
      <c r="AW510" s="14" t="s">
        <v>30</v>
      </c>
      <c r="AX510" s="14" t="s">
        <v>81</v>
      </c>
      <c r="AY510" s="169" t="s">
        <v>144</v>
      </c>
    </row>
    <row r="511" spans="1:65" s="2" customFormat="1" ht="34.2">
      <c r="A511" s="33"/>
      <c r="B511" s="141"/>
      <c r="C511" s="183" t="s">
        <v>533</v>
      </c>
      <c r="D511" s="183" t="s">
        <v>189</v>
      </c>
      <c r="E511" s="184" t="s">
        <v>534</v>
      </c>
      <c r="F511" s="185" t="s">
        <v>535</v>
      </c>
      <c r="G511" s="186" t="s">
        <v>182</v>
      </c>
      <c r="H511" s="187">
        <v>1</v>
      </c>
      <c r="I511" s="188"/>
      <c r="J511" s="189">
        <f>ROUND(I511*H511,2)</f>
        <v>0</v>
      </c>
      <c r="K511" s="185" t="s">
        <v>171</v>
      </c>
      <c r="L511" s="190"/>
      <c r="M511" s="191" t="s">
        <v>1</v>
      </c>
      <c r="N511" s="192" t="s">
        <v>38</v>
      </c>
      <c r="O511" s="59"/>
      <c r="P511" s="151">
        <f>O511*H511</f>
        <v>0</v>
      </c>
      <c r="Q511" s="151">
        <v>0</v>
      </c>
      <c r="R511" s="151">
        <f>Q511*H511</f>
        <v>0</v>
      </c>
      <c r="S511" s="151">
        <v>0</v>
      </c>
      <c r="T511" s="152">
        <f>S511*H511</f>
        <v>0</v>
      </c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R511" s="153" t="s">
        <v>245</v>
      </c>
      <c r="AT511" s="153" t="s">
        <v>189</v>
      </c>
      <c r="AU511" s="153" t="s">
        <v>83</v>
      </c>
      <c r="AY511" s="18" t="s">
        <v>144</v>
      </c>
      <c r="BE511" s="154">
        <f>IF(N511="základní",J511,0)</f>
        <v>0</v>
      </c>
      <c r="BF511" s="154">
        <f>IF(N511="snížená",J511,0)</f>
        <v>0</v>
      </c>
      <c r="BG511" s="154">
        <f>IF(N511="zákl. přenesená",J511,0)</f>
        <v>0</v>
      </c>
      <c r="BH511" s="154">
        <f>IF(N511="sníž. přenesená",J511,0)</f>
        <v>0</v>
      </c>
      <c r="BI511" s="154">
        <f>IF(N511="nulová",J511,0)</f>
        <v>0</v>
      </c>
      <c r="BJ511" s="18" t="s">
        <v>81</v>
      </c>
      <c r="BK511" s="154">
        <f>ROUND(I511*H511,2)</f>
        <v>0</v>
      </c>
      <c r="BL511" s="18" t="s">
        <v>196</v>
      </c>
      <c r="BM511" s="153" t="s">
        <v>536</v>
      </c>
    </row>
    <row r="512" spans="1:47" s="2" customFormat="1" ht="19.2">
      <c r="A512" s="33"/>
      <c r="B512" s="34"/>
      <c r="C512" s="33"/>
      <c r="D512" s="155" t="s">
        <v>152</v>
      </c>
      <c r="E512" s="33"/>
      <c r="F512" s="156" t="s">
        <v>535</v>
      </c>
      <c r="G512" s="33"/>
      <c r="H512" s="33"/>
      <c r="I512" s="157"/>
      <c r="J512" s="33"/>
      <c r="K512" s="33"/>
      <c r="L512" s="34"/>
      <c r="M512" s="158"/>
      <c r="N512" s="159"/>
      <c r="O512" s="59"/>
      <c r="P512" s="59"/>
      <c r="Q512" s="59"/>
      <c r="R512" s="59"/>
      <c r="S512" s="59"/>
      <c r="T512" s="60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T512" s="18" t="s">
        <v>152</v>
      </c>
      <c r="AU512" s="18" t="s">
        <v>83</v>
      </c>
    </row>
    <row r="513" spans="2:51" s="15" customFormat="1" ht="10.2">
      <c r="B513" s="176"/>
      <c r="D513" s="155" t="s">
        <v>165</v>
      </c>
      <c r="E513" s="177" t="s">
        <v>1</v>
      </c>
      <c r="F513" s="178" t="s">
        <v>529</v>
      </c>
      <c r="H513" s="177" t="s">
        <v>1</v>
      </c>
      <c r="I513" s="179"/>
      <c r="L513" s="176"/>
      <c r="M513" s="180"/>
      <c r="N513" s="181"/>
      <c r="O513" s="181"/>
      <c r="P513" s="181"/>
      <c r="Q513" s="181"/>
      <c r="R513" s="181"/>
      <c r="S513" s="181"/>
      <c r="T513" s="182"/>
      <c r="AT513" s="177" t="s">
        <v>165</v>
      </c>
      <c r="AU513" s="177" t="s">
        <v>83</v>
      </c>
      <c r="AV513" s="15" t="s">
        <v>81</v>
      </c>
      <c r="AW513" s="15" t="s">
        <v>30</v>
      </c>
      <c r="AX513" s="15" t="s">
        <v>73</v>
      </c>
      <c r="AY513" s="177" t="s">
        <v>144</v>
      </c>
    </row>
    <row r="514" spans="2:51" s="13" customFormat="1" ht="10.2">
      <c r="B514" s="160"/>
      <c r="D514" s="155" t="s">
        <v>165</v>
      </c>
      <c r="E514" s="161" t="s">
        <v>1</v>
      </c>
      <c r="F514" s="162" t="s">
        <v>81</v>
      </c>
      <c r="H514" s="163">
        <v>1</v>
      </c>
      <c r="I514" s="164"/>
      <c r="L514" s="160"/>
      <c r="M514" s="165"/>
      <c r="N514" s="166"/>
      <c r="O514" s="166"/>
      <c r="P514" s="166"/>
      <c r="Q514" s="166"/>
      <c r="R514" s="166"/>
      <c r="S514" s="166"/>
      <c r="T514" s="167"/>
      <c r="AT514" s="161" t="s">
        <v>165</v>
      </c>
      <c r="AU514" s="161" t="s">
        <v>83</v>
      </c>
      <c r="AV514" s="13" t="s">
        <v>83</v>
      </c>
      <c r="AW514" s="13" t="s">
        <v>30</v>
      </c>
      <c r="AX514" s="13" t="s">
        <v>73</v>
      </c>
      <c r="AY514" s="161" t="s">
        <v>144</v>
      </c>
    </row>
    <row r="515" spans="2:51" s="14" customFormat="1" ht="10.2">
      <c r="B515" s="168"/>
      <c r="D515" s="155" t="s">
        <v>165</v>
      </c>
      <c r="E515" s="169" t="s">
        <v>1</v>
      </c>
      <c r="F515" s="170" t="s">
        <v>167</v>
      </c>
      <c r="H515" s="171">
        <v>1</v>
      </c>
      <c r="I515" s="172"/>
      <c r="L515" s="168"/>
      <c r="M515" s="173"/>
      <c r="N515" s="174"/>
      <c r="O515" s="174"/>
      <c r="P515" s="174"/>
      <c r="Q515" s="174"/>
      <c r="R515" s="174"/>
      <c r="S515" s="174"/>
      <c r="T515" s="175"/>
      <c r="AT515" s="169" t="s">
        <v>165</v>
      </c>
      <c r="AU515" s="169" t="s">
        <v>83</v>
      </c>
      <c r="AV515" s="14" t="s">
        <v>151</v>
      </c>
      <c r="AW515" s="14" t="s">
        <v>30</v>
      </c>
      <c r="AX515" s="14" t="s">
        <v>81</v>
      </c>
      <c r="AY515" s="169" t="s">
        <v>144</v>
      </c>
    </row>
    <row r="516" spans="1:65" s="2" customFormat="1" ht="34.2">
      <c r="A516" s="33"/>
      <c r="B516" s="141"/>
      <c r="C516" s="183" t="s">
        <v>356</v>
      </c>
      <c r="D516" s="183" t="s">
        <v>189</v>
      </c>
      <c r="E516" s="184" t="s">
        <v>537</v>
      </c>
      <c r="F516" s="185" t="s">
        <v>538</v>
      </c>
      <c r="G516" s="186" t="s">
        <v>182</v>
      </c>
      <c r="H516" s="187">
        <v>4</v>
      </c>
      <c r="I516" s="188"/>
      <c r="J516" s="189">
        <f>ROUND(I516*H516,2)</f>
        <v>0</v>
      </c>
      <c r="K516" s="185" t="s">
        <v>171</v>
      </c>
      <c r="L516" s="190"/>
      <c r="M516" s="191" t="s">
        <v>1</v>
      </c>
      <c r="N516" s="192" t="s">
        <v>38</v>
      </c>
      <c r="O516" s="59"/>
      <c r="P516" s="151">
        <f>O516*H516</f>
        <v>0</v>
      </c>
      <c r="Q516" s="151">
        <v>0</v>
      </c>
      <c r="R516" s="151">
        <f>Q516*H516</f>
        <v>0</v>
      </c>
      <c r="S516" s="151">
        <v>0</v>
      </c>
      <c r="T516" s="152">
        <f>S516*H516</f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153" t="s">
        <v>245</v>
      </c>
      <c r="AT516" s="153" t="s">
        <v>189</v>
      </c>
      <c r="AU516" s="153" t="s">
        <v>83</v>
      </c>
      <c r="AY516" s="18" t="s">
        <v>144</v>
      </c>
      <c r="BE516" s="154">
        <f>IF(N516="základní",J516,0)</f>
        <v>0</v>
      </c>
      <c r="BF516" s="154">
        <f>IF(N516="snížená",J516,0)</f>
        <v>0</v>
      </c>
      <c r="BG516" s="154">
        <f>IF(N516="zákl. přenesená",J516,0)</f>
        <v>0</v>
      </c>
      <c r="BH516" s="154">
        <f>IF(N516="sníž. přenesená",J516,0)</f>
        <v>0</v>
      </c>
      <c r="BI516" s="154">
        <f>IF(N516="nulová",J516,0)</f>
        <v>0</v>
      </c>
      <c r="BJ516" s="18" t="s">
        <v>81</v>
      </c>
      <c r="BK516" s="154">
        <f>ROUND(I516*H516,2)</f>
        <v>0</v>
      </c>
      <c r="BL516" s="18" t="s">
        <v>196</v>
      </c>
      <c r="BM516" s="153" t="s">
        <v>539</v>
      </c>
    </row>
    <row r="517" spans="1:47" s="2" customFormat="1" ht="19.2">
      <c r="A517" s="33"/>
      <c r="B517" s="34"/>
      <c r="C517" s="33"/>
      <c r="D517" s="155" t="s">
        <v>152</v>
      </c>
      <c r="E517" s="33"/>
      <c r="F517" s="156" t="s">
        <v>538</v>
      </c>
      <c r="G517" s="33"/>
      <c r="H517" s="33"/>
      <c r="I517" s="157"/>
      <c r="J517" s="33"/>
      <c r="K517" s="33"/>
      <c r="L517" s="34"/>
      <c r="M517" s="158"/>
      <c r="N517" s="159"/>
      <c r="O517" s="59"/>
      <c r="P517" s="59"/>
      <c r="Q517" s="59"/>
      <c r="R517" s="59"/>
      <c r="S517" s="59"/>
      <c r="T517" s="60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T517" s="18" t="s">
        <v>152</v>
      </c>
      <c r="AU517" s="18" t="s">
        <v>83</v>
      </c>
    </row>
    <row r="518" spans="2:51" s="15" customFormat="1" ht="10.2">
      <c r="B518" s="176"/>
      <c r="D518" s="155" t="s">
        <v>165</v>
      </c>
      <c r="E518" s="177" t="s">
        <v>1</v>
      </c>
      <c r="F518" s="178" t="s">
        <v>529</v>
      </c>
      <c r="H518" s="177" t="s">
        <v>1</v>
      </c>
      <c r="I518" s="179"/>
      <c r="L518" s="176"/>
      <c r="M518" s="180"/>
      <c r="N518" s="181"/>
      <c r="O518" s="181"/>
      <c r="P518" s="181"/>
      <c r="Q518" s="181"/>
      <c r="R518" s="181"/>
      <c r="S518" s="181"/>
      <c r="T518" s="182"/>
      <c r="AT518" s="177" t="s">
        <v>165</v>
      </c>
      <c r="AU518" s="177" t="s">
        <v>83</v>
      </c>
      <c r="AV518" s="15" t="s">
        <v>81</v>
      </c>
      <c r="AW518" s="15" t="s">
        <v>30</v>
      </c>
      <c r="AX518" s="15" t="s">
        <v>73</v>
      </c>
      <c r="AY518" s="177" t="s">
        <v>144</v>
      </c>
    </row>
    <row r="519" spans="2:51" s="13" customFormat="1" ht="10.2">
      <c r="B519" s="160"/>
      <c r="D519" s="155" t="s">
        <v>165</v>
      </c>
      <c r="E519" s="161" t="s">
        <v>1</v>
      </c>
      <c r="F519" s="162" t="s">
        <v>151</v>
      </c>
      <c r="H519" s="163">
        <v>4</v>
      </c>
      <c r="I519" s="164"/>
      <c r="L519" s="160"/>
      <c r="M519" s="165"/>
      <c r="N519" s="166"/>
      <c r="O519" s="166"/>
      <c r="P519" s="166"/>
      <c r="Q519" s="166"/>
      <c r="R519" s="166"/>
      <c r="S519" s="166"/>
      <c r="T519" s="167"/>
      <c r="AT519" s="161" t="s">
        <v>165</v>
      </c>
      <c r="AU519" s="161" t="s">
        <v>83</v>
      </c>
      <c r="AV519" s="13" t="s">
        <v>83</v>
      </c>
      <c r="AW519" s="13" t="s">
        <v>30</v>
      </c>
      <c r="AX519" s="13" t="s">
        <v>73</v>
      </c>
      <c r="AY519" s="161" t="s">
        <v>144</v>
      </c>
    </row>
    <row r="520" spans="2:51" s="14" customFormat="1" ht="10.2">
      <c r="B520" s="168"/>
      <c r="D520" s="155" t="s">
        <v>165</v>
      </c>
      <c r="E520" s="169" t="s">
        <v>1</v>
      </c>
      <c r="F520" s="170" t="s">
        <v>167</v>
      </c>
      <c r="H520" s="171">
        <v>4</v>
      </c>
      <c r="I520" s="172"/>
      <c r="L520" s="168"/>
      <c r="M520" s="173"/>
      <c r="N520" s="174"/>
      <c r="O520" s="174"/>
      <c r="P520" s="174"/>
      <c r="Q520" s="174"/>
      <c r="R520" s="174"/>
      <c r="S520" s="174"/>
      <c r="T520" s="175"/>
      <c r="AT520" s="169" t="s">
        <v>165</v>
      </c>
      <c r="AU520" s="169" t="s">
        <v>83</v>
      </c>
      <c r="AV520" s="14" t="s">
        <v>151</v>
      </c>
      <c r="AW520" s="14" t="s">
        <v>30</v>
      </c>
      <c r="AX520" s="14" t="s">
        <v>81</v>
      </c>
      <c r="AY520" s="169" t="s">
        <v>144</v>
      </c>
    </row>
    <row r="521" spans="1:65" s="2" customFormat="1" ht="34.2">
      <c r="A521" s="33"/>
      <c r="B521" s="141"/>
      <c r="C521" s="183" t="s">
        <v>540</v>
      </c>
      <c r="D521" s="183" t="s">
        <v>189</v>
      </c>
      <c r="E521" s="184" t="s">
        <v>541</v>
      </c>
      <c r="F521" s="185" t="s">
        <v>542</v>
      </c>
      <c r="G521" s="186" t="s">
        <v>182</v>
      </c>
      <c r="H521" s="187">
        <v>3</v>
      </c>
      <c r="I521" s="188"/>
      <c r="J521" s="189">
        <f>ROUND(I521*H521,2)</f>
        <v>0</v>
      </c>
      <c r="K521" s="185" t="s">
        <v>171</v>
      </c>
      <c r="L521" s="190"/>
      <c r="M521" s="191" t="s">
        <v>1</v>
      </c>
      <c r="N521" s="192" t="s">
        <v>38</v>
      </c>
      <c r="O521" s="59"/>
      <c r="P521" s="151">
        <f>O521*H521</f>
        <v>0</v>
      </c>
      <c r="Q521" s="151">
        <v>0</v>
      </c>
      <c r="R521" s="151">
        <f>Q521*H521</f>
        <v>0</v>
      </c>
      <c r="S521" s="151">
        <v>0</v>
      </c>
      <c r="T521" s="152">
        <f>S521*H521</f>
        <v>0</v>
      </c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R521" s="153" t="s">
        <v>245</v>
      </c>
      <c r="AT521" s="153" t="s">
        <v>189</v>
      </c>
      <c r="AU521" s="153" t="s">
        <v>83</v>
      </c>
      <c r="AY521" s="18" t="s">
        <v>144</v>
      </c>
      <c r="BE521" s="154">
        <f>IF(N521="základní",J521,0)</f>
        <v>0</v>
      </c>
      <c r="BF521" s="154">
        <f>IF(N521="snížená",J521,0)</f>
        <v>0</v>
      </c>
      <c r="BG521" s="154">
        <f>IF(N521="zákl. přenesená",J521,0)</f>
        <v>0</v>
      </c>
      <c r="BH521" s="154">
        <f>IF(N521="sníž. přenesená",J521,0)</f>
        <v>0</v>
      </c>
      <c r="BI521" s="154">
        <f>IF(N521="nulová",J521,0)</f>
        <v>0</v>
      </c>
      <c r="BJ521" s="18" t="s">
        <v>81</v>
      </c>
      <c r="BK521" s="154">
        <f>ROUND(I521*H521,2)</f>
        <v>0</v>
      </c>
      <c r="BL521" s="18" t="s">
        <v>196</v>
      </c>
      <c r="BM521" s="153" t="s">
        <v>543</v>
      </c>
    </row>
    <row r="522" spans="1:47" s="2" customFormat="1" ht="19.2">
      <c r="A522" s="33"/>
      <c r="B522" s="34"/>
      <c r="C522" s="33"/>
      <c r="D522" s="155" t="s">
        <v>152</v>
      </c>
      <c r="E522" s="33"/>
      <c r="F522" s="156" t="s">
        <v>542</v>
      </c>
      <c r="G522" s="33"/>
      <c r="H522" s="33"/>
      <c r="I522" s="157"/>
      <c r="J522" s="33"/>
      <c r="K522" s="33"/>
      <c r="L522" s="34"/>
      <c r="M522" s="158"/>
      <c r="N522" s="159"/>
      <c r="O522" s="59"/>
      <c r="P522" s="59"/>
      <c r="Q522" s="59"/>
      <c r="R522" s="59"/>
      <c r="S522" s="59"/>
      <c r="T522" s="60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T522" s="18" t="s">
        <v>152</v>
      </c>
      <c r="AU522" s="18" t="s">
        <v>83</v>
      </c>
    </row>
    <row r="523" spans="2:51" s="15" customFormat="1" ht="10.2">
      <c r="B523" s="176"/>
      <c r="D523" s="155" t="s">
        <v>165</v>
      </c>
      <c r="E523" s="177" t="s">
        <v>1</v>
      </c>
      <c r="F523" s="178" t="s">
        <v>529</v>
      </c>
      <c r="H523" s="177" t="s">
        <v>1</v>
      </c>
      <c r="I523" s="179"/>
      <c r="L523" s="176"/>
      <c r="M523" s="180"/>
      <c r="N523" s="181"/>
      <c r="O523" s="181"/>
      <c r="P523" s="181"/>
      <c r="Q523" s="181"/>
      <c r="R523" s="181"/>
      <c r="S523" s="181"/>
      <c r="T523" s="182"/>
      <c r="AT523" s="177" t="s">
        <v>165</v>
      </c>
      <c r="AU523" s="177" t="s">
        <v>83</v>
      </c>
      <c r="AV523" s="15" t="s">
        <v>81</v>
      </c>
      <c r="AW523" s="15" t="s">
        <v>30</v>
      </c>
      <c r="AX523" s="15" t="s">
        <v>73</v>
      </c>
      <c r="AY523" s="177" t="s">
        <v>144</v>
      </c>
    </row>
    <row r="524" spans="2:51" s="13" customFormat="1" ht="10.2">
      <c r="B524" s="160"/>
      <c r="D524" s="155" t="s">
        <v>165</v>
      </c>
      <c r="E524" s="161" t="s">
        <v>1</v>
      </c>
      <c r="F524" s="162" t="s">
        <v>159</v>
      </c>
      <c r="H524" s="163">
        <v>3</v>
      </c>
      <c r="I524" s="164"/>
      <c r="L524" s="160"/>
      <c r="M524" s="165"/>
      <c r="N524" s="166"/>
      <c r="O524" s="166"/>
      <c r="P524" s="166"/>
      <c r="Q524" s="166"/>
      <c r="R524" s="166"/>
      <c r="S524" s="166"/>
      <c r="T524" s="167"/>
      <c r="AT524" s="161" t="s">
        <v>165</v>
      </c>
      <c r="AU524" s="161" t="s">
        <v>83</v>
      </c>
      <c r="AV524" s="13" t="s">
        <v>83</v>
      </c>
      <c r="AW524" s="13" t="s">
        <v>30</v>
      </c>
      <c r="AX524" s="13" t="s">
        <v>73</v>
      </c>
      <c r="AY524" s="161" t="s">
        <v>144</v>
      </c>
    </row>
    <row r="525" spans="2:51" s="14" customFormat="1" ht="10.2">
      <c r="B525" s="168"/>
      <c r="D525" s="155" t="s">
        <v>165</v>
      </c>
      <c r="E525" s="169" t="s">
        <v>1</v>
      </c>
      <c r="F525" s="170" t="s">
        <v>167</v>
      </c>
      <c r="H525" s="171">
        <v>3</v>
      </c>
      <c r="I525" s="172"/>
      <c r="L525" s="168"/>
      <c r="M525" s="173"/>
      <c r="N525" s="174"/>
      <c r="O525" s="174"/>
      <c r="P525" s="174"/>
      <c r="Q525" s="174"/>
      <c r="R525" s="174"/>
      <c r="S525" s="174"/>
      <c r="T525" s="175"/>
      <c r="AT525" s="169" t="s">
        <v>165</v>
      </c>
      <c r="AU525" s="169" t="s">
        <v>83</v>
      </c>
      <c r="AV525" s="14" t="s">
        <v>151</v>
      </c>
      <c r="AW525" s="14" t="s">
        <v>30</v>
      </c>
      <c r="AX525" s="14" t="s">
        <v>81</v>
      </c>
      <c r="AY525" s="169" t="s">
        <v>144</v>
      </c>
    </row>
    <row r="526" spans="1:65" s="2" customFormat="1" ht="34.2">
      <c r="A526" s="33"/>
      <c r="B526" s="141"/>
      <c r="C526" s="183" t="s">
        <v>361</v>
      </c>
      <c r="D526" s="183" t="s">
        <v>189</v>
      </c>
      <c r="E526" s="184" t="s">
        <v>544</v>
      </c>
      <c r="F526" s="185" t="s">
        <v>545</v>
      </c>
      <c r="G526" s="186" t="s">
        <v>182</v>
      </c>
      <c r="H526" s="187">
        <v>4</v>
      </c>
      <c r="I526" s="188"/>
      <c r="J526" s="189">
        <f>ROUND(I526*H526,2)</f>
        <v>0</v>
      </c>
      <c r="K526" s="185" t="s">
        <v>171</v>
      </c>
      <c r="L526" s="190"/>
      <c r="M526" s="191" t="s">
        <v>1</v>
      </c>
      <c r="N526" s="192" t="s">
        <v>38</v>
      </c>
      <c r="O526" s="59"/>
      <c r="P526" s="151">
        <f>O526*H526</f>
        <v>0</v>
      </c>
      <c r="Q526" s="151">
        <v>0</v>
      </c>
      <c r="R526" s="151">
        <f>Q526*H526</f>
        <v>0</v>
      </c>
      <c r="S526" s="151">
        <v>0</v>
      </c>
      <c r="T526" s="152">
        <f>S526*H526</f>
        <v>0</v>
      </c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R526" s="153" t="s">
        <v>245</v>
      </c>
      <c r="AT526" s="153" t="s">
        <v>189</v>
      </c>
      <c r="AU526" s="153" t="s">
        <v>83</v>
      </c>
      <c r="AY526" s="18" t="s">
        <v>144</v>
      </c>
      <c r="BE526" s="154">
        <f>IF(N526="základní",J526,0)</f>
        <v>0</v>
      </c>
      <c r="BF526" s="154">
        <f>IF(N526="snížená",J526,0)</f>
        <v>0</v>
      </c>
      <c r="BG526" s="154">
        <f>IF(N526="zákl. přenesená",J526,0)</f>
        <v>0</v>
      </c>
      <c r="BH526" s="154">
        <f>IF(N526="sníž. přenesená",J526,0)</f>
        <v>0</v>
      </c>
      <c r="BI526" s="154">
        <f>IF(N526="nulová",J526,0)</f>
        <v>0</v>
      </c>
      <c r="BJ526" s="18" t="s">
        <v>81</v>
      </c>
      <c r="BK526" s="154">
        <f>ROUND(I526*H526,2)</f>
        <v>0</v>
      </c>
      <c r="BL526" s="18" t="s">
        <v>196</v>
      </c>
      <c r="BM526" s="153" t="s">
        <v>546</v>
      </c>
    </row>
    <row r="527" spans="1:47" s="2" customFormat="1" ht="19.2">
      <c r="A527" s="33"/>
      <c r="B527" s="34"/>
      <c r="C527" s="33"/>
      <c r="D527" s="155" t="s">
        <v>152</v>
      </c>
      <c r="E527" s="33"/>
      <c r="F527" s="156" t="s">
        <v>545</v>
      </c>
      <c r="G527" s="33"/>
      <c r="H527" s="33"/>
      <c r="I527" s="157"/>
      <c r="J527" s="33"/>
      <c r="K527" s="33"/>
      <c r="L527" s="34"/>
      <c r="M527" s="158"/>
      <c r="N527" s="159"/>
      <c r="O527" s="59"/>
      <c r="P527" s="59"/>
      <c r="Q527" s="59"/>
      <c r="R527" s="59"/>
      <c r="S527" s="59"/>
      <c r="T527" s="60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T527" s="18" t="s">
        <v>152</v>
      </c>
      <c r="AU527" s="18" t="s">
        <v>83</v>
      </c>
    </row>
    <row r="528" spans="2:51" s="15" customFormat="1" ht="10.2">
      <c r="B528" s="176"/>
      <c r="D528" s="155" t="s">
        <v>165</v>
      </c>
      <c r="E528" s="177" t="s">
        <v>1</v>
      </c>
      <c r="F528" s="178" t="s">
        <v>529</v>
      </c>
      <c r="H528" s="177" t="s">
        <v>1</v>
      </c>
      <c r="I528" s="179"/>
      <c r="L528" s="176"/>
      <c r="M528" s="180"/>
      <c r="N528" s="181"/>
      <c r="O528" s="181"/>
      <c r="P528" s="181"/>
      <c r="Q528" s="181"/>
      <c r="R528" s="181"/>
      <c r="S528" s="181"/>
      <c r="T528" s="182"/>
      <c r="AT528" s="177" t="s">
        <v>165</v>
      </c>
      <c r="AU528" s="177" t="s">
        <v>83</v>
      </c>
      <c r="AV528" s="15" t="s">
        <v>81</v>
      </c>
      <c r="AW528" s="15" t="s">
        <v>30</v>
      </c>
      <c r="AX528" s="15" t="s">
        <v>73</v>
      </c>
      <c r="AY528" s="177" t="s">
        <v>144</v>
      </c>
    </row>
    <row r="529" spans="2:51" s="13" customFormat="1" ht="10.2">
      <c r="B529" s="160"/>
      <c r="D529" s="155" t="s">
        <v>165</v>
      </c>
      <c r="E529" s="161" t="s">
        <v>1</v>
      </c>
      <c r="F529" s="162" t="s">
        <v>151</v>
      </c>
      <c r="H529" s="163">
        <v>4</v>
      </c>
      <c r="I529" s="164"/>
      <c r="L529" s="160"/>
      <c r="M529" s="165"/>
      <c r="N529" s="166"/>
      <c r="O529" s="166"/>
      <c r="P529" s="166"/>
      <c r="Q529" s="166"/>
      <c r="R529" s="166"/>
      <c r="S529" s="166"/>
      <c r="T529" s="167"/>
      <c r="AT529" s="161" t="s">
        <v>165</v>
      </c>
      <c r="AU529" s="161" t="s">
        <v>83</v>
      </c>
      <c r="AV529" s="13" t="s">
        <v>83</v>
      </c>
      <c r="AW529" s="13" t="s">
        <v>30</v>
      </c>
      <c r="AX529" s="13" t="s">
        <v>73</v>
      </c>
      <c r="AY529" s="161" t="s">
        <v>144</v>
      </c>
    </row>
    <row r="530" spans="2:51" s="14" customFormat="1" ht="10.2">
      <c r="B530" s="168"/>
      <c r="D530" s="155" t="s">
        <v>165</v>
      </c>
      <c r="E530" s="169" t="s">
        <v>1</v>
      </c>
      <c r="F530" s="170" t="s">
        <v>167</v>
      </c>
      <c r="H530" s="171">
        <v>4</v>
      </c>
      <c r="I530" s="172"/>
      <c r="L530" s="168"/>
      <c r="M530" s="173"/>
      <c r="N530" s="174"/>
      <c r="O530" s="174"/>
      <c r="P530" s="174"/>
      <c r="Q530" s="174"/>
      <c r="R530" s="174"/>
      <c r="S530" s="174"/>
      <c r="T530" s="175"/>
      <c r="AT530" s="169" t="s">
        <v>165</v>
      </c>
      <c r="AU530" s="169" t="s">
        <v>83</v>
      </c>
      <c r="AV530" s="14" t="s">
        <v>151</v>
      </c>
      <c r="AW530" s="14" t="s">
        <v>30</v>
      </c>
      <c r="AX530" s="14" t="s">
        <v>81</v>
      </c>
      <c r="AY530" s="169" t="s">
        <v>144</v>
      </c>
    </row>
    <row r="531" spans="1:65" s="2" customFormat="1" ht="16.5" customHeight="1">
      <c r="A531" s="33"/>
      <c r="B531" s="141"/>
      <c r="C531" s="183" t="s">
        <v>547</v>
      </c>
      <c r="D531" s="183" t="s">
        <v>189</v>
      </c>
      <c r="E531" s="184" t="s">
        <v>548</v>
      </c>
      <c r="F531" s="185" t="s">
        <v>549</v>
      </c>
      <c r="G531" s="186" t="s">
        <v>182</v>
      </c>
      <c r="H531" s="187">
        <v>12</v>
      </c>
      <c r="I531" s="188"/>
      <c r="J531" s="189">
        <f>ROUND(I531*H531,2)</f>
        <v>0</v>
      </c>
      <c r="K531" s="185" t="s">
        <v>150</v>
      </c>
      <c r="L531" s="190"/>
      <c r="M531" s="191" t="s">
        <v>1</v>
      </c>
      <c r="N531" s="192" t="s">
        <v>38</v>
      </c>
      <c r="O531" s="59"/>
      <c r="P531" s="151">
        <f>O531*H531</f>
        <v>0</v>
      </c>
      <c r="Q531" s="151">
        <v>0</v>
      </c>
      <c r="R531" s="151">
        <f>Q531*H531</f>
        <v>0</v>
      </c>
      <c r="S531" s="151">
        <v>0</v>
      </c>
      <c r="T531" s="152">
        <f>S531*H531</f>
        <v>0</v>
      </c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R531" s="153" t="s">
        <v>245</v>
      </c>
      <c r="AT531" s="153" t="s">
        <v>189</v>
      </c>
      <c r="AU531" s="153" t="s">
        <v>83</v>
      </c>
      <c r="AY531" s="18" t="s">
        <v>144</v>
      </c>
      <c r="BE531" s="154">
        <f>IF(N531="základní",J531,0)</f>
        <v>0</v>
      </c>
      <c r="BF531" s="154">
        <f>IF(N531="snížená",J531,0)</f>
        <v>0</v>
      </c>
      <c r="BG531" s="154">
        <f>IF(N531="zákl. přenesená",J531,0)</f>
        <v>0</v>
      </c>
      <c r="BH531" s="154">
        <f>IF(N531="sníž. přenesená",J531,0)</f>
        <v>0</v>
      </c>
      <c r="BI531" s="154">
        <f>IF(N531="nulová",J531,0)</f>
        <v>0</v>
      </c>
      <c r="BJ531" s="18" t="s">
        <v>81</v>
      </c>
      <c r="BK531" s="154">
        <f>ROUND(I531*H531,2)</f>
        <v>0</v>
      </c>
      <c r="BL531" s="18" t="s">
        <v>196</v>
      </c>
      <c r="BM531" s="153" t="s">
        <v>550</v>
      </c>
    </row>
    <row r="532" spans="1:47" s="2" customFormat="1" ht="10.2">
      <c r="A532" s="33"/>
      <c r="B532" s="34"/>
      <c r="C532" s="33"/>
      <c r="D532" s="155" t="s">
        <v>152</v>
      </c>
      <c r="E532" s="33"/>
      <c r="F532" s="156" t="s">
        <v>549</v>
      </c>
      <c r="G532" s="33"/>
      <c r="H532" s="33"/>
      <c r="I532" s="157"/>
      <c r="J532" s="33"/>
      <c r="K532" s="33"/>
      <c r="L532" s="34"/>
      <c r="M532" s="158"/>
      <c r="N532" s="159"/>
      <c r="O532" s="59"/>
      <c r="P532" s="59"/>
      <c r="Q532" s="59"/>
      <c r="R532" s="59"/>
      <c r="S532" s="59"/>
      <c r="T532" s="60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T532" s="18" t="s">
        <v>152</v>
      </c>
      <c r="AU532" s="18" t="s">
        <v>83</v>
      </c>
    </row>
    <row r="533" spans="2:51" s="15" customFormat="1" ht="10.2">
      <c r="B533" s="176"/>
      <c r="D533" s="155" t="s">
        <v>165</v>
      </c>
      <c r="E533" s="177" t="s">
        <v>1</v>
      </c>
      <c r="F533" s="178" t="s">
        <v>551</v>
      </c>
      <c r="H533" s="177" t="s">
        <v>1</v>
      </c>
      <c r="I533" s="179"/>
      <c r="L533" s="176"/>
      <c r="M533" s="180"/>
      <c r="N533" s="181"/>
      <c r="O533" s="181"/>
      <c r="P533" s="181"/>
      <c r="Q533" s="181"/>
      <c r="R533" s="181"/>
      <c r="S533" s="181"/>
      <c r="T533" s="182"/>
      <c r="AT533" s="177" t="s">
        <v>165</v>
      </c>
      <c r="AU533" s="177" t="s">
        <v>83</v>
      </c>
      <c r="AV533" s="15" t="s">
        <v>81</v>
      </c>
      <c r="AW533" s="15" t="s">
        <v>30</v>
      </c>
      <c r="AX533" s="15" t="s">
        <v>73</v>
      </c>
      <c r="AY533" s="177" t="s">
        <v>144</v>
      </c>
    </row>
    <row r="534" spans="2:51" s="13" customFormat="1" ht="10.2">
      <c r="B534" s="160"/>
      <c r="D534" s="155" t="s">
        <v>165</v>
      </c>
      <c r="E534" s="161" t="s">
        <v>1</v>
      </c>
      <c r="F534" s="162" t="s">
        <v>175</v>
      </c>
      <c r="H534" s="163">
        <v>5</v>
      </c>
      <c r="I534" s="164"/>
      <c r="L534" s="160"/>
      <c r="M534" s="165"/>
      <c r="N534" s="166"/>
      <c r="O534" s="166"/>
      <c r="P534" s="166"/>
      <c r="Q534" s="166"/>
      <c r="R534" s="166"/>
      <c r="S534" s="166"/>
      <c r="T534" s="167"/>
      <c r="AT534" s="161" t="s">
        <v>165</v>
      </c>
      <c r="AU534" s="161" t="s">
        <v>83</v>
      </c>
      <c r="AV534" s="13" t="s">
        <v>83</v>
      </c>
      <c r="AW534" s="13" t="s">
        <v>30</v>
      </c>
      <c r="AX534" s="13" t="s">
        <v>73</v>
      </c>
      <c r="AY534" s="161" t="s">
        <v>144</v>
      </c>
    </row>
    <row r="535" spans="2:51" s="15" customFormat="1" ht="10.2">
      <c r="B535" s="176"/>
      <c r="D535" s="155" t="s">
        <v>165</v>
      </c>
      <c r="E535" s="177" t="s">
        <v>1</v>
      </c>
      <c r="F535" s="178" t="s">
        <v>552</v>
      </c>
      <c r="H535" s="177" t="s">
        <v>1</v>
      </c>
      <c r="I535" s="179"/>
      <c r="L535" s="176"/>
      <c r="M535" s="180"/>
      <c r="N535" s="181"/>
      <c r="O535" s="181"/>
      <c r="P535" s="181"/>
      <c r="Q535" s="181"/>
      <c r="R535" s="181"/>
      <c r="S535" s="181"/>
      <c r="T535" s="182"/>
      <c r="AT535" s="177" t="s">
        <v>165</v>
      </c>
      <c r="AU535" s="177" t="s">
        <v>83</v>
      </c>
      <c r="AV535" s="15" t="s">
        <v>81</v>
      </c>
      <c r="AW535" s="15" t="s">
        <v>30</v>
      </c>
      <c r="AX535" s="15" t="s">
        <v>73</v>
      </c>
      <c r="AY535" s="177" t="s">
        <v>144</v>
      </c>
    </row>
    <row r="536" spans="2:51" s="13" customFormat="1" ht="10.2">
      <c r="B536" s="160"/>
      <c r="D536" s="155" t="s">
        <v>165</v>
      </c>
      <c r="E536" s="161" t="s">
        <v>1</v>
      </c>
      <c r="F536" s="162" t="s">
        <v>188</v>
      </c>
      <c r="H536" s="163">
        <v>7</v>
      </c>
      <c r="I536" s="164"/>
      <c r="L536" s="160"/>
      <c r="M536" s="165"/>
      <c r="N536" s="166"/>
      <c r="O536" s="166"/>
      <c r="P536" s="166"/>
      <c r="Q536" s="166"/>
      <c r="R536" s="166"/>
      <c r="S536" s="166"/>
      <c r="T536" s="167"/>
      <c r="AT536" s="161" t="s">
        <v>165</v>
      </c>
      <c r="AU536" s="161" t="s">
        <v>83</v>
      </c>
      <c r="AV536" s="13" t="s">
        <v>83</v>
      </c>
      <c r="AW536" s="13" t="s">
        <v>30</v>
      </c>
      <c r="AX536" s="13" t="s">
        <v>73</v>
      </c>
      <c r="AY536" s="161" t="s">
        <v>144</v>
      </c>
    </row>
    <row r="537" spans="2:51" s="14" customFormat="1" ht="10.2">
      <c r="B537" s="168"/>
      <c r="D537" s="155" t="s">
        <v>165</v>
      </c>
      <c r="E537" s="169" t="s">
        <v>1</v>
      </c>
      <c r="F537" s="170" t="s">
        <v>167</v>
      </c>
      <c r="H537" s="171">
        <v>12</v>
      </c>
      <c r="I537" s="172"/>
      <c r="L537" s="168"/>
      <c r="M537" s="173"/>
      <c r="N537" s="174"/>
      <c r="O537" s="174"/>
      <c r="P537" s="174"/>
      <c r="Q537" s="174"/>
      <c r="R537" s="174"/>
      <c r="S537" s="174"/>
      <c r="T537" s="175"/>
      <c r="AT537" s="169" t="s">
        <v>165</v>
      </c>
      <c r="AU537" s="169" t="s">
        <v>83</v>
      </c>
      <c r="AV537" s="14" t="s">
        <v>151</v>
      </c>
      <c r="AW537" s="14" t="s">
        <v>30</v>
      </c>
      <c r="AX537" s="14" t="s">
        <v>81</v>
      </c>
      <c r="AY537" s="169" t="s">
        <v>144</v>
      </c>
    </row>
    <row r="538" spans="1:65" s="2" customFormat="1" ht="16.5" customHeight="1">
      <c r="A538" s="33"/>
      <c r="B538" s="141"/>
      <c r="C538" s="183" t="s">
        <v>364</v>
      </c>
      <c r="D538" s="183" t="s">
        <v>189</v>
      </c>
      <c r="E538" s="184" t="s">
        <v>553</v>
      </c>
      <c r="F538" s="185" t="s">
        <v>554</v>
      </c>
      <c r="G538" s="186" t="s">
        <v>182</v>
      </c>
      <c r="H538" s="187">
        <v>2</v>
      </c>
      <c r="I538" s="188"/>
      <c r="J538" s="189">
        <f>ROUND(I538*H538,2)</f>
        <v>0</v>
      </c>
      <c r="K538" s="185" t="s">
        <v>150</v>
      </c>
      <c r="L538" s="190"/>
      <c r="M538" s="191" t="s">
        <v>1</v>
      </c>
      <c r="N538" s="192" t="s">
        <v>38</v>
      </c>
      <c r="O538" s="59"/>
      <c r="P538" s="151">
        <f>O538*H538</f>
        <v>0</v>
      </c>
      <c r="Q538" s="151">
        <v>0</v>
      </c>
      <c r="R538" s="151">
        <f>Q538*H538</f>
        <v>0</v>
      </c>
      <c r="S538" s="151">
        <v>0</v>
      </c>
      <c r="T538" s="152">
        <f>S538*H538</f>
        <v>0</v>
      </c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R538" s="153" t="s">
        <v>245</v>
      </c>
      <c r="AT538" s="153" t="s">
        <v>189</v>
      </c>
      <c r="AU538" s="153" t="s">
        <v>83</v>
      </c>
      <c r="AY538" s="18" t="s">
        <v>144</v>
      </c>
      <c r="BE538" s="154">
        <f>IF(N538="základní",J538,0)</f>
        <v>0</v>
      </c>
      <c r="BF538" s="154">
        <f>IF(N538="snížená",J538,0)</f>
        <v>0</v>
      </c>
      <c r="BG538" s="154">
        <f>IF(N538="zákl. přenesená",J538,0)</f>
        <v>0</v>
      </c>
      <c r="BH538" s="154">
        <f>IF(N538="sníž. přenesená",J538,0)</f>
        <v>0</v>
      </c>
      <c r="BI538" s="154">
        <f>IF(N538="nulová",J538,0)</f>
        <v>0</v>
      </c>
      <c r="BJ538" s="18" t="s">
        <v>81</v>
      </c>
      <c r="BK538" s="154">
        <f>ROUND(I538*H538,2)</f>
        <v>0</v>
      </c>
      <c r="BL538" s="18" t="s">
        <v>196</v>
      </c>
      <c r="BM538" s="153" t="s">
        <v>555</v>
      </c>
    </row>
    <row r="539" spans="1:47" s="2" customFormat="1" ht="10.2">
      <c r="A539" s="33"/>
      <c r="B539" s="34"/>
      <c r="C539" s="33"/>
      <c r="D539" s="155" t="s">
        <v>152</v>
      </c>
      <c r="E539" s="33"/>
      <c r="F539" s="156" t="s">
        <v>554</v>
      </c>
      <c r="G539" s="33"/>
      <c r="H539" s="33"/>
      <c r="I539" s="157"/>
      <c r="J539" s="33"/>
      <c r="K539" s="33"/>
      <c r="L539" s="34"/>
      <c r="M539" s="158"/>
      <c r="N539" s="159"/>
      <c r="O539" s="59"/>
      <c r="P539" s="59"/>
      <c r="Q539" s="59"/>
      <c r="R539" s="59"/>
      <c r="S539" s="59"/>
      <c r="T539" s="60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T539" s="18" t="s">
        <v>152</v>
      </c>
      <c r="AU539" s="18" t="s">
        <v>83</v>
      </c>
    </row>
    <row r="540" spans="2:51" s="15" customFormat="1" ht="10.2">
      <c r="B540" s="176"/>
      <c r="D540" s="155" t="s">
        <v>165</v>
      </c>
      <c r="E540" s="177" t="s">
        <v>1</v>
      </c>
      <c r="F540" s="178" t="s">
        <v>551</v>
      </c>
      <c r="H540" s="177" t="s">
        <v>1</v>
      </c>
      <c r="I540" s="179"/>
      <c r="L540" s="176"/>
      <c r="M540" s="180"/>
      <c r="N540" s="181"/>
      <c r="O540" s="181"/>
      <c r="P540" s="181"/>
      <c r="Q540" s="181"/>
      <c r="R540" s="181"/>
      <c r="S540" s="181"/>
      <c r="T540" s="182"/>
      <c r="AT540" s="177" t="s">
        <v>165</v>
      </c>
      <c r="AU540" s="177" t="s">
        <v>83</v>
      </c>
      <c r="AV540" s="15" t="s">
        <v>81</v>
      </c>
      <c r="AW540" s="15" t="s">
        <v>30</v>
      </c>
      <c r="AX540" s="15" t="s">
        <v>73</v>
      </c>
      <c r="AY540" s="177" t="s">
        <v>144</v>
      </c>
    </row>
    <row r="541" spans="2:51" s="13" customFormat="1" ht="10.2">
      <c r="B541" s="160"/>
      <c r="D541" s="155" t="s">
        <v>165</v>
      </c>
      <c r="E541" s="161" t="s">
        <v>1</v>
      </c>
      <c r="F541" s="162" t="s">
        <v>81</v>
      </c>
      <c r="H541" s="163">
        <v>1</v>
      </c>
      <c r="I541" s="164"/>
      <c r="L541" s="160"/>
      <c r="M541" s="165"/>
      <c r="N541" s="166"/>
      <c r="O541" s="166"/>
      <c r="P541" s="166"/>
      <c r="Q541" s="166"/>
      <c r="R541" s="166"/>
      <c r="S541" s="166"/>
      <c r="T541" s="167"/>
      <c r="AT541" s="161" t="s">
        <v>165</v>
      </c>
      <c r="AU541" s="161" t="s">
        <v>83</v>
      </c>
      <c r="AV541" s="13" t="s">
        <v>83</v>
      </c>
      <c r="AW541" s="13" t="s">
        <v>30</v>
      </c>
      <c r="AX541" s="13" t="s">
        <v>73</v>
      </c>
      <c r="AY541" s="161" t="s">
        <v>144</v>
      </c>
    </row>
    <row r="542" spans="2:51" s="15" customFormat="1" ht="10.2">
      <c r="B542" s="176"/>
      <c r="D542" s="155" t="s">
        <v>165</v>
      </c>
      <c r="E542" s="177" t="s">
        <v>1</v>
      </c>
      <c r="F542" s="178" t="s">
        <v>552</v>
      </c>
      <c r="H542" s="177" t="s">
        <v>1</v>
      </c>
      <c r="I542" s="179"/>
      <c r="L542" s="176"/>
      <c r="M542" s="180"/>
      <c r="N542" s="181"/>
      <c r="O542" s="181"/>
      <c r="P542" s="181"/>
      <c r="Q542" s="181"/>
      <c r="R542" s="181"/>
      <c r="S542" s="181"/>
      <c r="T542" s="182"/>
      <c r="AT542" s="177" t="s">
        <v>165</v>
      </c>
      <c r="AU542" s="177" t="s">
        <v>83</v>
      </c>
      <c r="AV542" s="15" t="s">
        <v>81</v>
      </c>
      <c r="AW542" s="15" t="s">
        <v>30</v>
      </c>
      <c r="AX542" s="15" t="s">
        <v>73</v>
      </c>
      <c r="AY542" s="177" t="s">
        <v>144</v>
      </c>
    </row>
    <row r="543" spans="2:51" s="13" customFormat="1" ht="10.2">
      <c r="B543" s="160"/>
      <c r="D543" s="155" t="s">
        <v>165</v>
      </c>
      <c r="E543" s="161" t="s">
        <v>1</v>
      </c>
      <c r="F543" s="162" t="s">
        <v>81</v>
      </c>
      <c r="H543" s="163">
        <v>1</v>
      </c>
      <c r="I543" s="164"/>
      <c r="L543" s="160"/>
      <c r="M543" s="165"/>
      <c r="N543" s="166"/>
      <c r="O543" s="166"/>
      <c r="P543" s="166"/>
      <c r="Q543" s="166"/>
      <c r="R543" s="166"/>
      <c r="S543" s="166"/>
      <c r="T543" s="167"/>
      <c r="AT543" s="161" t="s">
        <v>165</v>
      </c>
      <c r="AU543" s="161" t="s">
        <v>83</v>
      </c>
      <c r="AV543" s="13" t="s">
        <v>83</v>
      </c>
      <c r="AW543" s="13" t="s">
        <v>30</v>
      </c>
      <c r="AX543" s="13" t="s">
        <v>73</v>
      </c>
      <c r="AY543" s="161" t="s">
        <v>144</v>
      </c>
    </row>
    <row r="544" spans="2:51" s="14" customFormat="1" ht="10.2">
      <c r="B544" s="168"/>
      <c r="D544" s="155" t="s">
        <v>165</v>
      </c>
      <c r="E544" s="169" t="s">
        <v>1</v>
      </c>
      <c r="F544" s="170" t="s">
        <v>167</v>
      </c>
      <c r="H544" s="171">
        <v>2</v>
      </c>
      <c r="I544" s="172"/>
      <c r="L544" s="168"/>
      <c r="M544" s="173"/>
      <c r="N544" s="174"/>
      <c r="O544" s="174"/>
      <c r="P544" s="174"/>
      <c r="Q544" s="174"/>
      <c r="R544" s="174"/>
      <c r="S544" s="174"/>
      <c r="T544" s="175"/>
      <c r="AT544" s="169" t="s">
        <v>165</v>
      </c>
      <c r="AU544" s="169" t="s">
        <v>83</v>
      </c>
      <c r="AV544" s="14" t="s">
        <v>151</v>
      </c>
      <c r="AW544" s="14" t="s">
        <v>30</v>
      </c>
      <c r="AX544" s="14" t="s">
        <v>81</v>
      </c>
      <c r="AY544" s="169" t="s">
        <v>144</v>
      </c>
    </row>
    <row r="545" spans="1:65" s="2" customFormat="1" ht="16.5" customHeight="1">
      <c r="A545" s="33"/>
      <c r="B545" s="141"/>
      <c r="C545" s="183" t="s">
        <v>556</v>
      </c>
      <c r="D545" s="183" t="s">
        <v>189</v>
      </c>
      <c r="E545" s="184" t="s">
        <v>557</v>
      </c>
      <c r="F545" s="185" t="s">
        <v>558</v>
      </c>
      <c r="G545" s="186" t="s">
        <v>182</v>
      </c>
      <c r="H545" s="187">
        <v>3</v>
      </c>
      <c r="I545" s="188"/>
      <c r="J545" s="189">
        <f>ROUND(I545*H545,2)</f>
        <v>0</v>
      </c>
      <c r="K545" s="185" t="s">
        <v>150</v>
      </c>
      <c r="L545" s="190"/>
      <c r="M545" s="191" t="s">
        <v>1</v>
      </c>
      <c r="N545" s="192" t="s">
        <v>38</v>
      </c>
      <c r="O545" s="59"/>
      <c r="P545" s="151">
        <f>O545*H545</f>
        <v>0</v>
      </c>
      <c r="Q545" s="151">
        <v>0</v>
      </c>
      <c r="R545" s="151">
        <f>Q545*H545</f>
        <v>0</v>
      </c>
      <c r="S545" s="151">
        <v>0</v>
      </c>
      <c r="T545" s="152">
        <f>S545*H545</f>
        <v>0</v>
      </c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R545" s="153" t="s">
        <v>245</v>
      </c>
      <c r="AT545" s="153" t="s">
        <v>189</v>
      </c>
      <c r="AU545" s="153" t="s">
        <v>83</v>
      </c>
      <c r="AY545" s="18" t="s">
        <v>144</v>
      </c>
      <c r="BE545" s="154">
        <f>IF(N545="základní",J545,0)</f>
        <v>0</v>
      </c>
      <c r="BF545" s="154">
        <f>IF(N545="snížená",J545,0)</f>
        <v>0</v>
      </c>
      <c r="BG545" s="154">
        <f>IF(N545="zákl. přenesená",J545,0)</f>
        <v>0</v>
      </c>
      <c r="BH545" s="154">
        <f>IF(N545="sníž. přenesená",J545,0)</f>
        <v>0</v>
      </c>
      <c r="BI545" s="154">
        <f>IF(N545="nulová",J545,0)</f>
        <v>0</v>
      </c>
      <c r="BJ545" s="18" t="s">
        <v>81</v>
      </c>
      <c r="BK545" s="154">
        <f>ROUND(I545*H545,2)</f>
        <v>0</v>
      </c>
      <c r="BL545" s="18" t="s">
        <v>196</v>
      </c>
      <c r="BM545" s="153" t="s">
        <v>559</v>
      </c>
    </row>
    <row r="546" spans="1:47" s="2" customFormat="1" ht="10.2">
      <c r="A546" s="33"/>
      <c r="B546" s="34"/>
      <c r="C546" s="33"/>
      <c r="D546" s="155" t="s">
        <v>152</v>
      </c>
      <c r="E546" s="33"/>
      <c r="F546" s="156" t="s">
        <v>558</v>
      </c>
      <c r="G546" s="33"/>
      <c r="H546" s="33"/>
      <c r="I546" s="157"/>
      <c r="J546" s="33"/>
      <c r="K546" s="33"/>
      <c r="L546" s="34"/>
      <c r="M546" s="158"/>
      <c r="N546" s="159"/>
      <c r="O546" s="59"/>
      <c r="P546" s="59"/>
      <c r="Q546" s="59"/>
      <c r="R546" s="59"/>
      <c r="S546" s="59"/>
      <c r="T546" s="60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T546" s="18" t="s">
        <v>152</v>
      </c>
      <c r="AU546" s="18" t="s">
        <v>83</v>
      </c>
    </row>
    <row r="547" spans="2:51" s="15" customFormat="1" ht="10.2">
      <c r="B547" s="176"/>
      <c r="D547" s="155" t="s">
        <v>165</v>
      </c>
      <c r="E547" s="177" t="s">
        <v>1</v>
      </c>
      <c r="F547" s="178" t="s">
        <v>552</v>
      </c>
      <c r="H547" s="177" t="s">
        <v>1</v>
      </c>
      <c r="I547" s="179"/>
      <c r="L547" s="176"/>
      <c r="M547" s="180"/>
      <c r="N547" s="181"/>
      <c r="O547" s="181"/>
      <c r="P547" s="181"/>
      <c r="Q547" s="181"/>
      <c r="R547" s="181"/>
      <c r="S547" s="181"/>
      <c r="T547" s="182"/>
      <c r="AT547" s="177" t="s">
        <v>165</v>
      </c>
      <c r="AU547" s="177" t="s">
        <v>83</v>
      </c>
      <c r="AV547" s="15" t="s">
        <v>81</v>
      </c>
      <c r="AW547" s="15" t="s">
        <v>30</v>
      </c>
      <c r="AX547" s="15" t="s">
        <v>73</v>
      </c>
      <c r="AY547" s="177" t="s">
        <v>144</v>
      </c>
    </row>
    <row r="548" spans="2:51" s="13" customFormat="1" ht="10.2">
      <c r="B548" s="160"/>
      <c r="D548" s="155" t="s">
        <v>165</v>
      </c>
      <c r="E548" s="161" t="s">
        <v>1</v>
      </c>
      <c r="F548" s="162" t="s">
        <v>159</v>
      </c>
      <c r="H548" s="163">
        <v>3</v>
      </c>
      <c r="I548" s="164"/>
      <c r="L548" s="160"/>
      <c r="M548" s="165"/>
      <c r="N548" s="166"/>
      <c r="O548" s="166"/>
      <c r="P548" s="166"/>
      <c r="Q548" s="166"/>
      <c r="R548" s="166"/>
      <c r="S548" s="166"/>
      <c r="T548" s="167"/>
      <c r="AT548" s="161" t="s">
        <v>165</v>
      </c>
      <c r="AU548" s="161" t="s">
        <v>83</v>
      </c>
      <c r="AV548" s="13" t="s">
        <v>83</v>
      </c>
      <c r="AW548" s="13" t="s">
        <v>30</v>
      </c>
      <c r="AX548" s="13" t="s">
        <v>73</v>
      </c>
      <c r="AY548" s="161" t="s">
        <v>144</v>
      </c>
    </row>
    <row r="549" spans="2:51" s="14" customFormat="1" ht="10.2">
      <c r="B549" s="168"/>
      <c r="D549" s="155" t="s">
        <v>165</v>
      </c>
      <c r="E549" s="169" t="s">
        <v>1</v>
      </c>
      <c r="F549" s="170" t="s">
        <v>167</v>
      </c>
      <c r="H549" s="171">
        <v>3</v>
      </c>
      <c r="I549" s="172"/>
      <c r="L549" s="168"/>
      <c r="M549" s="173"/>
      <c r="N549" s="174"/>
      <c r="O549" s="174"/>
      <c r="P549" s="174"/>
      <c r="Q549" s="174"/>
      <c r="R549" s="174"/>
      <c r="S549" s="174"/>
      <c r="T549" s="175"/>
      <c r="AT549" s="169" t="s">
        <v>165</v>
      </c>
      <c r="AU549" s="169" t="s">
        <v>83</v>
      </c>
      <c r="AV549" s="14" t="s">
        <v>151</v>
      </c>
      <c r="AW549" s="14" t="s">
        <v>30</v>
      </c>
      <c r="AX549" s="14" t="s">
        <v>81</v>
      </c>
      <c r="AY549" s="169" t="s">
        <v>144</v>
      </c>
    </row>
    <row r="550" spans="1:65" s="2" customFormat="1" ht="22.8">
      <c r="A550" s="33"/>
      <c r="B550" s="141"/>
      <c r="C550" s="142" t="s">
        <v>368</v>
      </c>
      <c r="D550" s="142" t="s">
        <v>146</v>
      </c>
      <c r="E550" s="143" t="s">
        <v>560</v>
      </c>
      <c r="F550" s="144" t="s">
        <v>561</v>
      </c>
      <c r="G550" s="145" t="s">
        <v>182</v>
      </c>
      <c r="H550" s="146">
        <v>17</v>
      </c>
      <c r="I550" s="147"/>
      <c r="J550" s="148">
        <f>ROUND(I550*H550,2)</f>
        <v>0</v>
      </c>
      <c r="K550" s="144" t="s">
        <v>183</v>
      </c>
      <c r="L550" s="34"/>
      <c r="M550" s="149" t="s">
        <v>1</v>
      </c>
      <c r="N550" s="150" t="s">
        <v>38</v>
      </c>
      <c r="O550" s="59"/>
      <c r="P550" s="151">
        <f>O550*H550</f>
        <v>0</v>
      </c>
      <c r="Q550" s="151">
        <v>0</v>
      </c>
      <c r="R550" s="151">
        <f>Q550*H550</f>
        <v>0</v>
      </c>
      <c r="S550" s="151">
        <v>0</v>
      </c>
      <c r="T550" s="152">
        <f>S550*H550</f>
        <v>0</v>
      </c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R550" s="153" t="s">
        <v>196</v>
      </c>
      <c r="AT550" s="153" t="s">
        <v>146</v>
      </c>
      <c r="AU550" s="153" t="s">
        <v>83</v>
      </c>
      <c r="AY550" s="18" t="s">
        <v>144</v>
      </c>
      <c r="BE550" s="154">
        <f>IF(N550="základní",J550,0)</f>
        <v>0</v>
      </c>
      <c r="BF550" s="154">
        <f>IF(N550="snížená",J550,0)</f>
        <v>0</v>
      </c>
      <c r="BG550" s="154">
        <f>IF(N550="zákl. přenesená",J550,0)</f>
        <v>0</v>
      </c>
      <c r="BH550" s="154">
        <f>IF(N550="sníž. přenesená",J550,0)</f>
        <v>0</v>
      </c>
      <c r="BI550" s="154">
        <f>IF(N550="nulová",J550,0)</f>
        <v>0</v>
      </c>
      <c r="BJ550" s="18" t="s">
        <v>81</v>
      </c>
      <c r="BK550" s="154">
        <f>ROUND(I550*H550,2)</f>
        <v>0</v>
      </c>
      <c r="BL550" s="18" t="s">
        <v>196</v>
      </c>
      <c r="BM550" s="153" t="s">
        <v>562</v>
      </c>
    </row>
    <row r="551" spans="1:47" s="2" customFormat="1" ht="19.2">
      <c r="A551" s="33"/>
      <c r="B551" s="34"/>
      <c r="C551" s="33"/>
      <c r="D551" s="155" t="s">
        <v>152</v>
      </c>
      <c r="E551" s="33"/>
      <c r="F551" s="156" t="s">
        <v>561</v>
      </c>
      <c r="G551" s="33"/>
      <c r="H551" s="33"/>
      <c r="I551" s="157"/>
      <c r="J551" s="33"/>
      <c r="K551" s="33"/>
      <c r="L551" s="34"/>
      <c r="M551" s="158"/>
      <c r="N551" s="159"/>
      <c r="O551" s="59"/>
      <c r="P551" s="59"/>
      <c r="Q551" s="59"/>
      <c r="R551" s="59"/>
      <c r="S551" s="59"/>
      <c r="T551" s="60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T551" s="18" t="s">
        <v>152</v>
      </c>
      <c r="AU551" s="18" t="s">
        <v>83</v>
      </c>
    </row>
    <row r="552" spans="1:65" s="2" customFormat="1" ht="22.8">
      <c r="A552" s="33"/>
      <c r="B552" s="141"/>
      <c r="C552" s="142" t="s">
        <v>563</v>
      </c>
      <c r="D552" s="142" t="s">
        <v>146</v>
      </c>
      <c r="E552" s="143" t="s">
        <v>564</v>
      </c>
      <c r="F552" s="144" t="s">
        <v>565</v>
      </c>
      <c r="G552" s="145" t="s">
        <v>182</v>
      </c>
      <c r="H552" s="146">
        <v>1</v>
      </c>
      <c r="I552" s="147"/>
      <c r="J552" s="148">
        <f>ROUND(I552*H552,2)</f>
        <v>0</v>
      </c>
      <c r="K552" s="144" t="s">
        <v>183</v>
      </c>
      <c r="L552" s="34"/>
      <c r="M552" s="149" t="s">
        <v>1</v>
      </c>
      <c r="N552" s="150" t="s">
        <v>38</v>
      </c>
      <c r="O552" s="59"/>
      <c r="P552" s="151">
        <f>O552*H552</f>
        <v>0</v>
      </c>
      <c r="Q552" s="151">
        <v>0</v>
      </c>
      <c r="R552" s="151">
        <f>Q552*H552</f>
        <v>0</v>
      </c>
      <c r="S552" s="151">
        <v>0</v>
      </c>
      <c r="T552" s="152">
        <f>S552*H552</f>
        <v>0</v>
      </c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R552" s="153" t="s">
        <v>196</v>
      </c>
      <c r="AT552" s="153" t="s">
        <v>146</v>
      </c>
      <c r="AU552" s="153" t="s">
        <v>83</v>
      </c>
      <c r="AY552" s="18" t="s">
        <v>144</v>
      </c>
      <c r="BE552" s="154">
        <f>IF(N552="základní",J552,0)</f>
        <v>0</v>
      </c>
      <c r="BF552" s="154">
        <f>IF(N552="snížená",J552,0)</f>
        <v>0</v>
      </c>
      <c r="BG552" s="154">
        <f>IF(N552="zákl. přenesená",J552,0)</f>
        <v>0</v>
      </c>
      <c r="BH552" s="154">
        <f>IF(N552="sníž. přenesená",J552,0)</f>
        <v>0</v>
      </c>
      <c r="BI552" s="154">
        <f>IF(N552="nulová",J552,0)</f>
        <v>0</v>
      </c>
      <c r="BJ552" s="18" t="s">
        <v>81</v>
      </c>
      <c r="BK552" s="154">
        <f>ROUND(I552*H552,2)</f>
        <v>0</v>
      </c>
      <c r="BL552" s="18" t="s">
        <v>196</v>
      </c>
      <c r="BM552" s="153" t="s">
        <v>566</v>
      </c>
    </row>
    <row r="553" spans="1:47" s="2" customFormat="1" ht="10.2">
      <c r="A553" s="33"/>
      <c r="B553" s="34"/>
      <c r="C553" s="33"/>
      <c r="D553" s="155" t="s">
        <v>152</v>
      </c>
      <c r="E553" s="33"/>
      <c r="F553" s="156" t="s">
        <v>565</v>
      </c>
      <c r="G553" s="33"/>
      <c r="H553" s="33"/>
      <c r="I553" s="157"/>
      <c r="J553" s="33"/>
      <c r="K553" s="33"/>
      <c r="L553" s="34"/>
      <c r="M553" s="158"/>
      <c r="N553" s="159"/>
      <c r="O553" s="59"/>
      <c r="P553" s="59"/>
      <c r="Q553" s="59"/>
      <c r="R553" s="59"/>
      <c r="S553" s="59"/>
      <c r="T553" s="60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T553" s="18" t="s">
        <v>152</v>
      </c>
      <c r="AU553" s="18" t="s">
        <v>83</v>
      </c>
    </row>
    <row r="554" spans="2:51" s="13" customFormat="1" ht="10.2">
      <c r="B554" s="160"/>
      <c r="D554" s="155" t="s">
        <v>165</v>
      </c>
      <c r="E554" s="161" t="s">
        <v>1</v>
      </c>
      <c r="F554" s="162" t="s">
        <v>81</v>
      </c>
      <c r="H554" s="163">
        <v>1</v>
      </c>
      <c r="I554" s="164"/>
      <c r="L554" s="160"/>
      <c r="M554" s="165"/>
      <c r="N554" s="166"/>
      <c r="O554" s="166"/>
      <c r="P554" s="166"/>
      <c r="Q554" s="166"/>
      <c r="R554" s="166"/>
      <c r="S554" s="166"/>
      <c r="T554" s="167"/>
      <c r="AT554" s="161" t="s">
        <v>165</v>
      </c>
      <c r="AU554" s="161" t="s">
        <v>83</v>
      </c>
      <c r="AV554" s="13" t="s">
        <v>83</v>
      </c>
      <c r="AW554" s="13" t="s">
        <v>30</v>
      </c>
      <c r="AX554" s="13" t="s">
        <v>73</v>
      </c>
      <c r="AY554" s="161" t="s">
        <v>144</v>
      </c>
    </row>
    <row r="555" spans="2:51" s="14" customFormat="1" ht="10.2">
      <c r="B555" s="168"/>
      <c r="D555" s="155" t="s">
        <v>165</v>
      </c>
      <c r="E555" s="169" t="s">
        <v>1</v>
      </c>
      <c r="F555" s="170" t="s">
        <v>167</v>
      </c>
      <c r="H555" s="171">
        <v>1</v>
      </c>
      <c r="I555" s="172"/>
      <c r="L555" s="168"/>
      <c r="M555" s="173"/>
      <c r="N555" s="174"/>
      <c r="O555" s="174"/>
      <c r="P555" s="174"/>
      <c r="Q555" s="174"/>
      <c r="R555" s="174"/>
      <c r="S555" s="174"/>
      <c r="T555" s="175"/>
      <c r="AT555" s="169" t="s">
        <v>165</v>
      </c>
      <c r="AU555" s="169" t="s">
        <v>83</v>
      </c>
      <c r="AV555" s="14" t="s">
        <v>151</v>
      </c>
      <c r="AW555" s="14" t="s">
        <v>30</v>
      </c>
      <c r="AX555" s="14" t="s">
        <v>81</v>
      </c>
      <c r="AY555" s="169" t="s">
        <v>144</v>
      </c>
    </row>
    <row r="556" spans="1:65" s="2" customFormat="1" ht="16.5" customHeight="1">
      <c r="A556" s="33"/>
      <c r="B556" s="141"/>
      <c r="C556" s="183" t="s">
        <v>371</v>
      </c>
      <c r="D556" s="183" t="s">
        <v>189</v>
      </c>
      <c r="E556" s="184" t="s">
        <v>567</v>
      </c>
      <c r="F556" s="185" t="s">
        <v>568</v>
      </c>
      <c r="G556" s="186" t="s">
        <v>162</v>
      </c>
      <c r="H556" s="187">
        <v>2.42</v>
      </c>
      <c r="I556" s="188"/>
      <c r="J556" s="189">
        <f>ROUND(I556*H556,2)</f>
        <v>0</v>
      </c>
      <c r="K556" s="185" t="s">
        <v>150</v>
      </c>
      <c r="L556" s="190"/>
      <c r="M556" s="191" t="s">
        <v>1</v>
      </c>
      <c r="N556" s="192" t="s">
        <v>38</v>
      </c>
      <c r="O556" s="59"/>
      <c r="P556" s="151">
        <f>O556*H556</f>
        <v>0</v>
      </c>
      <c r="Q556" s="151">
        <v>0</v>
      </c>
      <c r="R556" s="151">
        <f>Q556*H556</f>
        <v>0</v>
      </c>
      <c r="S556" s="151">
        <v>0</v>
      </c>
      <c r="T556" s="152">
        <f>S556*H556</f>
        <v>0</v>
      </c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R556" s="153" t="s">
        <v>245</v>
      </c>
      <c r="AT556" s="153" t="s">
        <v>189</v>
      </c>
      <c r="AU556" s="153" t="s">
        <v>83</v>
      </c>
      <c r="AY556" s="18" t="s">
        <v>144</v>
      </c>
      <c r="BE556" s="154">
        <f>IF(N556="základní",J556,0)</f>
        <v>0</v>
      </c>
      <c r="BF556" s="154">
        <f>IF(N556="snížená",J556,0)</f>
        <v>0</v>
      </c>
      <c r="BG556" s="154">
        <f>IF(N556="zákl. přenesená",J556,0)</f>
        <v>0</v>
      </c>
      <c r="BH556" s="154">
        <f>IF(N556="sníž. přenesená",J556,0)</f>
        <v>0</v>
      </c>
      <c r="BI556" s="154">
        <f>IF(N556="nulová",J556,0)</f>
        <v>0</v>
      </c>
      <c r="BJ556" s="18" t="s">
        <v>81</v>
      </c>
      <c r="BK556" s="154">
        <f>ROUND(I556*H556,2)</f>
        <v>0</v>
      </c>
      <c r="BL556" s="18" t="s">
        <v>196</v>
      </c>
      <c r="BM556" s="153" t="s">
        <v>569</v>
      </c>
    </row>
    <row r="557" spans="1:47" s="2" customFormat="1" ht="10.2">
      <c r="A557" s="33"/>
      <c r="B557" s="34"/>
      <c r="C557" s="33"/>
      <c r="D557" s="155" t="s">
        <v>152</v>
      </c>
      <c r="E557" s="33"/>
      <c r="F557" s="156" t="s">
        <v>568</v>
      </c>
      <c r="G557" s="33"/>
      <c r="H557" s="33"/>
      <c r="I557" s="157"/>
      <c r="J557" s="33"/>
      <c r="K557" s="33"/>
      <c r="L557" s="34"/>
      <c r="M557" s="158"/>
      <c r="N557" s="159"/>
      <c r="O557" s="59"/>
      <c r="P557" s="59"/>
      <c r="Q557" s="59"/>
      <c r="R557" s="59"/>
      <c r="S557" s="59"/>
      <c r="T557" s="60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T557" s="18" t="s">
        <v>152</v>
      </c>
      <c r="AU557" s="18" t="s">
        <v>83</v>
      </c>
    </row>
    <row r="558" spans="1:65" s="2" customFormat="1" ht="22.8">
      <c r="A558" s="33"/>
      <c r="B558" s="141"/>
      <c r="C558" s="142" t="s">
        <v>570</v>
      </c>
      <c r="D558" s="142" t="s">
        <v>146</v>
      </c>
      <c r="E558" s="143" t="s">
        <v>571</v>
      </c>
      <c r="F558" s="144" t="s">
        <v>572</v>
      </c>
      <c r="G558" s="145" t="s">
        <v>496</v>
      </c>
      <c r="H558" s="146"/>
      <c r="I558" s="147"/>
      <c r="J558" s="148">
        <f>ROUND(I558*H558,2)</f>
        <v>0</v>
      </c>
      <c r="K558" s="144" t="s">
        <v>183</v>
      </c>
      <c r="L558" s="34"/>
      <c r="M558" s="149" t="s">
        <v>1</v>
      </c>
      <c r="N558" s="150" t="s">
        <v>38</v>
      </c>
      <c r="O558" s="59"/>
      <c r="P558" s="151">
        <f>O558*H558</f>
        <v>0</v>
      </c>
      <c r="Q558" s="151">
        <v>0</v>
      </c>
      <c r="R558" s="151">
        <f>Q558*H558</f>
        <v>0</v>
      </c>
      <c r="S558" s="151">
        <v>0</v>
      </c>
      <c r="T558" s="152">
        <f>S558*H558</f>
        <v>0</v>
      </c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R558" s="153" t="s">
        <v>196</v>
      </c>
      <c r="AT558" s="153" t="s">
        <v>146</v>
      </c>
      <c r="AU558" s="153" t="s">
        <v>83</v>
      </c>
      <c r="AY558" s="18" t="s">
        <v>144</v>
      </c>
      <c r="BE558" s="154">
        <f>IF(N558="základní",J558,0)</f>
        <v>0</v>
      </c>
      <c r="BF558" s="154">
        <f>IF(N558="snížená",J558,0)</f>
        <v>0</v>
      </c>
      <c r="BG558" s="154">
        <f>IF(N558="zákl. přenesená",J558,0)</f>
        <v>0</v>
      </c>
      <c r="BH558" s="154">
        <f>IF(N558="sníž. přenesená",J558,0)</f>
        <v>0</v>
      </c>
      <c r="BI558" s="154">
        <f>IF(N558="nulová",J558,0)</f>
        <v>0</v>
      </c>
      <c r="BJ558" s="18" t="s">
        <v>81</v>
      </c>
      <c r="BK558" s="154">
        <f>ROUND(I558*H558,2)</f>
        <v>0</v>
      </c>
      <c r="BL558" s="18" t="s">
        <v>196</v>
      </c>
      <c r="BM558" s="153" t="s">
        <v>573</v>
      </c>
    </row>
    <row r="559" spans="1:47" s="2" customFormat="1" ht="19.2">
      <c r="A559" s="33"/>
      <c r="B559" s="34"/>
      <c r="C559" s="33"/>
      <c r="D559" s="155" t="s">
        <v>152</v>
      </c>
      <c r="E559" s="33"/>
      <c r="F559" s="156" t="s">
        <v>572</v>
      </c>
      <c r="G559" s="33"/>
      <c r="H559" s="33"/>
      <c r="I559" s="157"/>
      <c r="J559" s="33"/>
      <c r="K559" s="33"/>
      <c r="L559" s="34"/>
      <c r="M559" s="158"/>
      <c r="N559" s="159"/>
      <c r="O559" s="59"/>
      <c r="P559" s="59"/>
      <c r="Q559" s="59"/>
      <c r="R559" s="59"/>
      <c r="S559" s="59"/>
      <c r="T559" s="60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T559" s="18" t="s">
        <v>152</v>
      </c>
      <c r="AU559" s="18" t="s">
        <v>83</v>
      </c>
    </row>
    <row r="560" spans="2:51" s="13" customFormat="1" ht="10.2">
      <c r="B560" s="160"/>
      <c r="D560" s="155" t="s">
        <v>165</v>
      </c>
      <c r="E560" s="161" t="s">
        <v>1</v>
      </c>
      <c r="F560" s="162" t="s">
        <v>574</v>
      </c>
      <c r="H560" s="163">
        <v>28000</v>
      </c>
      <c r="I560" s="164"/>
      <c r="L560" s="160"/>
      <c r="M560" s="165"/>
      <c r="N560" s="166"/>
      <c r="O560" s="166"/>
      <c r="P560" s="166"/>
      <c r="Q560" s="166"/>
      <c r="R560" s="166"/>
      <c r="S560" s="166"/>
      <c r="T560" s="167"/>
      <c r="AT560" s="161" t="s">
        <v>165</v>
      </c>
      <c r="AU560" s="161" t="s">
        <v>83</v>
      </c>
      <c r="AV560" s="13" t="s">
        <v>83</v>
      </c>
      <c r="AW560" s="13" t="s">
        <v>30</v>
      </c>
      <c r="AX560" s="13" t="s">
        <v>73</v>
      </c>
      <c r="AY560" s="161" t="s">
        <v>144</v>
      </c>
    </row>
    <row r="561" spans="2:51" s="14" customFormat="1" ht="10.2">
      <c r="B561" s="168"/>
      <c r="D561" s="155" t="s">
        <v>165</v>
      </c>
      <c r="E561" s="169" t="s">
        <v>1</v>
      </c>
      <c r="F561" s="170" t="s">
        <v>167</v>
      </c>
      <c r="H561" s="171">
        <v>28000</v>
      </c>
      <c r="I561" s="172"/>
      <c r="L561" s="168"/>
      <c r="M561" s="173"/>
      <c r="N561" s="174"/>
      <c r="O561" s="174"/>
      <c r="P561" s="174"/>
      <c r="Q561" s="174"/>
      <c r="R561" s="174"/>
      <c r="S561" s="174"/>
      <c r="T561" s="175"/>
      <c r="AT561" s="169" t="s">
        <v>165</v>
      </c>
      <c r="AU561" s="169" t="s">
        <v>83</v>
      </c>
      <c r="AV561" s="14" t="s">
        <v>151</v>
      </c>
      <c r="AW561" s="14" t="s">
        <v>30</v>
      </c>
      <c r="AX561" s="14" t="s">
        <v>81</v>
      </c>
      <c r="AY561" s="169" t="s">
        <v>144</v>
      </c>
    </row>
    <row r="562" spans="1:65" s="2" customFormat="1" ht="22.8">
      <c r="A562" s="33"/>
      <c r="B562" s="141"/>
      <c r="C562" s="142" t="s">
        <v>376</v>
      </c>
      <c r="D562" s="142" t="s">
        <v>146</v>
      </c>
      <c r="E562" s="143" t="s">
        <v>575</v>
      </c>
      <c r="F562" s="144" t="s">
        <v>576</v>
      </c>
      <c r="G562" s="145" t="s">
        <v>496</v>
      </c>
      <c r="H562" s="146"/>
      <c r="I562" s="147"/>
      <c r="J562" s="148">
        <f>ROUND(I562*H562,2)</f>
        <v>0</v>
      </c>
      <c r="K562" s="144" t="s">
        <v>183</v>
      </c>
      <c r="L562" s="34"/>
      <c r="M562" s="149" t="s">
        <v>1</v>
      </c>
      <c r="N562" s="150" t="s">
        <v>38</v>
      </c>
      <c r="O562" s="59"/>
      <c r="P562" s="151">
        <f>O562*H562</f>
        <v>0</v>
      </c>
      <c r="Q562" s="151">
        <v>0</v>
      </c>
      <c r="R562" s="151">
        <f>Q562*H562</f>
        <v>0</v>
      </c>
      <c r="S562" s="151">
        <v>0</v>
      </c>
      <c r="T562" s="152">
        <f>S562*H562</f>
        <v>0</v>
      </c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R562" s="153" t="s">
        <v>196</v>
      </c>
      <c r="AT562" s="153" t="s">
        <v>146</v>
      </c>
      <c r="AU562" s="153" t="s">
        <v>83</v>
      </c>
      <c r="AY562" s="18" t="s">
        <v>144</v>
      </c>
      <c r="BE562" s="154">
        <f>IF(N562="základní",J562,0)</f>
        <v>0</v>
      </c>
      <c r="BF562" s="154">
        <f>IF(N562="snížená",J562,0)</f>
        <v>0</v>
      </c>
      <c r="BG562" s="154">
        <f>IF(N562="zákl. přenesená",J562,0)</f>
        <v>0</v>
      </c>
      <c r="BH562" s="154">
        <f>IF(N562="sníž. přenesená",J562,0)</f>
        <v>0</v>
      </c>
      <c r="BI562" s="154">
        <f>IF(N562="nulová",J562,0)</f>
        <v>0</v>
      </c>
      <c r="BJ562" s="18" t="s">
        <v>81</v>
      </c>
      <c r="BK562" s="154">
        <f>ROUND(I562*H562,2)</f>
        <v>0</v>
      </c>
      <c r="BL562" s="18" t="s">
        <v>196</v>
      </c>
      <c r="BM562" s="153" t="s">
        <v>577</v>
      </c>
    </row>
    <row r="563" spans="1:47" s="2" customFormat="1" ht="19.2">
      <c r="A563" s="33"/>
      <c r="B563" s="34"/>
      <c r="C563" s="33"/>
      <c r="D563" s="155" t="s">
        <v>152</v>
      </c>
      <c r="E563" s="33"/>
      <c r="F563" s="156" t="s">
        <v>576</v>
      </c>
      <c r="G563" s="33"/>
      <c r="H563" s="33"/>
      <c r="I563" s="157"/>
      <c r="J563" s="33"/>
      <c r="K563" s="33"/>
      <c r="L563" s="34"/>
      <c r="M563" s="158"/>
      <c r="N563" s="159"/>
      <c r="O563" s="59"/>
      <c r="P563" s="59"/>
      <c r="Q563" s="59"/>
      <c r="R563" s="59"/>
      <c r="S563" s="59"/>
      <c r="T563" s="60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T563" s="18" t="s">
        <v>152</v>
      </c>
      <c r="AU563" s="18" t="s">
        <v>83</v>
      </c>
    </row>
    <row r="564" spans="2:51" s="13" customFormat="1" ht="10.2">
      <c r="B564" s="160"/>
      <c r="D564" s="155" t="s">
        <v>165</v>
      </c>
      <c r="E564" s="161" t="s">
        <v>1</v>
      </c>
      <c r="F564" s="162" t="s">
        <v>574</v>
      </c>
      <c r="H564" s="163">
        <v>28000</v>
      </c>
      <c r="I564" s="164"/>
      <c r="L564" s="160"/>
      <c r="M564" s="165"/>
      <c r="N564" s="166"/>
      <c r="O564" s="166"/>
      <c r="P564" s="166"/>
      <c r="Q564" s="166"/>
      <c r="R564" s="166"/>
      <c r="S564" s="166"/>
      <c r="T564" s="167"/>
      <c r="AT564" s="161" t="s">
        <v>165</v>
      </c>
      <c r="AU564" s="161" t="s">
        <v>83</v>
      </c>
      <c r="AV564" s="13" t="s">
        <v>83</v>
      </c>
      <c r="AW564" s="13" t="s">
        <v>30</v>
      </c>
      <c r="AX564" s="13" t="s">
        <v>73</v>
      </c>
      <c r="AY564" s="161" t="s">
        <v>144</v>
      </c>
    </row>
    <row r="565" spans="2:51" s="14" customFormat="1" ht="10.2">
      <c r="B565" s="168"/>
      <c r="D565" s="155" t="s">
        <v>165</v>
      </c>
      <c r="E565" s="169" t="s">
        <v>1</v>
      </c>
      <c r="F565" s="170" t="s">
        <v>167</v>
      </c>
      <c r="H565" s="171">
        <v>28000</v>
      </c>
      <c r="I565" s="172"/>
      <c r="L565" s="168"/>
      <c r="M565" s="173"/>
      <c r="N565" s="174"/>
      <c r="O565" s="174"/>
      <c r="P565" s="174"/>
      <c r="Q565" s="174"/>
      <c r="R565" s="174"/>
      <c r="S565" s="174"/>
      <c r="T565" s="175"/>
      <c r="AT565" s="169" t="s">
        <v>165</v>
      </c>
      <c r="AU565" s="169" t="s">
        <v>83</v>
      </c>
      <c r="AV565" s="14" t="s">
        <v>151</v>
      </c>
      <c r="AW565" s="14" t="s">
        <v>30</v>
      </c>
      <c r="AX565" s="14" t="s">
        <v>81</v>
      </c>
      <c r="AY565" s="169" t="s">
        <v>144</v>
      </c>
    </row>
    <row r="566" spans="2:63" s="12" customFormat="1" ht="22.8" customHeight="1">
      <c r="B566" s="129"/>
      <c r="D566" s="130" t="s">
        <v>72</v>
      </c>
      <c r="E566" s="139" t="s">
        <v>578</v>
      </c>
      <c r="F566" s="139" t="s">
        <v>579</v>
      </c>
      <c r="I566" s="132"/>
      <c r="J566" s="140">
        <f>BK566</f>
        <v>0</v>
      </c>
      <c r="L566" s="129"/>
      <c r="M566" s="133"/>
      <c r="N566" s="134"/>
      <c r="O566" s="134"/>
      <c r="P566" s="135">
        <f>SUM(P567:P581)</f>
        <v>0</v>
      </c>
      <c r="Q566" s="134"/>
      <c r="R566" s="135">
        <f>SUM(R567:R581)</f>
        <v>0</v>
      </c>
      <c r="S566" s="134"/>
      <c r="T566" s="136">
        <f>SUM(T567:T581)</f>
        <v>0</v>
      </c>
      <c r="AR566" s="130" t="s">
        <v>83</v>
      </c>
      <c r="AT566" s="137" t="s">
        <v>72</v>
      </c>
      <c r="AU566" s="137" t="s">
        <v>81</v>
      </c>
      <c r="AY566" s="130" t="s">
        <v>144</v>
      </c>
      <c r="BK566" s="138">
        <f>SUM(BK567:BK581)</f>
        <v>0</v>
      </c>
    </row>
    <row r="567" spans="1:65" s="2" customFormat="1" ht="22.8">
      <c r="A567" s="33"/>
      <c r="B567" s="141"/>
      <c r="C567" s="142" t="s">
        <v>580</v>
      </c>
      <c r="D567" s="142" t="s">
        <v>146</v>
      </c>
      <c r="E567" s="143" t="s">
        <v>581</v>
      </c>
      <c r="F567" s="144" t="s">
        <v>582</v>
      </c>
      <c r="G567" s="145" t="s">
        <v>182</v>
      </c>
      <c r="H567" s="146">
        <v>10</v>
      </c>
      <c r="I567" s="147"/>
      <c r="J567" s="148">
        <f>ROUND(I567*H567,2)</f>
        <v>0</v>
      </c>
      <c r="K567" s="144" t="s">
        <v>183</v>
      </c>
      <c r="L567" s="34"/>
      <c r="M567" s="149" t="s">
        <v>1</v>
      </c>
      <c r="N567" s="150" t="s">
        <v>38</v>
      </c>
      <c r="O567" s="59"/>
      <c r="P567" s="151">
        <f>O567*H567</f>
        <v>0</v>
      </c>
      <c r="Q567" s="151">
        <v>0</v>
      </c>
      <c r="R567" s="151">
        <f>Q567*H567</f>
        <v>0</v>
      </c>
      <c r="S567" s="151">
        <v>0</v>
      </c>
      <c r="T567" s="152">
        <f>S567*H567</f>
        <v>0</v>
      </c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R567" s="153" t="s">
        <v>196</v>
      </c>
      <c r="AT567" s="153" t="s">
        <v>146</v>
      </c>
      <c r="AU567" s="153" t="s">
        <v>83</v>
      </c>
      <c r="AY567" s="18" t="s">
        <v>144</v>
      </c>
      <c r="BE567" s="154">
        <f>IF(N567="základní",J567,0)</f>
        <v>0</v>
      </c>
      <c r="BF567" s="154">
        <f>IF(N567="snížená",J567,0)</f>
        <v>0</v>
      </c>
      <c r="BG567" s="154">
        <f>IF(N567="zákl. přenesená",J567,0)</f>
        <v>0</v>
      </c>
      <c r="BH567" s="154">
        <f>IF(N567="sníž. přenesená",J567,0)</f>
        <v>0</v>
      </c>
      <c r="BI567" s="154">
        <f>IF(N567="nulová",J567,0)</f>
        <v>0</v>
      </c>
      <c r="BJ567" s="18" t="s">
        <v>81</v>
      </c>
      <c r="BK567" s="154">
        <f>ROUND(I567*H567,2)</f>
        <v>0</v>
      </c>
      <c r="BL567" s="18" t="s">
        <v>196</v>
      </c>
      <c r="BM567" s="153" t="s">
        <v>583</v>
      </c>
    </row>
    <row r="568" spans="1:47" s="2" customFormat="1" ht="19.2">
      <c r="A568" s="33"/>
      <c r="B568" s="34"/>
      <c r="C568" s="33"/>
      <c r="D568" s="155" t="s">
        <v>152</v>
      </c>
      <c r="E568" s="33"/>
      <c r="F568" s="156" t="s">
        <v>582</v>
      </c>
      <c r="G568" s="33"/>
      <c r="H568" s="33"/>
      <c r="I568" s="157"/>
      <c r="J568" s="33"/>
      <c r="K568" s="33"/>
      <c r="L568" s="34"/>
      <c r="M568" s="158"/>
      <c r="N568" s="159"/>
      <c r="O568" s="59"/>
      <c r="P568" s="59"/>
      <c r="Q568" s="59"/>
      <c r="R568" s="59"/>
      <c r="S568" s="59"/>
      <c r="T568" s="60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T568" s="18" t="s">
        <v>152</v>
      </c>
      <c r="AU568" s="18" t="s">
        <v>83</v>
      </c>
    </row>
    <row r="569" spans="2:51" s="15" customFormat="1" ht="10.2">
      <c r="B569" s="176"/>
      <c r="D569" s="155" t="s">
        <v>165</v>
      </c>
      <c r="E569" s="177" t="s">
        <v>1</v>
      </c>
      <c r="F569" s="178" t="s">
        <v>326</v>
      </c>
      <c r="H569" s="177" t="s">
        <v>1</v>
      </c>
      <c r="I569" s="179"/>
      <c r="L569" s="176"/>
      <c r="M569" s="180"/>
      <c r="N569" s="181"/>
      <c r="O569" s="181"/>
      <c r="P569" s="181"/>
      <c r="Q569" s="181"/>
      <c r="R569" s="181"/>
      <c r="S569" s="181"/>
      <c r="T569" s="182"/>
      <c r="AT569" s="177" t="s">
        <v>165</v>
      </c>
      <c r="AU569" s="177" t="s">
        <v>83</v>
      </c>
      <c r="AV569" s="15" t="s">
        <v>81</v>
      </c>
      <c r="AW569" s="15" t="s">
        <v>30</v>
      </c>
      <c r="AX569" s="15" t="s">
        <v>73</v>
      </c>
      <c r="AY569" s="177" t="s">
        <v>144</v>
      </c>
    </row>
    <row r="570" spans="2:51" s="15" customFormat="1" ht="10.2">
      <c r="B570" s="176"/>
      <c r="D570" s="155" t="s">
        <v>165</v>
      </c>
      <c r="E570" s="177" t="s">
        <v>1</v>
      </c>
      <c r="F570" s="178" t="s">
        <v>584</v>
      </c>
      <c r="H570" s="177" t="s">
        <v>1</v>
      </c>
      <c r="I570" s="179"/>
      <c r="L570" s="176"/>
      <c r="M570" s="180"/>
      <c r="N570" s="181"/>
      <c r="O570" s="181"/>
      <c r="P570" s="181"/>
      <c r="Q570" s="181"/>
      <c r="R570" s="181"/>
      <c r="S570" s="181"/>
      <c r="T570" s="182"/>
      <c r="AT570" s="177" t="s">
        <v>165</v>
      </c>
      <c r="AU570" s="177" t="s">
        <v>83</v>
      </c>
      <c r="AV570" s="15" t="s">
        <v>81</v>
      </c>
      <c r="AW570" s="15" t="s">
        <v>30</v>
      </c>
      <c r="AX570" s="15" t="s">
        <v>73</v>
      </c>
      <c r="AY570" s="177" t="s">
        <v>144</v>
      </c>
    </row>
    <row r="571" spans="2:51" s="13" customFormat="1" ht="10.2">
      <c r="B571" s="160"/>
      <c r="D571" s="155" t="s">
        <v>165</v>
      </c>
      <c r="E571" s="161" t="s">
        <v>1</v>
      </c>
      <c r="F571" s="162" t="s">
        <v>585</v>
      </c>
      <c r="H571" s="163">
        <v>2</v>
      </c>
      <c r="I571" s="164"/>
      <c r="L571" s="160"/>
      <c r="M571" s="165"/>
      <c r="N571" s="166"/>
      <c r="O571" s="166"/>
      <c r="P571" s="166"/>
      <c r="Q571" s="166"/>
      <c r="R571" s="166"/>
      <c r="S571" s="166"/>
      <c r="T571" s="167"/>
      <c r="AT571" s="161" t="s">
        <v>165</v>
      </c>
      <c r="AU571" s="161" t="s">
        <v>83</v>
      </c>
      <c r="AV571" s="13" t="s">
        <v>83</v>
      </c>
      <c r="AW571" s="13" t="s">
        <v>30</v>
      </c>
      <c r="AX571" s="13" t="s">
        <v>73</v>
      </c>
      <c r="AY571" s="161" t="s">
        <v>144</v>
      </c>
    </row>
    <row r="572" spans="2:51" s="13" customFormat="1" ht="10.2">
      <c r="B572" s="160"/>
      <c r="D572" s="155" t="s">
        <v>165</v>
      </c>
      <c r="E572" s="161" t="s">
        <v>1</v>
      </c>
      <c r="F572" s="162" t="s">
        <v>586</v>
      </c>
      <c r="H572" s="163">
        <v>2</v>
      </c>
      <c r="I572" s="164"/>
      <c r="L572" s="160"/>
      <c r="M572" s="165"/>
      <c r="N572" s="166"/>
      <c r="O572" s="166"/>
      <c r="P572" s="166"/>
      <c r="Q572" s="166"/>
      <c r="R572" s="166"/>
      <c r="S572" s="166"/>
      <c r="T572" s="167"/>
      <c r="AT572" s="161" t="s">
        <v>165</v>
      </c>
      <c r="AU572" s="161" t="s">
        <v>83</v>
      </c>
      <c r="AV572" s="13" t="s">
        <v>83</v>
      </c>
      <c r="AW572" s="13" t="s">
        <v>30</v>
      </c>
      <c r="AX572" s="13" t="s">
        <v>73</v>
      </c>
      <c r="AY572" s="161" t="s">
        <v>144</v>
      </c>
    </row>
    <row r="573" spans="2:51" s="13" customFormat="1" ht="10.2">
      <c r="B573" s="160"/>
      <c r="D573" s="155" t="s">
        <v>165</v>
      </c>
      <c r="E573" s="161" t="s">
        <v>1</v>
      </c>
      <c r="F573" s="162" t="s">
        <v>587</v>
      </c>
      <c r="H573" s="163">
        <v>2</v>
      </c>
      <c r="I573" s="164"/>
      <c r="L573" s="160"/>
      <c r="M573" s="165"/>
      <c r="N573" s="166"/>
      <c r="O573" s="166"/>
      <c r="P573" s="166"/>
      <c r="Q573" s="166"/>
      <c r="R573" s="166"/>
      <c r="S573" s="166"/>
      <c r="T573" s="167"/>
      <c r="AT573" s="161" t="s">
        <v>165</v>
      </c>
      <c r="AU573" s="161" t="s">
        <v>83</v>
      </c>
      <c r="AV573" s="13" t="s">
        <v>83</v>
      </c>
      <c r="AW573" s="13" t="s">
        <v>30</v>
      </c>
      <c r="AX573" s="13" t="s">
        <v>73</v>
      </c>
      <c r="AY573" s="161" t="s">
        <v>144</v>
      </c>
    </row>
    <row r="574" spans="2:51" s="13" customFormat="1" ht="10.2">
      <c r="B574" s="160"/>
      <c r="D574" s="155" t="s">
        <v>165</v>
      </c>
      <c r="E574" s="161" t="s">
        <v>1</v>
      </c>
      <c r="F574" s="162" t="s">
        <v>588</v>
      </c>
      <c r="H574" s="163">
        <v>2</v>
      </c>
      <c r="I574" s="164"/>
      <c r="L574" s="160"/>
      <c r="M574" s="165"/>
      <c r="N574" s="166"/>
      <c r="O574" s="166"/>
      <c r="P574" s="166"/>
      <c r="Q574" s="166"/>
      <c r="R574" s="166"/>
      <c r="S574" s="166"/>
      <c r="T574" s="167"/>
      <c r="AT574" s="161" t="s">
        <v>165</v>
      </c>
      <c r="AU574" s="161" t="s">
        <v>83</v>
      </c>
      <c r="AV574" s="13" t="s">
        <v>83</v>
      </c>
      <c r="AW574" s="13" t="s">
        <v>30</v>
      </c>
      <c r="AX574" s="13" t="s">
        <v>73</v>
      </c>
      <c r="AY574" s="161" t="s">
        <v>144</v>
      </c>
    </row>
    <row r="575" spans="2:51" s="15" customFormat="1" ht="10.2">
      <c r="B575" s="176"/>
      <c r="D575" s="155" t="s">
        <v>165</v>
      </c>
      <c r="E575" s="177" t="s">
        <v>1</v>
      </c>
      <c r="F575" s="178" t="s">
        <v>589</v>
      </c>
      <c r="H575" s="177" t="s">
        <v>1</v>
      </c>
      <c r="I575" s="179"/>
      <c r="L575" s="176"/>
      <c r="M575" s="180"/>
      <c r="N575" s="181"/>
      <c r="O575" s="181"/>
      <c r="P575" s="181"/>
      <c r="Q575" s="181"/>
      <c r="R575" s="181"/>
      <c r="S575" s="181"/>
      <c r="T575" s="182"/>
      <c r="AT575" s="177" t="s">
        <v>165</v>
      </c>
      <c r="AU575" s="177" t="s">
        <v>83</v>
      </c>
      <c r="AV575" s="15" t="s">
        <v>81</v>
      </c>
      <c r="AW575" s="15" t="s">
        <v>30</v>
      </c>
      <c r="AX575" s="15" t="s">
        <v>73</v>
      </c>
      <c r="AY575" s="177" t="s">
        <v>144</v>
      </c>
    </row>
    <row r="576" spans="2:51" s="13" customFormat="1" ht="10.2">
      <c r="B576" s="160"/>
      <c r="D576" s="155" t="s">
        <v>165</v>
      </c>
      <c r="E576" s="161" t="s">
        <v>1</v>
      </c>
      <c r="F576" s="162" t="s">
        <v>590</v>
      </c>
      <c r="H576" s="163">
        <v>2</v>
      </c>
      <c r="I576" s="164"/>
      <c r="L576" s="160"/>
      <c r="M576" s="165"/>
      <c r="N576" s="166"/>
      <c r="O576" s="166"/>
      <c r="P576" s="166"/>
      <c r="Q576" s="166"/>
      <c r="R576" s="166"/>
      <c r="S576" s="166"/>
      <c r="T576" s="167"/>
      <c r="AT576" s="161" t="s">
        <v>165</v>
      </c>
      <c r="AU576" s="161" t="s">
        <v>83</v>
      </c>
      <c r="AV576" s="13" t="s">
        <v>83</v>
      </c>
      <c r="AW576" s="13" t="s">
        <v>30</v>
      </c>
      <c r="AX576" s="13" t="s">
        <v>73</v>
      </c>
      <c r="AY576" s="161" t="s">
        <v>144</v>
      </c>
    </row>
    <row r="577" spans="2:51" s="14" customFormat="1" ht="10.2">
      <c r="B577" s="168"/>
      <c r="D577" s="155" t="s">
        <v>165</v>
      </c>
      <c r="E577" s="169" t="s">
        <v>1</v>
      </c>
      <c r="F577" s="170" t="s">
        <v>167</v>
      </c>
      <c r="H577" s="171">
        <v>10</v>
      </c>
      <c r="I577" s="172"/>
      <c r="L577" s="168"/>
      <c r="M577" s="173"/>
      <c r="N577" s="174"/>
      <c r="O577" s="174"/>
      <c r="P577" s="174"/>
      <c r="Q577" s="174"/>
      <c r="R577" s="174"/>
      <c r="S577" s="174"/>
      <c r="T577" s="175"/>
      <c r="AT577" s="169" t="s">
        <v>165</v>
      </c>
      <c r="AU577" s="169" t="s">
        <v>83</v>
      </c>
      <c r="AV577" s="14" t="s">
        <v>151</v>
      </c>
      <c r="AW577" s="14" t="s">
        <v>30</v>
      </c>
      <c r="AX577" s="14" t="s">
        <v>81</v>
      </c>
      <c r="AY577" s="169" t="s">
        <v>144</v>
      </c>
    </row>
    <row r="578" spans="1:65" s="2" customFormat="1" ht="22.8">
      <c r="A578" s="33"/>
      <c r="B578" s="141"/>
      <c r="C578" s="142" t="s">
        <v>380</v>
      </c>
      <c r="D578" s="142" t="s">
        <v>146</v>
      </c>
      <c r="E578" s="143" t="s">
        <v>591</v>
      </c>
      <c r="F578" s="144" t="s">
        <v>592</v>
      </c>
      <c r="G578" s="145" t="s">
        <v>496</v>
      </c>
      <c r="H578" s="146"/>
      <c r="I578" s="147"/>
      <c r="J578" s="148">
        <f>ROUND(I578*H578,2)</f>
        <v>0</v>
      </c>
      <c r="K578" s="144" t="s">
        <v>183</v>
      </c>
      <c r="L578" s="34"/>
      <c r="M578" s="149" t="s">
        <v>1</v>
      </c>
      <c r="N578" s="150" t="s">
        <v>38</v>
      </c>
      <c r="O578" s="59"/>
      <c r="P578" s="151">
        <f>O578*H578</f>
        <v>0</v>
      </c>
      <c r="Q578" s="151">
        <v>0</v>
      </c>
      <c r="R578" s="151">
        <f>Q578*H578</f>
        <v>0</v>
      </c>
      <c r="S578" s="151">
        <v>0</v>
      </c>
      <c r="T578" s="152">
        <f>S578*H578</f>
        <v>0</v>
      </c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R578" s="153" t="s">
        <v>196</v>
      </c>
      <c r="AT578" s="153" t="s">
        <v>146</v>
      </c>
      <c r="AU578" s="153" t="s">
        <v>83</v>
      </c>
      <c r="AY578" s="18" t="s">
        <v>144</v>
      </c>
      <c r="BE578" s="154">
        <f>IF(N578="základní",J578,0)</f>
        <v>0</v>
      </c>
      <c r="BF578" s="154">
        <f>IF(N578="snížená",J578,0)</f>
        <v>0</v>
      </c>
      <c r="BG578" s="154">
        <f>IF(N578="zákl. přenesená",J578,0)</f>
        <v>0</v>
      </c>
      <c r="BH578" s="154">
        <f>IF(N578="sníž. přenesená",J578,0)</f>
        <v>0</v>
      </c>
      <c r="BI578" s="154">
        <f>IF(N578="nulová",J578,0)</f>
        <v>0</v>
      </c>
      <c r="BJ578" s="18" t="s">
        <v>81</v>
      </c>
      <c r="BK578" s="154">
        <f>ROUND(I578*H578,2)</f>
        <v>0</v>
      </c>
      <c r="BL578" s="18" t="s">
        <v>196</v>
      </c>
      <c r="BM578" s="153" t="s">
        <v>593</v>
      </c>
    </row>
    <row r="579" spans="1:47" s="2" customFormat="1" ht="19.2">
      <c r="A579" s="33"/>
      <c r="B579" s="34"/>
      <c r="C579" s="33"/>
      <c r="D579" s="155" t="s">
        <v>152</v>
      </c>
      <c r="E579" s="33"/>
      <c r="F579" s="156" t="s">
        <v>592</v>
      </c>
      <c r="G579" s="33"/>
      <c r="H579" s="33"/>
      <c r="I579" s="157"/>
      <c r="J579" s="33"/>
      <c r="K579" s="33"/>
      <c r="L579" s="34"/>
      <c r="M579" s="158"/>
      <c r="N579" s="159"/>
      <c r="O579" s="59"/>
      <c r="P579" s="59"/>
      <c r="Q579" s="59"/>
      <c r="R579" s="59"/>
      <c r="S579" s="59"/>
      <c r="T579" s="60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T579" s="18" t="s">
        <v>152</v>
      </c>
      <c r="AU579" s="18" t="s">
        <v>83</v>
      </c>
    </row>
    <row r="580" spans="1:65" s="2" customFormat="1" ht="22.8">
      <c r="A580" s="33"/>
      <c r="B580" s="141"/>
      <c r="C580" s="142" t="s">
        <v>594</v>
      </c>
      <c r="D580" s="142" t="s">
        <v>146</v>
      </c>
      <c r="E580" s="143" t="s">
        <v>595</v>
      </c>
      <c r="F580" s="144" t="s">
        <v>596</v>
      </c>
      <c r="G580" s="145" t="s">
        <v>496</v>
      </c>
      <c r="H580" s="146"/>
      <c r="I580" s="147"/>
      <c r="J580" s="148">
        <f>ROUND(I580*H580,2)</f>
        <v>0</v>
      </c>
      <c r="K580" s="144" t="s">
        <v>183</v>
      </c>
      <c r="L580" s="34"/>
      <c r="M580" s="149" t="s">
        <v>1</v>
      </c>
      <c r="N580" s="150" t="s">
        <v>38</v>
      </c>
      <c r="O580" s="59"/>
      <c r="P580" s="151">
        <f>O580*H580</f>
        <v>0</v>
      </c>
      <c r="Q580" s="151">
        <v>0</v>
      </c>
      <c r="R580" s="151">
        <f>Q580*H580</f>
        <v>0</v>
      </c>
      <c r="S580" s="151">
        <v>0</v>
      </c>
      <c r="T580" s="152">
        <f>S580*H580</f>
        <v>0</v>
      </c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R580" s="153" t="s">
        <v>196</v>
      </c>
      <c r="AT580" s="153" t="s">
        <v>146</v>
      </c>
      <c r="AU580" s="153" t="s">
        <v>83</v>
      </c>
      <c r="AY580" s="18" t="s">
        <v>144</v>
      </c>
      <c r="BE580" s="154">
        <f>IF(N580="základní",J580,0)</f>
        <v>0</v>
      </c>
      <c r="BF580" s="154">
        <f>IF(N580="snížená",J580,0)</f>
        <v>0</v>
      </c>
      <c r="BG580" s="154">
        <f>IF(N580="zákl. přenesená",J580,0)</f>
        <v>0</v>
      </c>
      <c r="BH580" s="154">
        <f>IF(N580="sníž. přenesená",J580,0)</f>
        <v>0</v>
      </c>
      <c r="BI580" s="154">
        <f>IF(N580="nulová",J580,0)</f>
        <v>0</v>
      </c>
      <c r="BJ580" s="18" t="s">
        <v>81</v>
      </c>
      <c r="BK580" s="154">
        <f>ROUND(I580*H580,2)</f>
        <v>0</v>
      </c>
      <c r="BL580" s="18" t="s">
        <v>196</v>
      </c>
      <c r="BM580" s="153" t="s">
        <v>597</v>
      </c>
    </row>
    <row r="581" spans="1:47" s="2" customFormat="1" ht="19.2">
      <c r="A581" s="33"/>
      <c r="B581" s="34"/>
      <c r="C581" s="33"/>
      <c r="D581" s="155" t="s">
        <v>152</v>
      </c>
      <c r="E581" s="33"/>
      <c r="F581" s="156" t="s">
        <v>596</v>
      </c>
      <c r="G581" s="33"/>
      <c r="H581" s="33"/>
      <c r="I581" s="157"/>
      <c r="J581" s="33"/>
      <c r="K581" s="33"/>
      <c r="L581" s="34"/>
      <c r="M581" s="158"/>
      <c r="N581" s="159"/>
      <c r="O581" s="59"/>
      <c r="P581" s="59"/>
      <c r="Q581" s="59"/>
      <c r="R581" s="59"/>
      <c r="S581" s="59"/>
      <c r="T581" s="60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T581" s="18" t="s">
        <v>152</v>
      </c>
      <c r="AU581" s="18" t="s">
        <v>83</v>
      </c>
    </row>
    <row r="582" spans="2:63" s="12" customFormat="1" ht="22.8" customHeight="1">
      <c r="B582" s="129"/>
      <c r="D582" s="130" t="s">
        <v>72</v>
      </c>
      <c r="E582" s="139" t="s">
        <v>598</v>
      </c>
      <c r="F582" s="139" t="s">
        <v>599</v>
      </c>
      <c r="I582" s="132"/>
      <c r="J582" s="140">
        <f>BK582</f>
        <v>0</v>
      </c>
      <c r="L582" s="129"/>
      <c r="M582" s="133"/>
      <c r="N582" s="134"/>
      <c r="O582" s="134"/>
      <c r="P582" s="135">
        <f>SUM(P583:P681)</f>
        <v>0</v>
      </c>
      <c r="Q582" s="134"/>
      <c r="R582" s="135">
        <f>SUM(R583:R681)</f>
        <v>0</v>
      </c>
      <c r="S582" s="134"/>
      <c r="T582" s="136">
        <f>SUM(T583:T681)</f>
        <v>0</v>
      </c>
      <c r="AR582" s="130" t="s">
        <v>83</v>
      </c>
      <c r="AT582" s="137" t="s">
        <v>72</v>
      </c>
      <c r="AU582" s="137" t="s">
        <v>81</v>
      </c>
      <c r="AY582" s="130" t="s">
        <v>144</v>
      </c>
      <c r="BK582" s="138">
        <f>SUM(BK583:BK681)</f>
        <v>0</v>
      </c>
    </row>
    <row r="583" spans="1:65" s="2" customFormat="1" ht="16.5" customHeight="1">
      <c r="A583" s="33"/>
      <c r="B583" s="141"/>
      <c r="C583" s="142" t="s">
        <v>386</v>
      </c>
      <c r="D583" s="142" t="s">
        <v>146</v>
      </c>
      <c r="E583" s="143" t="s">
        <v>600</v>
      </c>
      <c r="F583" s="144" t="s">
        <v>601</v>
      </c>
      <c r="G583" s="145" t="s">
        <v>162</v>
      </c>
      <c r="H583" s="146">
        <v>410.25</v>
      </c>
      <c r="I583" s="147"/>
      <c r="J583" s="148">
        <f>ROUND(I583*H583,2)</f>
        <v>0</v>
      </c>
      <c r="K583" s="144" t="s">
        <v>183</v>
      </c>
      <c r="L583" s="34"/>
      <c r="M583" s="149" t="s">
        <v>1</v>
      </c>
      <c r="N583" s="150" t="s">
        <v>38</v>
      </c>
      <c r="O583" s="59"/>
      <c r="P583" s="151">
        <f>O583*H583</f>
        <v>0</v>
      </c>
      <c r="Q583" s="151">
        <v>0</v>
      </c>
      <c r="R583" s="151">
        <f>Q583*H583</f>
        <v>0</v>
      </c>
      <c r="S583" s="151">
        <v>0</v>
      </c>
      <c r="T583" s="152">
        <f>S583*H583</f>
        <v>0</v>
      </c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R583" s="153" t="s">
        <v>196</v>
      </c>
      <c r="AT583" s="153" t="s">
        <v>146</v>
      </c>
      <c r="AU583" s="153" t="s">
        <v>83</v>
      </c>
      <c r="AY583" s="18" t="s">
        <v>144</v>
      </c>
      <c r="BE583" s="154">
        <f>IF(N583="základní",J583,0)</f>
        <v>0</v>
      </c>
      <c r="BF583" s="154">
        <f>IF(N583="snížená",J583,0)</f>
        <v>0</v>
      </c>
      <c r="BG583" s="154">
        <f>IF(N583="zákl. přenesená",J583,0)</f>
        <v>0</v>
      </c>
      <c r="BH583" s="154">
        <f>IF(N583="sníž. přenesená",J583,0)</f>
        <v>0</v>
      </c>
      <c r="BI583" s="154">
        <f>IF(N583="nulová",J583,0)</f>
        <v>0</v>
      </c>
      <c r="BJ583" s="18" t="s">
        <v>81</v>
      </c>
      <c r="BK583" s="154">
        <f>ROUND(I583*H583,2)</f>
        <v>0</v>
      </c>
      <c r="BL583" s="18" t="s">
        <v>196</v>
      </c>
      <c r="BM583" s="153" t="s">
        <v>602</v>
      </c>
    </row>
    <row r="584" spans="1:47" s="2" customFormat="1" ht="10.2">
      <c r="A584" s="33"/>
      <c r="B584" s="34"/>
      <c r="C584" s="33"/>
      <c r="D584" s="155" t="s">
        <v>152</v>
      </c>
      <c r="E584" s="33"/>
      <c r="F584" s="156" t="s">
        <v>601</v>
      </c>
      <c r="G584" s="33"/>
      <c r="H584" s="33"/>
      <c r="I584" s="157"/>
      <c r="J584" s="33"/>
      <c r="K584" s="33"/>
      <c r="L584" s="34"/>
      <c r="M584" s="158"/>
      <c r="N584" s="159"/>
      <c r="O584" s="59"/>
      <c r="P584" s="59"/>
      <c r="Q584" s="59"/>
      <c r="R584" s="59"/>
      <c r="S584" s="59"/>
      <c r="T584" s="60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T584" s="18" t="s">
        <v>152</v>
      </c>
      <c r="AU584" s="18" t="s">
        <v>83</v>
      </c>
    </row>
    <row r="585" spans="2:51" s="15" customFormat="1" ht="10.2">
      <c r="B585" s="176"/>
      <c r="D585" s="155" t="s">
        <v>165</v>
      </c>
      <c r="E585" s="177" t="s">
        <v>1</v>
      </c>
      <c r="F585" s="178" t="s">
        <v>603</v>
      </c>
      <c r="H585" s="177" t="s">
        <v>1</v>
      </c>
      <c r="I585" s="179"/>
      <c r="L585" s="176"/>
      <c r="M585" s="180"/>
      <c r="N585" s="181"/>
      <c r="O585" s="181"/>
      <c r="P585" s="181"/>
      <c r="Q585" s="181"/>
      <c r="R585" s="181"/>
      <c r="S585" s="181"/>
      <c r="T585" s="182"/>
      <c r="AT585" s="177" t="s">
        <v>165</v>
      </c>
      <c r="AU585" s="177" t="s">
        <v>83</v>
      </c>
      <c r="AV585" s="15" t="s">
        <v>81</v>
      </c>
      <c r="AW585" s="15" t="s">
        <v>30</v>
      </c>
      <c r="AX585" s="15" t="s">
        <v>73</v>
      </c>
      <c r="AY585" s="177" t="s">
        <v>144</v>
      </c>
    </row>
    <row r="586" spans="2:51" s="15" customFormat="1" ht="10.2">
      <c r="B586" s="176"/>
      <c r="D586" s="155" t="s">
        <v>165</v>
      </c>
      <c r="E586" s="177" t="s">
        <v>1</v>
      </c>
      <c r="F586" s="178" t="s">
        <v>206</v>
      </c>
      <c r="H586" s="177" t="s">
        <v>1</v>
      </c>
      <c r="I586" s="179"/>
      <c r="L586" s="176"/>
      <c r="M586" s="180"/>
      <c r="N586" s="181"/>
      <c r="O586" s="181"/>
      <c r="P586" s="181"/>
      <c r="Q586" s="181"/>
      <c r="R586" s="181"/>
      <c r="S586" s="181"/>
      <c r="T586" s="182"/>
      <c r="AT586" s="177" t="s">
        <v>165</v>
      </c>
      <c r="AU586" s="177" t="s">
        <v>83</v>
      </c>
      <c r="AV586" s="15" t="s">
        <v>81</v>
      </c>
      <c r="AW586" s="15" t="s">
        <v>30</v>
      </c>
      <c r="AX586" s="15" t="s">
        <v>73</v>
      </c>
      <c r="AY586" s="177" t="s">
        <v>144</v>
      </c>
    </row>
    <row r="587" spans="2:51" s="13" customFormat="1" ht="10.2">
      <c r="B587" s="160"/>
      <c r="D587" s="155" t="s">
        <v>165</v>
      </c>
      <c r="E587" s="161" t="s">
        <v>1</v>
      </c>
      <c r="F587" s="162" t="s">
        <v>285</v>
      </c>
      <c r="H587" s="163">
        <v>410.25</v>
      </c>
      <c r="I587" s="164"/>
      <c r="L587" s="160"/>
      <c r="M587" s="165"/>
      <c r="N587" s="166"/>
      <c r="O587" s="166"/>
      <c r="P587" s="166"/>
      <c r="Q587" s="166"/>
      <c r="R587" s="166"/>
      <c r="S587" s="166"/>
      <c r="T587" s="167"/>
      <c r="AT587" s="161" t="s">
        <v>165</v>
      </c>
      <c r="AU587" s="161" t="s">
        <v>83</v>
      </c>
      <c r="AV587" s="13" t="s">
        <v>83</v>
      </c>
      <c r="AW587" s="13" t="s">
        <v>30</v>
      </c>
      <c r="AX587" s="13" t="s">
        <v>73</v>
      </c>
      <c r="AY587" s="161" t="s">
        <v>144</v>
      </c>
    </row>
    <row r="588" spans="2:51" s="14" customFormat="1" ht="10.2">
      <c r="B588" s="168"/>
      <c r="D588" s="155" t="s">
        <v>165</v>
      </c>
      <c r="E588" s="169" t="s">
        <v>1</v>
      </c>
      <c r="F588" s="170" t="s">
        <v>167</v>
      </c>
      <c r="H588" s="171">
        <v>410.25</v>
      </c>
      <c r="I588" s="172"/>
      <c r="L588" s="168"/>
      <c r="M588" s="173"/>
      <c r="N588" s="174"/>
      <c r="O588" s="174"/>
      <c r="P588" s="174"/>
      <c r="Q588" s="174"/>
      <c r="R588" s="174"/>
      <c r="S588" s="174"/>
      <c r="T588" s="175"/>
      <c r="AT588" s="169" t="s">
        <v>165</v>
      </c>
      <c r="AU588" s="169" t="s">
        <v>83</v>
      </c>
      <c r="AV588" s="14" t="s">
        <v>151</v>
      </c>
      <c r="AW588" s="14" t="s">
        <v>30</v>
      </c>
      <c r="AX588" s="14" t="s">
        <v>81</v>
      </c>
      <c r="AY588" s="169" t="s">
        <v>144</v>
      </c>
    </row>
    <row r="589" spans="1:65" s="2" customFormat="1" ht="16.5" customHeight="1">
      <c r="A589" s="33"/>
      <c r="B589" s="141"/>
      <c r="C589" s="142" t="s">
        <v>604</v>
      </c>
      <c r="D589" s="142" t="s">
        <v>146</v>
      </c>
      <c r="E589" s="143" t="s">
        <v>605</v>
      </c>
      <c r="F589" s="144" t="s">
        <v>606</v>
      </c>
      <c r="G589" s="145" t="s">
        <v>192</v>
      </c>
      <c r="H589" s="146">
        <v>19.825</v>
      </c>
      <c r="I589" s="147"/>
      <c r="J589" s="148">
        <f>ROUND(I589*H589,2)</f>
        <v>0</v>
      </c>
      <c r="K589" s="144" t="s">
        <v>183</v>
      </c>
      <c r="L589" s="34"/>
      <c r="M589" s="149" t="s">
        <v>1</v>
      </c>
      <c r="N589" s="150" t="s">
        <v>38</v>
      </c>
      <c r="O589" s="59"/>
      <c r="P589" s="151">
        <f>O589*H589</f>
        <v>0</v>
      </c>
      <c r="Q589" s="151">
        <v>0</v>
      </c>
      <c r="R589" s="151">
        <f>Q589*H589</f>
        <v>0</v>
      </c>
      <c r="S589" s="151">
        <v>0</v>
      </c>
      <c r="T589" s="152">
        <f>S589*H589</f>
        <v>0</v>
      </c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R589" s="153" t="s">
        <v>196</v>
      </c>
      <c r="AT589" s="153" t="s">
        <v>146</v>
      </c>
      <c r="AU589" s="153" t="s">
        <v>83</v>
      </c>
      <c r="AY589" s="18" t="s">
        <v>144</v>
      </c>
      <c r="BE589" s="154">
        <f>IF(N589="základní",J589,0)</f>
        <v>0</v>
      </c>
      <c r="BF589" s="154">
        <f>IF(N589="snížená",J589,0)</f>
        <v>0</v>
      </c>
      <c r="BG589" s="154">
        <f>IF(N589="zákl. přenesená",J589,0)</f>
        <v>0</v>
      </c>
      <c r="BH589" s="154">
        <f>IF(N589="sníž. přenesená",J589,0)</f>
        <v>0</v>
      </c>
      <c r="BI589" s="154">
        <f>IF(N589="nulová",J589,0)</f>
        <v>0</v>
      </c>
      <c r="BJ589" s="18" t="s">
        <v>81</v>
      </c>
      <c r="BK589" s="154">
        <f>ROUND(I589*H589,2)</f>
        <v>0</v>
      </c>
      <c r="BL589" s="18" t="s">
        <v>196</v>
      </c>
      <c r="BM589" s="153" t="s">
        <v>607</v>
      </c>
    </row>
    <row r="590" spans="1:47" s="2" customFormat="1" ht="10.2">
      <c r="A590" s="33"/>
      <c r="B590" s="34"/>
      <c r="C590" s="33"/>
      <c r="D590" s="155" t="s">
        <v>152</v>
      </c>
      <c r="E590" s="33"/>
      <c r="F590" s="156" t="s">
        <v>606</v>
      </c>
      <c r="G590" s="33"/>
      <c r="H590" s="33"/>
      <c r="I590" s="157"/>
      <c r="J590" s="33"/>
      <c r="K590" s="33"/>
      <c r="L590" s="34"/>
      <c r="M590" s="158"/>
      <c r="N590" s="159"/>
      <c r="O590" s="59"/>
      <c r="P590" s="59"/>
      <c r="Q590" s="59"/>
      <c r="R590" s="59"/>
      <c r="S590" s="59"/>
      <c r="T590" s="60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T590" s="18" t="s">
        <v>152</v>
      </c>
      <c r="AU590" s="18" t="s">
        <v>83</v>
      </c>
    </row>
    <row r="591" spans="2:51" s="15" customFormat="1" ht="10.2">
      <c r="B591" s="176"/>
      <c r="D591" s="155" t="s">
        <v>165</v>
      </c>
      <c r="E591" s="177" t="s">
        <v>1</v>
      </c>
      <c r="F591" s="178" t="s">
        <v>603</v>
      </c>
      <c r="H591" s="177" t="s">
        <v>1</v>
      </c>
      <c r="I591" s="179"/>
      <c r="L591" s="176"/>
      <c r="M591" s="180"/>
      <c r="N591" s="181"/>
      <c r="O591" s="181"/>
      <c r="P591" s="181"/>
      <c r="Q591" s="181"/>
      <c r="R591" s="181"/>
      <c r="S591" s="181"/>
      <c r="T591" s="182"/>
      <c r="AT591" s="177" t="s">
        <v>165</v>
      </c>
      <c r="AU591" s="177" t="s">
        <v>83</v>
      </c>
      <c r="AV591" s="15" t="s">
        <v>81</v>
      </c>
      <c r="AW591" s="15" t="s">
        <v>30</v>
      </c>
      <c r="AX591" s="15" t="s">
        <v>73</v>
      </c>
      <c r="AY591" s="177" t="s">
        <v>144</v>
      </c>
    </row>
    <row r="592" spans="2:51" s="15" customFormat="1" ht="10.2">
      <c r="B592" s="176"/>
      <c r="D592" s="155" t="s">
        <v>165</v>
      </c>
      <c r="E592" s="177" t="s">
        <v>1</v>
      </c>
      <c r="F592" s="178" t="s">
        <v>329</v>
      </c>
      <c r="H592" s="177" t="s">
        <v>1</v>
      </c>
      <c r="I592" s="179"/>
      <c r="L592" s="176"/>
      <c r="M592" s="180"/>
      <c r="N592" s="181"/>
      <c r="O592" s="181"/>
      <c r="P592" s="181"/>
      <c r="Q592" s="181"/>
      <c r="R592" s="181"/>
      <c r="S592" s="181"/>
      <c r="T592" s="182"/>
      <c r="AT592" s="177" t="s">
        <v>165</v>
      </c>
      <c r="AU592" s="177" t="s">
        <v>83</v>
      </c>
      <c r="AV592" s="15" t="s">
        <v>81</v>
      </c>
      <c r="AW592" s="15" t="s">
        <v>30</v>
      </c>
      <c r="AX592" s="15" t="s">
        <v>73</v>
      </c>
      <c r="AY592" s="177" t="s">
        <v>144</v>
      </c>
    </row>
    <row r="593" spans="2:51" s="13" customFormat="1" ht="10.2">
      <c r="B593" s="160"/>
      <c r="D593" s="155" t="s">
        <v>165</v>
      </c>
      <c r="E593" s="161" t="s">
        <v>1</v>
      </c>
      <c r="F593" s="162" t="s">
        <v>608</v>
      </c>
      <c r="H593" s="163">
        <v>19.825</v>
      </c>
      <c r="I593" s="164"/>
      <c r="L593" s="160"/>
      <c r="M593" s="165"/>
      <c r="N593" s="166"/>
      <c r="O593" s="166"/>
      <c r="P593" s="166"/>
      <c r="Q593" s="166"/>
      <c r="R593" s="166"/>
      <c r="S593" s="166"/>
      <c r="T593" s="167"/>
      <c r="AT593" s="161" t="s">
        <v>165</v>
      </c>
      <c r="AU593" s="161" t="s">
        <v>83</v>
      </c>
      <c r="AV593" s="13" t="s">
        <v>83</v>
      </c>
      <c r="AW593" s="13" t="s">
        <v>30</v>
      </c>
      <c r="AX593" s="13" t="s">
        <v>73</v>
      </c>
      <c r="AY593" s="161" t="s">
        <v>144</v>
      </c>
    </row>
    <row r="594" spans="2:51" s="14" customFormat="1" ht="10.2">
      <c r="B594" s="168"/>
      <c r="D594" s="155" t="s">
        <v>165</v>
      </c>
      <c r="E594" s="169" t="s">
        <v>1</v>
      </c>
      <c r="F594" s="170" t="s">
        <v>167</v>
      </c>
      <c r="H594" s="171">
        <v>19.825</v>
      </c>
      <c r="I594" s="172"/>
      <c r="L594" s="168"/>
      <c r="M594" s="173"/>
      <c r="N594" s="174"/>
      <c r="O594" s="174"/>
      <c r="P594" s="174"/>
      <c r="Q594" s="174"/>
      <c r="R594" s="174"/>
      <c r="S594" s="174"/>
      <c r="T594" s="175"/>
      <c r="AT594" s="169" t="s">
        <v>165</v>
      </c>
      <c r="AU594" s="169" t="s">
        <v>83</v>
      </c>
      <c r="AV594" s="14" t="s">
        <v>151</v>
      </c>
      <c r="AW594" s="14" t="s">
        <v>30</v>
      </c>
      <c r="AX594" s="14" t="s">
        <v>81</v>
      </c>
      <c r="AY594" s="169" t="s">
        <v>144</v>
      </c>
    </row>
    <row r="595" spans="1:65" s="2" customFormat="1" ht="16.5" customHeight="1">
      <c r="A595" s="33"/>
      <c r="B595" s="141"/>
      <c r="C595" s="142" t="s">
        <v>390</v>
      </c>
      <c r="D595" s="142" t="s">
        <v>146</v>
      </c>
      <c r="E595" s="143" t="s">
        <v>609</v>
      </c>
      <c r="F595" s="144" t="s">
        <v>610</v>
      </c>
      <c r="G595" s="145" t="s">
        <v>162</v>
      </c>
      <c r="H595" s="146">
        <v>410.25</v>
      </c>
      <c r="I595" s="147"/>
      <c r="J595" s="148">
        <f>ROUND(I595*H595,2)</f>
        <v>0</v>
      </c>
      <c r="K595" s="144" t="s">
        <v>183</v>
      </c>
      <c r="L595" s="34"/>
      <c r="M595" s="149" t="s">
        <v>1</v>
      </c>
      <c r="N595" s="150" t="s">
        <v>38</v>
      </c>
      <c r="O595" s="59"/>
      <c r="P595" s="151">
        <f>O595*H595</f>
        <v>0</v>
      </c>
      <c r="Q595" s="151">
        <v>0</v>
      </c>
      <c r="R595" s="151">
        <f>Q595*H595</f>
        <v>0</v>
      </c>
      <c r="S595" s="151">
        <v>0</v>
      </c>
      <c r="T595" s="152">
        <f>S595*H595</f>
        <v>0</v>
      </c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R595" s="153" t="s">
        <v>196</v>
      </c>
      <c r="AT595" s="153" t="s">
        <v>146</v>
      </c>
      <c r="AU595" s="153" t="s">
        <v>83</v>
      </c>
      <c r="AY595" s="18" t="s">
        <v>144</v>
      </c>
      <c r="BE595" s="154">
        <f>IF(N595="základní",J595,0)</f>
        <v>0</v>
      </c>
      <c r="BF595" s="154">
        <f>IF(N595="snížená",J595,0)</f>
        <v>0</v>
      </c>
      <c r="BG595" s="154">
        <f>IF(N595="zákl. přenesená",J595,0)</f>
        <v>0</v>
      </c>
      <c r="BH595" s="154">
        <f>IF(N595="sníž. přenesená",J595,0)</f>
        <v>0</v>
      </c>
      <c r="BI595" s="154">
        <f>IF(N595="nulová",J595,0)</f>
        <v>0</v>
      </c>
      <c r="BJ595" s="18" t="s">
        <v>81</v>
      </c>
      <c r="BK595" s="154">
        <f>ROUND(I595*H595,2)</f>
        <v>0</v>
      </c>
      <c r="BL595" s="18" t="s">
        <v>196</v>
      </c>
      <c r="BM595" s="153" t="s">
        <v>611</v>
      </c>
    </row>
    <row r="596" spans="1:47" s="2" customFormat="1" ht="10.2">
      <c r="A596" s="33"/>
      <c r="B596" s="34"/>
      <c r="C596" s="33"/>
      <c r="D596" s="155" t="s">
        <v>152</v>
      </c>
      <c r="E596" s="33"/>
      <c r="F596" s="156" t="s">
        <v>610</v>
      </c>
      <c r="G596" s="33"/>
      <c r="H596" s="33"/>
      <c r="I596" s="157"/>
      <c r="J596" s="33"/>
      <c r="K596" s="33"/>
      <c r="L596" s="34"/>
      <c r="M596" s="158"/>
      <c r="N596" s="159"/>
      <c r="O596" s="59"/>
      <c r="P596" s="59"/>
      <c r="Q596" s="59"/>
      <c r="R596" s="59"/>
      <c r="S596" s="59"/>
      <c r="T596" s="60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T596" s="18" t="s">
        <v>152</v>
      </c>
      <c r="AU596" s="18" t="s">
        <v>83</v>
      </c>
    </row>
    <row r="597" spans="2:51" s="15" customFormat="1" ht="10.2">
      <c r="B597" s="176"/>
      <c r="D597" s="155" t="s">
        <v>165</v>
      </c>
      <c r="E597" s="177" t="s">
        <v>1</v>
      </c>
      <c r="F597" s="178" t="s">
        <v>272</v>
      </c>
      <c r="H597" s="177" t="s">
        <v>1</v>
      </c>
      <c r="I597" s="179"/>
      <c r="L597" s="176"/>
      <c r="M597" s="180"/>
      <c r="N597" s="181"/>
      <c r="O597" s="181"/>
      <c r="P597" s="181"/>
      <c r="Q597" s="181"/>
      <c r="R597" s="181"/>
      <c r="S597" s="181"/>
      <c r="T597" s="182"/>
      <c r="AT597" s="177" t="s">
        <v>165</v>
      </c>
      <c r="AU597" s="177" t="s">
        <v>83</v>
      </c>
      <c r="AV597" s="15" t="s">
        <v>81</v>
      </c>
      <c r="AW597" s="15" t="s">
        <v>30</v>
      </c>
      <c r="AX597" s="15" t="s">
        <v>73</v>
      </c>
      <c r="AY597" s="177" t="s">
        <v>144</v>
      </c>
    </row>
    <row r="598" spans="2:51" s="13" customFormat="1" ht="10.2">
      <c r="B598" s="160"/>
      <c r="D598" s="155" t="s">
        <v>165</v>
      </c>
      <c r="E598" s="161" t="s">
        <v>1</v>
      </c>
      <c r="F598" s="162" t="s">
        <v>285</v>
      </c>
      <c r="H598" s="163">
        <v>410.25</v>
      </c>
      <c r="I598" s="164"/>
      <c r="L598" s="160"/>
      <c r="M598" s="165"/>
      <c r="N598" s="166"/>
      <c r="O598" s="166"/>
      <c r="P598" s="166"/>
      <c r="Q598" s="166"/>
      <c r="R598" s="166"/>
      <c r="S598" s="166"/>
      <c r="T598" s="167"/>
      <c r="AT598" s="161" t="s">
        <v>165</v>
      </c>
      <c r="AU598" s="161" t="s">
        <v>83</v>
      </c>
      <c r="AV598" s="13" t="s">
        <v>83</v>
      </c>
      <c r="AW598" s="13" t="s">
        <v>30</v>
      </c>
      <c r="AX598" s="13" t="s">
        <v>73</v>
      </c>
      <c r="AY598" s="161" t="s">
        <v>144</v>
      </c>
    </row>
    <row r="599" spans="2:51" s="14" customFormat="1" ht="10.2">
      <c r="B599" s="168"/>
      <c r="D599" s="155" t="s">
        <v>165</v>
      </c>
      <c r="E599" s="169" t="s">
        <v>1</v>
      </c>
      <c r="F599" s="170" t="s">
        <v>167</v>
      </c>
      <c r="H599" s="171">
        <v>410.25</v>
      </c>
      <c r="I599" s="172"/>
      <c r="L599" s="168"/>
      <c r="M599" s="173"/>
      <c r="N599" s="174"/>
      <c r="O599" s="174"/>
      <c r="P599" s="174"/>
      <c r="Q599" s="174"/>
      <c r="R599" s="174"/>
      <c r="S599" s="174"/>
      <c r="T599" s="175"/>
      <c r="AT599" s="169" t="s">
        <v>165</v>
      </c>
      <c r="AU599" s="169" t="s">
        <v>83</v>
      </c>
      <c r="AV599" s="14" t="s">
        <v>151</v>
      </c>
      <c r="AW599" s="14" t="s">
        <v>30</v>
      </c>
      <c r="AX599" s="14" t="s">
        <v>81</v>
      </c>
      <c r="AY599" s="169" t="s">
        <v>144</v>
      </c>
    </row>
    <row r="600" spans="1:65" s="2" customFormat="1" ht="22.8">
      <c r="A600" s="33"/>
      <c r="B600" s="141"/>
      <c r="C600" s="142" t="s">
        <v>612</v>
      </c>
      <c r="D600" s="142" t="s">
        <v>146</v>
      </c>
      <c r="E600" s="143" t="s">
        <v>613</v>
      </c>
      <c r="F600" s="144" t="s">
        <v>614</v>
      </c>
      <c r="G600" s="145" t="s">
        <v>192</v>
      </c>
      <c r="H600" s="146">
        <v>19.825</v>
      </c>
      <c r="I600" s="147"/>
      <c r="J600" s="148">
        <f>ROUND(I600*H600,2)</f>
        <v>0</v>
      </c>
      <c r="K600" s="144" t="s">
        <v>183</v>
      </c>
      <c r="L600" s="34"/>
      <c r="M600" s="149" t="s">
        <v>1</v>
      </c>
      <c r="N600" s="150" t="s">
        <v>38</v>
      </c>
      <c r="O600" s="59"/>
      <c r="P600" s="151">
        <f>O600*H600</f>
        <v>0</v>
      </c>
      <c r="Q600" s="151">
        <v>0</v>
      </c>
      <c r="R600" s="151">
        <f>Q600*H600</f>
        <v>0</v>
      </c>
      <c r="S600" s="151">
        <v>0</v>
      </c>
      <c r="T600" s="152">
        <f>S600*H600</f>
        <v>0</v>
      </c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R600" s="153" t="s">
        <v>196</v>
      </c>
      <c r="AT600" s="153" t="s">
        <v>146</v>
      </c>
      <c r="AU600" s="153" t="s">
        <v>83</v>
      </c>
      <c r="AY600" s="18" t="s">
        <v>144</v>
      </c>
      <c r="BE600" s="154">
        <f>IF(N600="základní",J600,0)</f>
        <v>0</v>
      </c>
      <c r="BF600" s="154">
        <f>IF(N600="snížená",J600,0)</f>
        <v>0</v>
      </c>
      <c r="BG600" s="154">
        <f>IF(N600="zákl. přenesená",J600,0)</f>
        <v>0</v>
      </c>
      <c r="BH600" s="154">
        <f>IF(N600="sníž. přenesená",J600,0)</f>
        <v>0</v>
      </c>
      <c r="BI600" s="154">
        <f>IF(N600="nulová",J600,0)</f>
        <v>0</v>
      </c>
      <c r="BJ600" s="18" t="s">
        <v>81</v>
      </c>
      <c r="BK600" s="154">
        <f>ROUND(I600*H600,2)</f>
        <v>0</v>
      </c>
      <c r="BL600" s="18" t="s">
        <v>196</v>
      </c>
      <c r="BM600" s="153" t="s">
        <v>615</v>
      </c>
    </row>
    <row r="601" spans="1:47" s="2" customFormat="1" ht="19.2">
      <c r="A601" s="33"/>
      <c r="B601" s="34"/>
      <c r="C601" s="33"/>
      <c r="D601" s="155" t="s">
        <v>152</v>
      </c>
      <c r="E601" s="33"/>
      <c r="F601" s="156" t="s">
        <v>614</v>
      </c>
      <c r="G601" s="33"/>
      <c r="H601" s="33"/>
      <c r="I601" s="157"/>
      <c r="J601" s="33"/>
      <c r="K601" s="33"/>
      <c r="L601" s="34"/>
      <c r="M601" s="158"/>
      <c r="N601" s="159"/>
      <c r="O601" s="59"/>
      <c r="P601" s="59"/>
      <c r="Q601" s="59"/>
      <c r="R601" s="59"/>
      <c r="S601" s="59"/>
      <c r="T601" s="60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T601" s="18" t="s">
        <v>152</v>
      </c>
      <c r="AU601" s="18" t="s">
        <v>83</v>
      </c>
    </row>
    <row r="602" spans="2:51" s="15" customFormat="1" ht="10.2">
      <c r="B602" s="176"/>
      <c r="D602" s="155" t="s">
        <v>165</v>
      </c>
      <c r="E602" s="177" t="s">
        <v>1</v>
      </c>
      <c r="F602" s="178" t="s">
        <v>603</v>
      </c>
      <c r="H602" s="177" t="s">
        <v>1</v>
      </c>
      <c r="I602" s="179"/>
      <c r="L602" s="176"/>
      <c r="M602" s="180"/>
      <c r="N602" s="181"/>
      <c r="O602" s="181"/>
      <c r="P602" s="181"/>
      <c r="Q602" s="181"/>
      <c r="R602" s="181"/>
      <c r="S602" s="181"/>
      <c r="T602" s="182"/>
      <c r="AT602" s="177" t="s">
        <v>165</v>
      </c>
      <c r="AU602" s="177" t="s">
        <v>83</v>
      </c>
      <c r="AV602" s="15" t="s">
        <v>81</v>
      </c>
      <c r="AW602" s="15" t="s">
        <v>30</v>
      </c>
      <c r="AX602" s="15" t="s">
        <v>73</v>
      </c>
      <c r="AY602" s="177" t="s">
        <v>144</v>
      </c>
    </row>
    <row r="603" spans="2:51" s="15" customFormat="1" ht="10.2">
      <c r="B603" s="176"/>
      <c r="D603" s="155" t="s">
        <v>165</v>
      </c>
      <c r="E603" s="177" t="s">
        <v>1</v>
      </c>
      <c r="F603" s="178" t="s">
        <v>329</v>
      </c>
      <c r="H603" s="177" t="s">
        <v>1</v>
      </c>
      <c r="I603" s="179"/>
      <c r="L603" s="176"/>
      <c r="M603" s="180"/>
      <c r="N603" s="181"/>
      <c r="O603" s="181"/>
      <c r="P603" s="181"/>
      <c r="Q603" s="181"/>
      <c r="R603" s="181"/>
      <c r="S603" s="181"/>
      <c r="T603" s="182"/>
      <c r="AT603" s="177" t="s">
        <v>165</v>
      </c>
      <c r="AU603" s="177" t="s">
        <v>83</v>
      </c>
      <c r="AV603" s="15" t="s">
        <v>81</v>
      </c>
      <c r="AW603" s="15" t="s">
        <v>30</v>
      </c>
      <c r="AX603" s="15" t="s">
        <v>73</v>
      </c>
      <c r="AY603" s="177" t="s">
        <v>144</v>
      </c>
    </row>
    <row r="604" spans="2:51" s="13" customFormat="1" ht="10.2">
      <c r="B604" s="160"/>
      <c r="D604" s="155" t="s">
        <v>165</v>
      </c>
      <c r="E604" s="161" t="s">
        <v>1</v>
      </c>
      <c r="F604" s="162" t="s">
        <v>608</v>
      </c>
      <c r="H604" s="163">
        <v>19.825</v>
      </c>
      <c r="I604" s="164"/>
      <c r="L604" s="160"/>
      <c r="M604" s="165"/>
      <c r="N604" s="166"/>
      <c r="O604" s="166"/>
      <c r="P604" s="166"/>
      <c r="Q604" s="166"/>
      <c r="R604" s="166"/>
      <c r="S604" s="166"/>
      <c r="T604" s="167"/>
      <c r="AT604" s="161" t="s">
        <v>165</v>
      </c>
      <c r="AU604" s="161" t="s">
        <v>83</v>
      </c>
      <c r="AV604" s="13" t="s">
        <v>83</v>
      </c>
      <c r="AW604" s="13" t="s">
        <v>30</v>
      </c>
      <c r="AX604" s="13" t="s">
        <v>73</v>
      </c>
      <c r="AY604" s="161" t="s">
        <v>144</v>
      </c>
    </row>
    <row r="605" spans="2:51" s="14" customFormat="1" ht="10.2">
      <c r="B605" s="168"/>
      <c r="D605" s="155" t="s">
        <v>165</v>
      </c>
      <c r="E605" s="169" t="s">
        <v>1</v>
      </c>
      <c r="F605" s="170" t="s">
        <v>167</v>
      </c>
      <c r="H605" s="171">
        <v>19.825</v>
      </c>
      <c r="I605" s="172"/>
      <c r="L605" s="168"/>
      <c r="M605" s="173"/>
      <c r="N605" s="174"/>
      <c r="O605" s="174"/>
      <c r="P605" s="174"/>
      <c r="Q605" s="174"/>
      <c r="R605" s="174"/>
      <c r="S605" s="174"/>
      <c r="T605" s="175"/>
      <c r="AT605" s="169" t="s">
        <v>165</v>
      </c>
      <c r="AU605" s="169" t="s">
        <v>83</v>
      </c>
      <c r="AV605" s="14" t="s">
        <v>151</v>
      </c>
      <c r="AW605" s="14" t="s">
        <v>30</v>
      </c>
      <c r="AX605" s="14" t="s">
        <v>81</v>
      </c>
      <c r="AY605" s="169" t="s">
        <v>144</v>
      </c>
    </row>
    <row r="606" spans="1:65" s="2" customFormat="1" ht="22.8">
      <c r="A606" s="33"/>
      <c r="B606" s="141"/>
      <c r="C606" s="142" t="s">
        <v>396</v>
      </c>
      <c r="D606" s="142" t="s">
        <v>146</v>
      </c>
      <c r="E606" s="143" t="s">
        <v>616</v>
      </c>
      <c r="F606" s="144" t="s">
        <v>617</v>
      </c>
      <c r="G606" s="145" t="s">
        <v>192</v>
      </c>
      <c r="H606" s="146">
        <v>19.825</v>
      </c>
      <c r="I606" s="147"/>
      <c r="J606" s="148">
        <f>ROUND(I606*H606,2)</f>
        <v>0</v>
      </c>
      <c r="K606" s="144" t="s">
        <v>183</v>
      </c>
      <c r="L606" s="34"/>
      <c r="M606" s="149" t="s">
        <v>1</v>
      </c>
      <c r="N606" s="150" t="s">
        <v>38</v>
      </c>
      <c r="O606" s="59"/>
      <c r="P606" s="151">
        <f>O606*H606</f>
        <v>0</v>
      </c>
      <c r="Q606" s="151">
        <v>0</v>
      </c>
      <c r="R606" s="151">
        <f>Q606*H606</f>
        <v>0</v>
      </c>
      <c r="S606" s="151">
        <v>0</v>
      </c>
      <c r="T606" s="152">
        <f>S606*H606</f>
        <v>0</v>
      </c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R606" s="153" t="s">
        <v>196</v>
      </c>
      <c r="AT606" s="153" t="s">
        <v>146</v>
      </c>
      <c r="AU606" s="153" t="s">
        <v>83</v>
      </c>
      <c r="AY606" s="18" t="s">
        <v>144</v>
      </c>
      <c r="BE606" s="154">
        <f>IF(N606="základní",J606,0)</f>
        <v>0</v>
      </c>
      <c r="BF606" s="154">
        <f>IF(N606="snížená",J606,0)</f>
        <v>0</v>
      </c>
      <c r="BG606" s="154">
        <f>IF(N606="zákl. přenesená",J606,0)</f>
        <v>0</v>
      </c>
      <c r="BH606" s="154">
        <f>IF(N606="sníž. přenesená",J606,0)</f>
        <v>0</v>
      </c>
      <c r="BI606" s="154">
        <f>IF(N606="nulová",J606,0)</f>
        <v>0</v>
      </c>
      <c r="BJ606" s="18" t="s">
        <v>81</v>
      </c>
      <c r="BK606" s="154">
        <f>ROUND(I606*H606,2)</f>
        <v>0</v>
      </c>
      <c r="BL606" s="18" t="s">
        <v>196</v>
      </c>
      <c r="BM606" s="153" t="s">
        <v>618</v>
      </c>
    </row>
    <row r="607" spans="1:47" s="2" customFormat="1" ht="19.2">
      <c r="A607" s="33"/>
      <c r="B607" s="34"/>
      <c r="C607" s="33"/>
      <c r="D607" s="155" t="s">
        <v>152</v>
      </c>
      <c r="E607" s="33"/>
      <c r="F607" s="156" t="s">
        <v>617</v>
      </c>
      <c r="G607" s="33"/>
      <c r="H607" s="33"/>
      <c r="I607" s="157"/>
      <c r="J607" s="33"/>
      <c r="K607" s="33"/>
      <c r="L607" s="34"/>
      <c r="M607" s="158"/>
      <c r="N607" s="159"/>
      <c r="O607" s="59"/>
      <c r="P607" s="59"/>
      <c r="Q607" s="59"/>
      <c r="R607" s="59"/>
      <c r="S607" s="59"/>
      <c r="T607" s="60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T607" s="18" t="s">
        <v>152</v>
      </c>
      <c r="AU607" s="18" t="s">
        <v>83</v>
      </c>
    </row>
    <row r="608" spans="2:51" s="15" customFormat="1" ht="10.2">
      <c r="B608" s="176"/>
      <c r="D608" s="155" t="s">
        <v>165</v>
      </c>
      <c r="E608" s="177" t="s">
        <v>1</v>
      </c>
      <c r="F608" s="178" t="s">
        <v>603</v>
      </c>
      <c r="H608" s="177" t="s">
        <v>1</v>
      </c>
      <c r="I608" s="179"/>
      <c r="L608" s="176"/>
      <c r="M608" s="180"/>
      <c r="N608" s="181"/>
      <c r="O608" s="181"/>
      <c r="P608" s="181"/>
      <c r="Q608" s="181"/>
      <c r="R608" s="181"/>
      <c r="S608" s="181"/>
      <c r="T608" s="182"/>
      <c r="AT608" s="177" t="s">
        <v>165</v>
      </c>
      <c r="AU608" s="177" t="s">
        <v>83</v>
      </c>
      <c r="AV608" s="15" t="s">
        <v>81</v>
      </c>
      <c r="AW608" s="15" t="s">
        <v>30</v>
      </c>
      <c r="AX608" s="15" t="s">
        <v>73</v>
      </c>
      <c r="AY608" s="177" t="s">
        <v>144</v>
      </c>
    </row>
    <row r="609" spans="2:51" s="15" customFormat="1" ht="10.2">
      <c r="B609" s="176"/>
      <c r="D609" s="155" t="s">
        <v>165</v>
      </c>
      <c r="E609" s="177" t="s">
        <v>1</v>
      </c>
      <c r="F609" s="178" t="s">
        <v>329</v>
      </c>
      <c r="H609" s="177" t="s">
        <v>1</v>
      </c>
      <c r="I609" s="179"/>
      <c r="L609" s="176"/>
      <c r="M609" s="180"/>
      <c r="N609" s="181"/>
      <c r="O609" s="181"/>
      <c r="P609" s="181"/>
      <c r="Q609" s="181"/>
      <c r="R609" s="181"/>
      <c r="S609" s="181"/>
      <c r="T609" s="182"/>
      <c r="AT609" s="177" t="s">
        <v>165</v>
      </c>
      <c r="AU609" s="177" t="s">
        <v>83</v>
      </c>
      <c r="AV609" s="15" t="s">
        <v>81</v>
      </c>
      <c r="AW609" s="15" t="s">
        <v>30</v>
      </c>
      <c r="AX609" s="15" t="s">
        <v>73</v>
      </c>
      <c r="AY609" s="177" t="s">
        <v>144</v>
      </c>
    </row>
    <row r="610" spans="2:51" s="13" customFormat="1" ht="10.2">
      <c r="B610" s="160"/>
      <c r="D610" s="155" t="s">
        <v>165</v>
      </c>
      <c r="E610" s="161" t="s">
        <v>1</v>
      </c>
      <c r="F610" s="162" t="s">
        <v>608</v>
      </c>
      <c r="H610" s="163">
        <v>19.825</v>
      </c>
      <c r="I610" s="164"/>
      <c r="L610" s="160"/>
      <c r="M610" s="165"/>
      <c r="N610" s="166"/>
      <c r="O610" s="166"/>
      <c r="P610" s="166"/>
      <c r="Q610" s="166"/>
      <c r="R610" s="166"/>
      <c r="S610" s="166"/>
      <c r="T610" s="167"/>
      <c r="AT610" s="161" t="s">
        <v>165</v>
      </c>
      <c r="AU610" s="161" t="s">
        <v>83</v>
      </c>
      <c r="AV610" s="13" t="s">
        <v>83</v>
      </c>
      <c r="AW610" s="13" t="s">
        <v>30</v>
      </c>
      <c r="AX610" s="13" t="s">
        <v>73</v>
      </c>
      <c r="AY610" s="161" t="s">
        <v>144</v>
      </c>
    </row>
    <row r="611" spans="2:51" s="14" customFormat="1" ht="10.2">
      <c r="B611" s="168"/>
      <c r="D611" s="155" t="s">
        <v>165</v>
      </c>
      <c r="E611" s="169" t="s">
        <v>1</v>
      </c>
      <c r="F611" s="170" t="s">
        <v>167</v>
      </c>
      <c r="H611" s="171">
        <v>19.825</v>
      </c>
      <c r="I611" s="172"/>
      <c r="L611" s="168"/>
      <c r="M611" s="173"/>
      <c r="N611" s="174"/>
      <c r="O611" s="174"/>
      <c r="P611" s="174"/>
      <c r="Q611" s="174"/>
      <c r="R611" s="174"/>
      <c r="S611" s="174"/>
      <c r="T611" s="175"/>
      <c r="AT611" s="169" t="s">
        <v>165</v>
      </c>
      <c r="AU611" s="169" t="s">
        <v>83</v>
      </c>
      <c r="AV611" s="14" t="s">
        <v>151</v>
      </c>
      <c r="AW611" s="14" t="s">
        <v>30</v>
      </c>
      <c r="AX611" s="14" t="s">
        <v>81</v>
      </c>
      <c r="AY611" s="169" t="s">
        <v>144</v>
      </c>
    </row>
    <row r="612" spans="1:65" s="2" customFormat="1" ht="16.5" customHeight="1">
      <c r="A612" s="33"/>
      <c r="B612" s="141"/>
      <c r="C612" s="142" t="s">
        <v>619</v>
      </c>
      <c r="D612" s="142" t="s">
        <v>146</v>
      </c>
      <c r="E612" s="143" t="s">
        <v>620</v>
      </c>
      <c r="F612" s="144" t="s">
        <v>621</v>
      </c>
      <c r="G612" s="145" t="s">
        <v>192</v>
      </c>
      <c r="H612" s="146">
        <v>145.27</v>
      </c>
      <c r="I612" s="147"/>
      <c r="J612" s="148">
        <f>ROUND(I612*H612,2)</f>
        <v>0</v>
      </c>
      <c r="K612" s="144" t="s">
        <v>183</v>
      </c>
      <c r="L612" s="34"/>
      <c r="M612" s="149" t="s">
        <v>1</v>
      </c>
      <c r="N612" s="150" t="s">
        <v>38</v>
      </c>
      <c r="O612" s="59"/>
      <c r="P612" s="151">
        <f>O612*H612</f>
        <v>0</v>
      </c>
      <c r="Q612" s="151">
        <v>0</v>
      </c>
      <c r="R612" s="151">
        <f>Q612*H612</f>
        <v>0</v>
      </c>
      <c r="S612" s="151">
        <v>0</v>
      </c>
      <c r="T612" s="152">
        <f>S612*H612</f>
        <v>0</v>
      </c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R612" s="153" t="s">
        <v>196</v>
      </c>
      <c r="AT612" s="153" t="s">
        <v>146</v>
      </c>
      <c r="AU612" s="153" t="s">
        <v>83</v>
      </c>
      <c r="AY612" s="18" t="s">
        <v>144</v>
      </c>
      <c r="BE612" s="154">
        <f>IF(N612="základní",J612,0)</f>
        <v>0</v>
      </c>
      <c r="BF612" s="154">
        <f>IF(N612="snížená",J612,0)</f>
        <v>0</v>
      </c>
      <c r="BG612" s="154">
        <f>IF(N612="zákl. přenesená",J612,0)</f>
        <v>0</v>
      </c>
      <c r="BH612" s="154">
        <f>IF(N612="sníž. přenesená",J612,0)</f>
        <v>0</v>
      </c>
      <c r="BI612" s="154">
        <f>IF(N612="nulová",J612,0)</f>
        <v>0</v>
      </c>
      <c r="BJ612" s="18" t="s">
        <v>81</v>
      </c>
      <c r="BK612" s="154">
        <f>ROUND(I612*H612,2)</f>
        <v>0</v>
      </c>
      <c r="BL612" s="18" t="s">
        <v>196</v>
      </c>
      <c r="BM612" s="153" t="s">
        <v>622</v>
      </c>
    </row>
    <row r="613" spans="1:47" s="2" customFormat="1" ht="10.2">
      <c r="A613" s="33"/>
      <c r="B613" s="34"/>
      <c r="C613" s="33"/>
      <c r="D613" s="155" t="s">
        <v>152</v>
      </c>
      <c r="E613" s="33"/>
      <c r="F613" s="156" t="s">
        <v>621</v>
      </c>
      <c r="G613" s="33"/>
      <c r="H613" s="33"/>
      <c r="I613" s="157"/>
      <c r="J613" s="33"/>
      <c r="K613" s="33"/>
      <c r="L613" s="34"/>
      <c r="M613" s="158"/>
      <c r="N613" s="159"/>
      <c r="O613" s="59"/>
      <c r="P613" s="59"/>
      <c r="Q613" s="59"/>
      <c r="R613" s="59"/>
      <c r="S613" s="59"/>
      <c r="T613" s="60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T613" s="18" t="s">
        <v>152</v>
      </c>
      <c r="AU613" s="18" t="s">
        <v>83</v>
      </c>
    </row>
    <row r="614" spans="2:51" s="15" customFormat="1" ht="10.2">
      <c r="B614" s="176"/>
      <c r="D614" s="155" t="s">
        <v>165</v>
      </c>
      <c r="E614" s="177" t="s">
        <v>1</v>
      </c>
      <c r="F614" s="178" t="s">
        <v>603</v>
      </c>
      <c r="H614" s="177" t="s">
        <v>1</v>
      </c>
      <c r="I614" s="179"/>
      <c r="L614" s="176"/>
      <c r="M614" s="180"/>
      <c r="N614" s="181"/>
      <c r="O614" s="181"/>
      <c r="P614" s="181"/>
      <c r="Q614" s="181"/>
      <c r="R614" s="181"/>
      <c r="S614" s="181"/>
      <c r="T614" s="182"/>
      <c r="AT614" s="177" t="s">
        <v>165</v>
      </c>
      <c r="AU614" s="177" t="s">
        <v>83</v>
      </c>
      <c r="AV614" s="15" t="s">
        <v>81</v>
      </c>
      <c r="AW614" s="15" t="s">
        <v>30</v>
      </c>
      <c r="AX614" s="15" t="s">
        <v>73</v>
      </c>
      <c r="AY614" s="177" t="s">
        <v>144</v>
      </c>
    </row>
    <row r="615" spans="2:51" s="15" customFormat="1" ht="10.2">
      <c r="B615" s="176"/>
      <c r="D615" s="155" t="s">
        <v>165</v>
      </c>
      <c r="E615" s="177" t="s">
        <v>1</v>
      </c>
      <c r="F615" s="178" t="s">
        <v>327</v>
      </c>
      <c r="H615" s="177" t="s">
        <v>1</v>
      </c>
      <c r="I615" s="179"/>
      <c r="L615" s="176"/>
      <c r="M615" s="180"/>
      <c r="N615" s="181"/>
      <c r="O615" s="181"/>
      <c r="P615" s="181"/>
      <c r="Q615" s="181"/>
      <c r="R615" s="181"/>
      <c r="S615" s="181"/>
      <c r="T615" s="182"/>
      <c r="AT615" s="177" t="s">
        <v>165</v>
      </c>
      <c r="AU615" s="177" t="s">
        <v>83</v>
      </c>
      <c r="AV615" s="15" t="s">
        <v>81</v>
      </c>
      <c r="AW615" s="15" t="s">
        <v>30</v>
      </c>
      <c r="AX615" s="15" t="s">
        <v>73</v>
      </c>
      <c r="AY615" s="177" t="s">
        <v>144</v>
      </c>
    </row>
    <row r="616" spans="2:51" s="13" customFormat="1" ht="10.2">
      <c r="B616" s="160"/>
      <c r="D616" s="155" t="s">
        <v>165</v>
      </c>
      <c r="E616" s="161" t="s">
        <v>1</v>
      </c>
      <c r="F616" s="162" t="s">
        <v>623</v>
      </c>
      <c r="H616" s="163">
        <v>39.2</v>
      </c>
      <c r="I616" s="164"/>
      <c r="L616" s="160"/>
      <c r="M616" s="165"/>
      <c r="N616" s="166"/>
      <c r="O616" s="166"/>
      <c r="P616" s="166"/>
      <c r="Q616" s="166"/>
      <c r="R616" s="166"/>
      <c r="S616" s="166"/>
      <c r="T616" s="167"/>
      <c r="AT616" s="161" t="s">
        <v>165</v>
      </c>
      <c r="AU616" s="161" t="s">
        <v>83</v>
      </c>
      <c r="AV616" s="13" t="s">
        <v>83</v>
      </c>
      <c r="AW616" s="13" t="s">
        <v>30</v>
      </c>
      <c r="AX616" s="13" t="s">
        <v>73</v>
      </c>
      <c r="AY616" s="161" t="s">
        <v>144</v>
      </c>
    </row>
    <row r="617" spans="2:51" s="13" customFormat="1" ht="10.2">
      <c r="B617" s="160"/>
      <c r="D617" s="155" t="s">
        <v>165</v>
      </c>
      <c r="E617" s="161" t="s">
        <v>1</v>
      </c>
      <c r="F617" s="162" t="s">
        <v>624</v>
      </c>
      <c r="H617" s="163">
        <v>6.96</v>
      </c>
      <c r="I617" s="164"/>
      <c r="L617" s="160"/>
      <c r="M617" s="165"/>
      <c r="N617" s="166"/>
      <c r="O617" s="166"/>
      <c r="P617" s="166"/>
      <c r="Q617" s="166"/>
      <c r="R617" s="166"/>
      <c r="S617" s="166"/>
      <c r="T617" s="167"/>
      <c r="AT617" s="161" t="s">
        <v>165</v>
      </c>
      <c r="AU617" s="161" t="s">
        <v>83</v>
      </c>
      <c r="AV617" s="13" t="s">
        <v>83</v>
      </c>
      <c r="AW617" s="13" t="s">
        <v>30</v>
      </c>
      <c r="AX617" s="13" t="s">
        <v>73</v>
      </c>
      <c r="AY617" s="161" t="s">
        <v>144</v>
      </c>
    </row>
    <row r="618" spans="2:51" s="13" customFormat="1" ht="10.2">
      <c r="B618" s="160"/>
      <c r="D618" s="155" t="s">
        <v>165</v>
      </c>
      <c r="E618" s="161" t="s">
        <v>1</v>
      </c>
      <c r="F618" s="162" t="s">
        <v>625</v>
      </c>
      <c r="H618" s="163">
        <v>6.66</v>
      </c>
      <c r="I618" s="164"/>
      <c r="L618" s="160"/>
      <c r="M618" s="165"/>
      <c r="N618" s="166"/>
      <c r="O618" s="166"/>
      <c r="P618" s="166"/>
      <c r="Q618" s="166"/>
      <c r="R618" s="166"/>
      <c r="S618" s="166"/>
      <c r="T618" s="167"/>
      <c r="AT618" s="161" t="s">
        <v>165</v>
      </c>
      <c r="AU618" s="161" t="s">
        <v>83</v>
      </c>
      <c r="AV618" s="13" t="s">
        <v>83</v>
      </c>
      <c r="AW618" s="13" t="s">
        <v>30</v>
      </c>
      <c r="AX618" s="13" t="s">
        <v>73</v>
      </c>
      <c r="AY618" s="161" t="s">
        <v>144</v>
      </c>
    </row>
    <row r="619" spans="2:51" s="13" customFormat="1" ht="10.2">
      <c r="B619" s="160"/>
      <c r="D619" s="155" t="s">
        <v>165</v>
      </c>
      <c r="E619" s="161" t="s">
        <v>1</v>
      </c>
      <c r="F619" s="162" t="s">
        <v>626</v>
      </c>
      <c r="H619" s="163">
        <v>14.72</v>
      </c>
      <c r="I619" s="164"/>
      <c r="L619" s="160"/>
      <c r="M619" s="165"/>
      <c r="N619" s="166"/>
      <c r="O619" s="166"/>
      <c r="P619" s="166"/>
      <c r="Q619" s="166"/>
      <c r="R619" s="166"/>
      <c r="S619" s="166"/>
      <c r="T619" s="167"/>
      <c r="AT619" s="161" t="s">
        <v>165</v>
      </c>
      <c r="AU619" s="161" t="s">
        <v>83</v>
      </c>
      <c r="AV619" s="13" t="s">
        <v>83</v>
      </c>
      <c r="AW619" s="13" t="s">
        <v>30</v>
      </c>
      <c r="AX619" s="13" t="s">
        <v>73</v>
      </c>
      <c r="AY619" s="161" t="s">
        <v>144</v>
      </c>
    </row>
    <row r="620" spans="2:51" s="13" customFormat="1" ht="10.2">
      <c r="B620" s="160"/>
      <c r="D620" s="155" t="s">
        <v>165</v>
      </c>
      <c r="E620" s="161" t="s">
        <v>1</v>
      </c>
      <c r="F620" s="162" t="s">
        <v>627</v>
      </c>
      <c r="H620" s="163">
        <v>17.78</v>
      </c>
      <c r="I620" s="164"/>
      <c r="L620" s="160"/>
      <c r="M620" s="165"/>
      <c r="N620" s="166"/>
      <c r="O620" s="166"/>
      <c r="P620" s="166"/>
      <c r="Q620" s="166"/>
      <c r="R620" s="166"/>
      <c r="S620" s="166"/>
      <c r="T620" s="167"/>
      <c r="AT620" s="161" t="s">
        <v>165</v>
      </c>
      <c r="AU620" s="161" t="s">
        <v>83</v>
      </c>
      <c r="AV620" s="13" t="s">
        <v>83</v>
      </c>
      <c r="AW620" s="13" t="s">
        <v>30</v>
      </c>
      <c r="AX620" s="13" t="s">
        <v>73</v>
      </c>
      <c r="AY620" s="161" t="s">
        <v>144</v>
      </c>
    </row>
    <row r="621" spans="2:51" s="13" customFormat="1" ht="10.2">
      <c r="B621" s="160"/>
      <c r="D621" s="155" t="s">
        <v>165</v>
      </c>
      <c r="E621" s="161" t="s">
        <v>1</v>
      </c>
      <c r="F621" s="162" t="s">
        <v>628</v>
      </c>
      <c r="H621" s="163">
        <v>10.21</v>
      </c>
      <c r="I621" s="164"/>
      <c r="L621" s="160"/>
      <c r="M621" s="165"/>
      <c r="N621" s="166"/>
      <c r="O621" s="166"/>
      <c r="P621" s="166"/>
      <c r="Q621" s="166"/>
      <c r="R621" s="166"/>
      <c r="S621" s="166"/>
      <c r="T621" s="167"/>
      <c r="AT621" s="161" t="s">
        <v>165</v>
      </c>
      <c r="AU621" s="161" t="s">
        <v>83</v>
      </c>
      <c r="AV621" s="13" t="s">
        <v>83</v>
      </c>
      <c r="AW621" s="13" t="s">
        <v>30</v>
      </c>
      <c r="AX621" s="13" t="s">
        <v>73</v>
      </c>
      <c r="AY621" s="161" t="s">
        <v>144</v>
      </c>
    </row>
    <row r="622" spans="2:51" s="16" customFormat="1" ht="10.2">
      <c r="B622" s="193"/>
      <c r="D622" s="155" t="s">
        <v>165</v>
      </c>
      <c r="E622" s="194" t="s">
        <v>1</v>
      </c>
      <c r="F622" s="195" t="s">
        <v>629</v>
      </c>
      <c r="H622" s="196">
        <v>95.53</v>
      </c>
      <c r="I622" s="197"/>
      <c r="L622" s="193"/>
      <c r="M622" s="198"/>
      <c r="N622" s="199"/>
      <c r="O622" s="199"/>
      <c r="P622" s="199"/>
      <c r="Q622" s="199"/>
      <c r="R622" s="199"/>
      <c r="S622" s="199"/>
      <c r="T622" s="200"/>
      <c r="AT622" s="194" t="s">
        <v>165</v>
      </c>
      <c r="AU622" s="194" t="s">
        <v>83</v>
      </c>
      <c r="AV622" s="16" t="s">
        <v>159</v>
      </c>
      <c r="AW622" s="16" t="s">
        <v>30</v>
      </c>
      <c r="AX622" s="16" t="s">
        <v>73</v>
      </c>
      <c r="AY622" s="194" t="s">
        <v>144</v>
      </c>
    </row>
    <row r="623" spans="2:51" s="15" customFormat="1" ht="10.2">
      <c r="B623" s="176"/>
      <c r="D623" s="155" t="s">
        <v>165</v>
      </c>
      <c r="E623" s="177" t="s">
        <v>1</v>
      </c>
      <c r="F623" s="178" t="s">
        <v>329</v>
      </c>
      <c r="H623" s="177" t="s">
        <v>1</v>
      </c>
      <c r="I623" s="179"/>
      <c r="L623" s="176"/>
      <c r="M623" s="180"/>
      <c r="N623" s="181"/>
      <c r="O623" s="181"/>
      <c r="P623" s="181"/>
      <c r="Q623" s="181"/>
      <c r="R623" s="181"/>
      <c r="S623" s="181"/>
      <c r="T623" s="182"/>
      <c r="AT623" s="177" t="s">
        <v>165</v>
      </c>
      <c r="AU623" s="177" t="s">
        <v>83</v>
      </c>
      <c r="AV623" s="15" t="s">
        <v>81</v>
      </c>
      <c r="AW623" s="15" t="s">
        <v>30</v>
      </c>
      <c r="AX623" s="15" t="s">
        <v>73</v>
      </c>
      <c r="AY623" s="177" t="s">
        <v>144</v>
      </c>
    </row>
    <row r="624" spans="2:51" s="13" customFormat="1" ht="10.2">
      <c r="B624" s="160"/>
      <c r="D624" s="155" t="s">
        <v>165</v>
      </c>
      <c r="E624" s="161" t="s">
        <v>1</v>
      </c>
      <c r="F624" s="162" t="s">
        <v>630</v>
      </c>
      <c r="H624" s="163">
        <v>4.8</v>
      </c>
      <c r="I624" s="164"/>
      <c r="L624" s="160"/>
      <c r="M624" s="165"/>
      <c r="N624" s="166"/>
      <c r="O624" s="166"/>
      <c r="P624" s="166"/>
      <c r="Q624" s="166"/>
      <c r="R624" s="166"/>
      <c r="S624" s="166"/>
      <c r="T624" s="167"/>
      <c r="AT624" s="161" t="s">
        <v>165</v>
      </c>
      <c r="AU624" s="161" t="s">
        <v>83</v>
      </c>
      <c r="AV624" s="13" t="s">
        <v>83</v>
      </c>
      <c r="AW624" s="13" t="s">
        <v>30</v>
      </c>
      <c r="AX624" s="13" t="s">
        <v>73</v>
      </c>
      <c r="AY624" s="161" t="s">
        <v>144</v>
      </c>
    </row>
    <row r="625" spans="2:51" s="13" customFormat="1" ht="10.2">
      <c r="B625" s="160"/>
      <c r="D625" s="155" t="s">
        <v>165</v>
      </c>
      <c r="E625" s="161" t="s">
        <v>1</v>
      </c>
      <c r="F625" s="162" t="s">
        <v>631</v>
      </c>
      <c r="H625" s="163">
        <v>32.22</v>
      </c>
      <c r="I625" s="164"/>
      <c r="L625" s="160"/>
      <c r="M625" s="165"/>
      <c r="N625" s="166"/>
      <c r="O625" s="166"/>
      <c r="P625" s="166"/>
      <c r="Q625" s="166"/>
      <c r="R625" s="166"/>
      <c r="S625" s="166"/>
      <c r="T625" s="167"/>
      <c r="AT625" s="161" t="s">
        <v>165</v>
      </c>
      <c r="AU625" s="161" t="s">
        <v>83</v>
      </c>
      <c r="AV625" s="13" t="s">
        <v>83</v>
      </c>
      <c r="AW625" s="13" t="s">
        <v>30</v>
      </c>
      <c r="AX625" s="13" t="s">
        <v>73</v>
      </c>
      <c r="AY625" s="161" t="s">
        <v>144</v>
      </c>
    </row>
    <row r="626" spans="2:51" s="13" customFormat="1" ht="10.2">
      <c r="B626" s="160"/>
      <c r="D626" s="155" t="s">
        <v>165</v>
      </c>
      <c r="E626" s="161" t="s">
        <v>1</v>
      </c>
      <c r="F626" s="162" t="s">
        <v>632</v>
      </c>
      <c r="H626" s="163">
        <v>12.72</v>
      </c>
      <c r="I626" s="164"/>
      <c r="L626" s="160"/>
      <c r="M626" s="165"/>
      <c r="N626" s="166"/>
      <c r="O626" s="166"/>
      <c r="P626" s="166"/>
      <c r="Q626" s="166"/>
      <c r="R626" s="166"/>
      <c r="S626" s="166"/>
      <c r="T626" s="167"/>
      <c r="AT626" s="161" t="s">
        <v>165</v>
      </c>
      <c r="AU626" s="161" t="s">
        <v>83</v>
      </c>
      <c r="AV626" s="13" t="s">
        <v>83</v>
      </c>
      <c r="AW626" s="13" t="s">
        <v>30</v>
      </c>
      <c r="AX626" s="13" t="s">
        <v>73</v>
      </c>
      <c r="AY626" s="161" t="s">
        <v>144</v>
      </c>
    </row>
    <row r="627" spans="2:51" s="16" customFormat="1" ht="10.2">
      <c r="B627" s="193"/>
      <c r="D627" s="155" t="s">
        <v>165</v>
      </c>
      <c r="E627" s="194" t="s">
        <v>1</v>
      </c>
      <c r="F627" s="195" t="s">
        <v>629</v>
      </c>
      <c r="H627" s="196">
        <v>49.739999999999995</v>
      </c>
      <c r="I627" s="197"/>
      <c r="L627" s="193"/>
      <c r="M627" s="198"/>
      <c r="N627" s="199"/>
      <c r="O627" s="199"/>
      <c r="P627" s="199"/>
      <c r="Q627" s="199"/>
      <c r="R627" s="199"/>
      <c r="S627" s="199"/>
      <c r="T627" s="200"/>
      <c r="AT627" s="194" t="s">
        <v>165</v>
      </c>
      <c r="AU627" s="194" t="s">
        <v>83</v>
      </c>
      <c r="AV627" s="16" t="s">
        <v>159</v>
      </c>
      <c r="AW627" s="16" t="s">
        <v>30</v>
      </c>
      <c r="AX627" s="16" t="s">
        <v>73</v>
      </c>
      <c r="AY627" s="194" t="s">
        <v>144</v>
      </c>
    </row>
    <row r="628" spans="2:51" s="14" customFormat="1" ht="10.2">
      <c r="B628" s="168"/>
      <c r="D628" s="155" t="s">
        <v>165</v>
      </c>
      <c r="E628" s="169" t="s">
        <v>1</v>
      </c>
      <c r="F628" s="170" t="s">
        <v>167</v>
      </c>
      <c r="H628" s="171">
        <v>145.27</v>
      </c>
      <c r="I628" s="172"/>
      <c r="L628" s="168"/>
      <c r="M628" s="173"/>
      <c r="N628" s="174"/>
      <c r="O628" s="174"/>
      <c r="P628" s="174"/>
      <c r="Q628" s="174"/>
      <c r="R628" s="174"/>
      <c r="S628" s="174"/>
      <c r="T628" s="175"/>
      <c r="AT628" s="169" t="s">
        <v>165</v>
      </c>
      <c r="AU628" s="169" t="s">
        <v>83</v>
      </c>
      <c r="AV628" s="14" t="s">
        <v>151</v>
      </c>
      <c r="AW628" s="14" t="s">
        <v>30</v>
      </c>
      <c r="AX628" s="14" t="s">
        <v>81</v>
      </c>
      <c r="AY628" s="169" t="s">
        <v>144</v>
      </c>
    </row>
    <row r="629" spans="1:65" s="2" customFormat="1" ht="21.75" customHeight="1">
      <c r="A629" s="33"/>
      <c r="B629" s="141"/>
      <c r="C629" s="142" t="s">
        <v>399</v>
      </c>
      <c r="D629" s="142" t="s">
        <v>146</v>
      </c>
      <c r="E629" s="143" t="s">
        <v>633</v>
      </c>
      <c r="F629" s="144" t="s">
        <v>634</v>
      </c>
      <c r="G629" s="145" t="s">
        <v>192</v>
      </c>
      <c r="H629" s="146">
        <v>10.013</v>
      </c>
      <c r="I629" s="147"/>
      <c r="J629" s="148">
        <f>ROUND(I629*H629,2)</f>
        <v>0</v>
      </c>
      <c r="K629" s="144" t="s">
        <v>183</v>
      </c>
      <c r="L629" s="34"/>
      <c r="M629" s="149" t="s">
        <v>1</v>
      </c>
      <c r="N629" s="150" t="s">
        <v>38</v>
      </c>
      <c r="O629" s="59"/>
      <c r="P629" s="151">
        <f>O629*H629</f>
        <v>0</v>
      </c>
      <c r="Q629" s="151">
        <v>0</v>
      </c>
      <c r="R629" s="151">
        <f>Q629*H629</f>
        <v>0</v>
      </c>
      <c r="S629" s="151">
        <v>0</v>
      </c>
      <c r="T629" s="152">
        <f>S629*H629</f>
        <v>0</v>
      </c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R629" s="153" t="s">
        <v>196</v>
      </c>
      <c r="AT629" s="153" t="s">
        <v>146</v>
      </c>
      <c r="AU629" s="153" t="s">
        <v>83</v>
      </c>
      <c r="AY629" s="18" t="s">
        <v>144</v>
      </c>
      <c r="BE629" s="154">
        <f>IF(N629="základní",J629,0)</f>
        <v>0</v>
      </c>
      <c r="BF629" s="154">
        <f>IF(N629="snížená",J629,0)</f>
        <v>0</v>
      </c>
      <c r="BG629" s="154">
        <f>IF(N629="zákl. přenesená",J629,0)</f>
        <v>0</v>
      </c>
      <c r="BH629" s="154">
        <f>IF(N629="sníž. přenesená",J629,0)</f>
        <v>0</v>
      </c>
      <c r="BI629" s="154">
        <f>IF(N629="nulová",J629,0)</f>
        <v>0</v>
      </c>
      <c r="BJ629" s="18" t="s">
        <v>81</v>
      </c>
      <c r="BK629" s="154">
        <f>ROUND(I629*H629,2)</f>
        <v>0</v>
      </c>
      <c r="BL629" s="18" t="s">
        <v>196</v>
      </c>
      <c r="BM629" s="153" t="s">
        <v>635</v>
      </c>
    </row>
    <row r="630" spans="1:47" s="2" customFormat="1" ht="10.2">
      <c r="A630" s="33"/>
      <c r="B630" s="34"/>
      <c r="C630" s="33"/>
      <c r="D630" s="155" t="s">
        <v>152</v>
      </c>
      <c r="E630" s="33"/>
      <c r="F630" s="156" t="s">
        <v>634</v>
      </c>
      <c r="G630" s="33"/>
      <c r="H630" s="33"/>
      <c r="I630" s="157"/>
      <c r="J630" s="33"/>
      <c r="K630" s="33"/>
      <c r="L630" s="34"/>
      <c r="M630" s="158"/>
      <c r="N630" s="159"/>
      <c r="O630" s="59"/>
      <c r="P630" s="59"/>
      <c r="Q630" s="59"/>
      <c r="R630" s="59"/>
      <c r="S630" s="59"/>
      <c r="T630" s="60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T630" s="18" t="s">
        <v>152</v>
      </c>
      <c r="AU630" s="18" t="s">
        <v>83</v>
      </c>
    </row>
    <row r="631" spans="2:51" s="15" customFormat="1" ht="10.2">
      <c r="B631" s="176"/>
      <c r="D631" s="155" t="s">
        <v>165</v>
      </c>
      <c r="E631" s="177" t="s">
        <v>1</v>
      </c>
      <c r="F631" s="178" t="s">
        <v>603</v>
      </c>
      <c r="H631" s="177" t="s">
        <v>1</v>
      </c>
      <c r="I631" s="179"/>
      <c r="L631" s="176"/>
      <c r="M631" s="180"/>
      <c r="N631" s="181"/>
      <c r="O631" s="181"/>
      <c r="P631" s="181"/>
      <c r="Q631" s="181"/>
      <c r="R631" s="181"/>
      <c r="S631" s="181"/>
      <c r="T631" s="182"/>
      <c r="AT631" s="177" t="s">
        <v>165</v>
      </c>
      <c r="AU631" s="177" t="s">
        <v>83</v>
      </c>
      <c r="AV631" s="15" t="s">
        <v>81</v>
      </c>
      <c r="AW631" s="15" t="s">
        <v>30</v>
      </c>
      <c r="AX631" s="15" t="s">
        <v>73</v>
      </c>
      <c r="AY631" s="177" t="s">
        <v>144</v>
      </c>
    </row>
    <row r="632" spans="2:51" s="15" customFormat="1" ht="10.2">
      <c r="B632" s="176"/>
      <c r="D632" s="155" t="s">
        <v>165</v>
      </c>
      <c r="E632" s="177" t="s">
        <v>1</v>
      </c>
      <c r="F632" s="178" t="s">
        <v>329</v>
      </c>
      <c r="H632" s="177" t="s">
        <v>1</v>
      </c>
      <c r="I632" s="179"/>
      <c r="L632" s="176"/>
      <c r="M632" s="180"/>
      <c r="N632" s="181"/>
      <c r="O632" s="181"/>
      <c r="P632" s="181"/>
      <c r="Q632" s="181"/>
      <c r="R632" s="181"/>
      <c r="S632" s="181"/>
      <c r="T632" s="182"/>
      <c r="AT632" s="177" t="s">
        <v>165</v>
      </c>
      <c r="AU632" s="177" t="s">
        <v>83</v>
      </c>
      <c r="AV632" s="15" t="s">
        <v>81</v>
      </c>
      <c r="AW632" s="15" t="s">
        <v>30</v>
      </c>
      <c r="AX632" s="15" t="s">
        <v>73</v>
      </c>
      <c r="AY632" s="177" t="s">
        <v>144</v>
      </c>
    </row>
    <row r="633" spans="2:51" s="13" customFormat="1" ht="10.2">
      <c r="B633" s="160"/>
      <c r="D633" s="155" t="s">
        <v>165</v>
      </c>
      <c r="E633" s="161" t="s">
        <v>1</v>
      </c>
      <c r="F633" s="162" t="s">
        <v>636</v>
      </c>
      <c r="H633" s="163">
        <v>10.013</v>
      </c>
      <c r="I633" s="164"/>
      <c r="L633" s="160"/>
      <c r="M633" s="165"/>
      <c r="N633" s="166"/>
      <c r="O633" s="166"/>
      <c r="P633" s="166"/>
      <c r="Q633" s="166"/>
      <c r="R633" s="166"/>
      <c r="S633" s="166"/>
      <c r="T633" s="167"/>
      <c r="AT633" s="161" t="s">
        <v>165</v>
      </c>
      <c r="AU633" s="161" t="s">
        <v>83</v>
      </c>
      <c r="AV633" s="13" t="s">
        <v>83</v>
      </c>
      <c r="AW633" s="13" t="s">
        <v>30</v>
      </c>
      <c r="AX633" s="13" t="s">
        <v>73</v>
      </c>
      <c r="AY633" s="161" t="s">
        <v>144</v>
      </c>
    </row>
    <row r="634" spans="2:51" s="14" customFormat="1" ht="10.2">
      <c r="B634" s="168"/>
      <c r="D634" s="155" t="s">
        <v>165</v>
      </c>
      <c r="E634" s="169" t="s">
        <v>1</v>
      </c>
      <c r="F634" s="170" t="s">
        <v>167</v>
      </c>
      <c r="H634" s="171">
        <v>10.013</v>
      </c>
      <c r="I634" s="172"/>
      <c r="L634" s="168"/>
      <c r="M634" s="173"/>
      <c r="N634" s="174"/>
      <c r="O634" s="174"/>
      <c r="P634" s="174"/>
      <c r="Q634" s="174"/>
      <c r="R634" s="174"/>
      <c r="S634" s="174"/>
      <c r="T634" s="175"/>
      <c r="AT634" s="169" t="s">
        <v>165</v>
      </c>
      <c r="AU634" s="169" t="s">
        <v>83</v>
      </c>
      <c r="AV634" s="14" t="s">
        <v>151</v>
      </c>
      <c r="AW634" s="14" t="s">
        <v>30</v>
      </c>
      <c r="AX634" s="14" t="s">
        <v>81</v>
      </c>
      <c r="AY634" s="169" t="s">
        <v>144</v>
      </c>
    </row>
    <row r="635" spans="1:65" s="2" customFormat="1" ht="22.8">
      <c r="A635" s="33"/>
      <c r="B635" s="141"/>
      <c r="C635" s="142" t="s">
        <v>637</v>
      </c>
      <c r="D635" s="142" t="s">
        <v>146</v>
      </c>
      <c r="E635" s="143" t="s">
        <v>638</v>
      </c>
      <c r="F635" s="144" t="s">
        <v>639</v>
      </c>
      <c r="G635" s="145" t="s">
        <v>162</v>
      </c>
      <c r="H635" s="146">
        <v>410.25</v>
      </c>
      <c r="I635" s="147"/>
      <c r="J635" s="148">
        <f>ROUND(I635*H635,2)</f>
        <v>0</v>
      </c>
      <c r="K635" s="144" t="s">
        <v>183</v>
      </c>
      <c r="L635" s="34"/>
      <c r="M635" s="149" t="s">
        <v>1</v>
      </c>
      <c r="N635" s="150" t="s">
        <v>38</v>
      </c>
      <c r="O635" s="59"/>
      <c r="P635" s="151">
        <f>O635*H635</f>
        <v>0</v>
      </c>
      <c r="Q635" s="151">
        <v>0</v>
      </c>
      <c r="R635" s="151">
        <f>Q635*H635</f>
        <v>0</v>
      </c>
      <c r="S635" s="151">
        <v>0</v>
      </c>
      <c r="T635" s="152">
        <f>S635*H635</f>
        <v>0</v>
      </c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R635" s="153" t="s">
        <v>196</v>
      </c>
      <c r="AT635" s="153" t="s">
        <v>146</v>
      </c>
      <c r="AU635" s="153" t="s">
        <v>83</v>
      </c>
      <c r="AY635" s="18" t="s">
        <v>144</v>
      </c>
      <c r="BE635" s="154">
        <f>IF(N635="základní",J635,0)</f>
        <v>0</v>
      </c>
      <c r="BF635" s="154">
        <f>IF(N635="snížená",J635,0)</f>
        <v>0</v>
      </c>
      <c r="BG635" s="154">
        <f>IF(N635="zákl. přenesená",J635,0)</f>
        <v>0</v>
      </c>
      <c r="BH635" s="154">
        <f>IF(N635="sníž. přenesená",J635,0)</f>
        <v>0</v>
      </c>
      <c r="BI635" s="154">
        <f>IF(N635="nulová",J635,0)</f>
        <v>0</v>
      </c>
      <c r="BJ635" s="18" t="s">
        <v>81</v>
      </c>
      <c r="BK635" s="154">
        <f>ROUND(I635*H635,2)</f>
        <v>0</v>
      </c>
      <c r="BL635" s="18" t="s">
        <v>196</v>
      </c>
      <c r="BM635" s="153" t="s">
        <v>640</v>
      </c>
    </row>
    <row r="636" spans="1:47" s="2" customFormat="1" ht="19.2">
      <c r="A636" s="33"/>
      <c r="B636" s="34"/>
      <c r="C636" s="33"/>
      <c r="D636" s="155" t="s">
        <v>152</v>
      </c>
      <c r="E636" s="33"/>
      <c r="F636" s="156" t="s">
        <v>639</v>
      </c>
      <c r="G636" s="33"/>
      <c r="H636" s="33"/>
      <c r="I636" s="157"/>
      <c r="J636" s="33"/>
      <c r="K636" s="33"/>
      <c r="L636" s="34"/>
      <c r="M636" s="158"/>
      <c r="N636" s="159"/>
      <c r="O636" s="59"/>
      <c r="P636" s="59"/>
      <c r="Q636" s="59"/>
      <c r="R636" s="59"/>
      <c r="S636" s="59"/>
      <c r="T636" s="60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T636" s="18" t="s">
        <v>152</v>
      </c>
      <c r="AU636" s="18" t="s">
        <v>83</v>
      </c>
    </row>
    <row r="637" spans="2:51" s="15" customFormat="1" ht="10.2">
      <c r="B637" s="176"/>
      <c r="D637" s="155" t="s">
        <v>165</v>
      </c>
      <c r="E637" s="177" t="s">
        <v>1</v>
      </c>
      <c r="F637" s="178" t="s">
        <v>272</v>
      </c>
      <c r="H637" s="177" t="s">
        <v>1</v>
      </c>
      <c r="I637" s="179"/>
      <c r="L637" s="176"/>
      <c r="M637" s="180"/>
      <c r="N637" s="181"/>
      <c r="O637" s="181"/>
      <c r="P637" s="181"/>
      <c r="Q637" s="181"/>
      <c r="R637" s="181"/>
      <c r="S637" s="181"/>
      <c r="T637" s="182"/>
      <c r="AT637" s="177" t="s">
        <v>165</v>
      </c>
      <c r="AU637" s="177" t="s">
        <v>83</v>
      </c>
      <c r="AV637" s="15" t="s">
        <v>81</v>
      </c>
      <c r="AW637" s="15" t="s">
        <v>30</v>
      </c>
      <c r="AX637" s="15" t="s">
        <v>73</v>
      </c>
      <c r="AY637" s="177" t="s">
        <v>144</v>
      </c>
    </row>
    <row r="638" spans="2:51" s="13" customFormat="1" ht="10.2">
      <c r="B638" s="160"/>
      <c r="D638" s="155" t="s">
        <v>165</v>
      </c>
      <c r="E638" s="161" t="s">
        <v>1</v>
      </c>
      <c r="F638" s="162" t="s">
        <v>285</v>
      </c>
      <c r="H638" s="163">
        <v>410.25</v>
      </c>
      <c r="I638" s="164"/>
      <c r="L638" s="160"/>
      <c r="M638" s="165"/>
      <c r="N638" s="166"/>
      <c r="O638" s="166"/>
      <c r="P638" s="166"/>
      <c r="Q638" s="166"/>
      <c r="R638" s="166"/>
      <c r="S638" s="166"/>
      <c r="T638" s="167"/>
      <c r="AT638" s="161" t="s">
        <v>165</v>
      </c>
      <c r="AU638" s="161" t="s">
        <v>83</v>
      </c>
      <c r="AV638" s="13" t="s">
        <v>83</v>
      </c>
      <c r="AW638" s="13" t="s">
        <v>30</v>
      </c>
      <c r="AX638" s="13" t="s">
        <v>73</v>
      </c>
      <c r="AY638" s="161" t="s">
        <v>144</v>
      </c>
    </row>
    <row r="639" spans="2:51" s="14" customFormat="1" ht="10.2">
      <c r="B639" s="168"/>
      <c r="D639" s="155" t="s">
        <v>165</v>
      </c>
      <c r="E639" s="169" t="s">
        <v>1</v>
      </c>
      <c r="F639" s="170" t="s">
        <v>167</v>
      </c>
      <c r="H639" s="171">
        <v>410.25</v>
      </c>
      <c r="I639" s="172"/>
      <c r="L639" s="168"/>
      <c r="M639" s="173"/>
      <c r="N639" s="174"/>
      <c r="O639" s="174"/>
      <c r="P639" s="174"/>
      <c r="Q639" s="174"/>
      <c r="R639" s="174"/>
      <c r="S639" s="174"/>
      <c r="T639" s="175"/>
      <c r="AT639" s="169" t="s">
        <v>165</v>
      </c>
      <c r="AU639" s="169" t="s">
        <v>83</v>
      </c>
      <c r="AV639" s="14" t="s">
        <v>151</v>
      </c>
      <c r="AW639" s="14" t="s">
        <v>30</v>
      </c>
      <c r="AX639" s="14" t="s">
        <v>81</v>
      </c>
      <c r="AY639" s="169" t="s">
        <v>144</v>
      </c>
    </row>
    <row r="640" spans="1:65" s="2" customFormat="1" ht="22.8">
      <c r="A640" s="33"/>
      <c r="B640" s="141"/>
      <c r="C640" s="183" t="s">
        <v>404</v>
      </c>
      <c r="D640" s="183" t="s">
        <v>189</v>
      </c>
      <c r="E640" s="184" t="s">
        <v>641</v>
      </c>
      <c r="F640" s="185" t="s">
        <v>642</v>
      </c>
      <c r="G640" s="186" t="s">
        <v>162</v>
      </c>
      <c r="H640" s="187">
        <v>310.25</v>
      </c>
      <c r="I640" s="188"/>
      <c r="J640" s="189">
        <f>ROUND(I640*H640,2)</f>
        <v>0</v>
      </c>
      <c r="K640" s="185" t="s">
        <v>171</v>
      </c>
      <c r="L640" s="190"/>
      <c r="M640" s="191" t="s">
        <v>1</v>
      </c>
      <c r="N640" s="192" t="s">
        <v>38</v>
      </c>
      <c r="O640" s="59"/>
      <c r="P640" s="151">
        <f>O640*H640</f>
        <v>0</v>
      </c>
      <c r="Q640" s="151">
        <v>0</v>
      </c>
      <c r="R640" s="151">
        <f>Q640*H640</f>
        <v>0</v>
      </c>
      <c r="S640" s="151">
        <v>0</v>
      </c>
      <c r="T640" s="152">
        <f>S640*H640</f>
        <v>0</v>
      </c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R640" s="153" t="s">
        <v>245</v>
      </c>
      <c r="AT640" s="153" t="s">
        <v>189</v>
      </c>
      <c r="AU640" s="153" t="s">
        <v>83</v>
      </c>
      <c r="AY640" s="18" t="s">
        <v>144</v>
      </c>
      <c r="BE640" s="154">
        <f>IF(N640="základní",J640,0)</f>
        <v>0</v>
      </c>
      <c r="BF640" s="154">
        <f>IF(N640="snížená",J640,0)</f>
        <v>0</v>
      </c>
      <c r="BG640" s="154">
        <f>IF(N640="zákl. přenesená",J640,0)</f>
        <v>0</v>
      </c>
      <c r="BH640" s="154">
        <f>IF(N640="sníž. přenesená",J640,0)</f>
        <v>0</v>
      </c>
      <c r="BI640" s="154">
        <f>IF(N640="nulová",J640,0)</f>
        <v>0</v>
      </c>
      <c r="BJ640" s="18" t="s">
        <v>81</v>
      </c>
      <c r="BK640" s="154">
        <f>ROUND(I640*H640,2)</f>
        <v>0</v>
      </c>
      <c r="BL640" s="18" t="s">
        <v>196</v>
      </c>
      <c r="BM640" s="153" t="s">
        <v>643</v>
      </c>
    </row>
    <row r="641" spans="1:47" s="2" customFormat="1" ht="19.2">
      <c r="A641" s="33"/>
      <c r="B641" s="34"/>
      <c r="C641" s="33"/>
      <c r="D641" s="155" t="s">
        <v>152</v>
      </c>
      <c r="E641" s="33"/>
      <c r="F641" s="156" t="s">
        <v>642</v>
      </c>
      <c r="G641" s="33"/>
      <c r="H641" s="33"/>
      <c r="I641" s="157"/>
      <c r="J641" s="33"/>
      <c r="K641" s="33"/>
      <c r="L641" s="34"/>
      <c r="M641" s="158"/>
      <c r="N641" s="159"/>
      <c r="O641" s="59"/>
      <c r="P641" s="59"/>
      <c r="Q641" s="59"/>
      <c r="R641" s="59"/>
      <c r="S641" s="59"/>
      <c r="T641" s="60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T641" s="18" t="s">
        <v>152</v>
      </c>
      <c r="AU641" s="18" t="s">
        <v>83</v>
      </c>
    </row>
    <row r="642" spans="2:51" s="15" customFormat="1" ht="10.2">
      <c r="B642" s="176"/>
      <c r="D642" s="155" t="s">
        <v>165</v>
      </c>
      <c r="E642" s="177" t="s">
        <v>1</v>
      </c>
      <c r="F642" s="178" t="s">
        <v>272</v>
      </c>
      <c r="H642" s="177" t="s">
        <v>1</v>
      </c>
      <c r="I642" s="179"/>
      <c r="L642" s="176"/>
      <c r="M642" s="180"/>
      <c r="N642" s="181"/>
      <c r="O642" s="181"/>
      <c r="P642" s="181"/>
      <c r="Q642" s="181"/>
      <c r="R642" s="181"/>
      <c r="S642" s="181"/>
      <c r="T642" s="182"/>
      <c r="AT642" s="177" t="s">
        <v>165</v>
      </c>
      <c r="AU642" s="177" t="s">
        <v>83</v>
      </c>
      <c r="AV642" s="15" t="s">
        <v>81</v>
      </c>
      <c r="AW642" s="15" t="s">
        <v>30</v>
      </c>
      <c r="AX642" s="15" t="s">
        <v>73</v>
      </c>
      <c r="AY642" s="177" t="s">
        <v>144</v>
      </c>
    </row>
    <row r="643" spans="2:51" s="15" customFormat="1" ht="10.2">
      <c r="B643" s="176"/>
      <c r="D643" s="155" t="s">
        <v>165</v>
      </c>
      <c r="E643" s="177" t="s">
        <v>1</v>
      </c>
      <c r="F643" s="178" t="s">
        <v>644</v>
      </c>
      <c r="H643" s="177" t="s">
        <v>1</v>
      </c>
      <c r="I643" s="179"/>
      <c r="L643" s="176"/>
      <c r="M643" s="180"/>
      <c r="N643" s="181"/>
      <c r="O643" s="181"/>
      <c r="P643" s="181"/>
      <c r="Q643" s="181"/>
      <c r="R643" s="181"/>
      <c r="S643" s="181"/>
      <c r="T643" s="182"/>
      <c r="AT643" s="177" t="s">
        <v>165</v>
      </c>
      <c r="AU643" s="177" t="s">
        <v>83</v>
      </c>
      <c r="AV643" s="15" t="s">
        <v>81</v>
      </c>
      <c r="AW643" s="15" t="s">
        <v>30</v>
      </c>
      <c r="AX643" s="15" t="s">
        <v>73</v>
      </c>
      <c r="AY643" s="177" t="s">
        <v>144</v>
      </c>
    </row>
    <row r="644" spans="2:51" s="15" customFormat="1" ht="10.2">
      <c r="B644" s="176"/>
      <c r="D644" s="155" t="s">
        <v>165</v>
      </c>
      <c r="E644" s="177" t="s">
        <v>1</v>
      </c>
      <c r="F644" s="178" t="s">
        <v>327</v>
      </c>
      <c r="H644" s="177" t="s">
        <v>1</v>
      </c>
      <c r="I644" s="179"/>
      <c r="L644" s="176"/>
      <c r="M644" s="180"/>
      <c r="N644" s="181"/>
      <c r="O644" s="181"/>
      <c r="P644" s="181"/>
      <c r="Q644" s="181"/>
      <c r="R644" s="181"/>
      <c r="S644" s="181"/>
      <c r="T644" s="182"/>
      <c r="AT644" s="177" t="s">
        <v>165</v>
      </c>
      <c r="AU644" s="177" t="s">
        <v>83</v>
      </c>
      <c r="AV644" s="15" t="s">
        <v>81</v>
      </c>
      <c r="AW644" s="15" t="s">
        <v>30</v>
      </c>
      <c r="AX644" s="15" t="s">
        <v>73</v>
      </c>
      <c r="AY644" s="177" t="s">
        <v>144</v>
      </c>
    </row>
    <row r="645" spans="2:51" s="13" customFormat="1" ht="10.2">
      <c r="B645" s="160"/>
      <c r="D645" s="155" t="s">
        <v>165</v>
      </c>
      <c r="E645" s="161" t="s">
        <v>1</v>
      </c>
      <c r="F645" s="162" t="s">
        <v>645</v>
      </c>
      <c r="H645" s="163">
        <v>310.25</v>
      </c>
      <c r="I645" s="164"/>
      <c r="L645" s="160"/>
      <c r="M645" s="165"/>
      <c r="N645" s="166"/>
      <c r="O645" s="166"/>
      <c r="P645" s="166"/>
      <c r="Q645" s="166"/>
      <c r="R645" s="166"/>
      <c r="S645" s="166"/>
      <c r="T645" s="167"/>
      <c r="AT645" s="161" t="s">
        <v>165</v>
      </c>
      <c r="AU645" s="161" t="s">
        <v>83</v>
      </c>
      <c r="AV645" s="13" t="s">
        <v>83</v>
      </c>
      <c r="AW645" s="13" t="s">
        <v>30</v>
      </c>
      <c r="AX645" s="13" t="s">
        <v>73</v>
      </c>
      <c r="AY645" s="161" t="s">
        <v>144</v>
      </c>
    </row>
    <row r="646" spans="2:51" s="14" customFormat="1" ht="10.2">
      <c r="B646" s="168"/>
      <c r="D646" s="155" t="s">
        <v>165</v>
      </c>
      <c r="E646" s="169" t="s">
        <v>1</v>
      </c>
      <c r="F646" s="170" t="s">
        <v>167</v>
      </c>
      <c r="H646" s="171">
        <v>310.25</v>
      </c>
      <c r="I646" s="172"/>
      <c r="L646" s="168"/>
      <c r="M646" s="173"/>
      <c r="N646" s="174"/>
      <c r="O646" s="174"/>
      <c r="P646" s="174"/>
      <c r="Q646" s="174"/>
      <c r="R646" s="174"/>
      <c r="S646" s="174"/>
      <c r="T646" s="175"/>
      <c r="AT646" s="169" t="s">
        <v>165</v>
      </c>
      <c r="AU646" s="169" t="s">
        <v>83</v>
      </c>
      <c r="AV646" s="14" t="s">
        <v>151</v>
      </c>
      <c r="AW646" s="14" t="s">
        <v>30</v>
      </c>
      <c r="AX646" s="14" t="s">
        <v>81</v>
      </c>
      <c r="AY646" s="169" t="s">
        <v>144</v>
      </c>
    </row>
    <row r="647" spans="1:65" s="2" customFormat="1" ht="22.8">
      <c r="A647" s="33"/>
      <c r="B647" s="141"/>
      <c r="C647" s="183" t="s">
        <v>646</v>
      </c>
      <c r="D647" s="183" t="s">
        <v>189</v>
      </c>
      <c r="E647" s="184" t="s">
        <v>647</v>
      </c>
      <c r="F647" s="185" t="s">
        <v>648</v>
      </c>
      <c r="G647" s="186" t="s">
        <v>162</v>
      </c>
      <c r="H647" s="187">
        <v>150</v>
      </c>
      <c r="I647" s="188"/>
      <c r="J647" s="189">
        <f>ROUND(I647*H647,2)</f>
        <v>0</v>
      </c>
      <c r="K647" s="185" t="s">
        <v>171</v>
      </c>
      <c r="L647" s="190"/>
      <c r="M647" s="191" t="s">
        <v>1</v>
      </c>
      <c r="N647" s="192" t="s">
        <v>38</v>
      </c>
      <c r="O647" s="59"/>
      <c r="P647" s="151">
        <f>O647*H647</f>
        <v>0</v>
      </c>
      <c r="Q647" s="151">
        <v>0</v>
      </c>
      <c r="R647" s="151">
        <f>Q647*H647</f>
        <v>0</v>
      </c>
      <c r="S647" s="151">
        <v>0</v>
      </c>
      <c r="T647" s="152">
        <f>S647*H647</f>
        <v>0</v>
      </c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R647" s="153" t="s">
        <v>245</v>
      </c>
      <c r="AT647" s="153" t="s">
        <v>189</v>
      </c>
      <c r="AU647" s="153" t="s">
        <v>83</v>
      </c>
      <c r="AY647" s="18" t="s">
        <v>144</v>
      </c>
      <c r="BE647" s="154">
        <f>IF(N647="základní",J647,0)</f>
        <v>0</v>
      </c>
      <c r="BF647" s="154">
        <f>IF(N647="snížená",J647,0)</f>
        <v>0</v>
      </c>
      <c r="BG647" s="154">
        <f>IF(N647="zákl. přenesená",J647,0)</f>
        <v>0</v>
      </c>
      <c r="BH647" s="154">
        <f>IF(N647="sníž. přenesená",J647,0)</f>
        <v>0</v>
      </c>
      <c r="BI647" s="154">
        <f>IF(N647="nulová",J647,0)</f>
        <v>0</v>
      </c>
      <c r="BJ647" s="18" t="s">
        <v>81</v>
      </c>
      <c r="BK647" s="154">
        <f>ROUND(I647*H647,2)</f>
        <v>0</v>
      </c>
      <c r="BL647" s="18" t="s">
        <v>196</v>
      </c>
      <c r="BM647" s="153" t="s">
        <v>649</v>
      </c>
    </row>
    <row r="648" spans="1:47" s="2" customFormat="1" ht="19.2">
      <c r="A648" s="33"/>
      <c r="B648" s="34"/>
      <c r="C648" s="33"/>
      <c r="D648" s="155" t="s">
        <v>152</v>
      </c>
      <c r="E648" s="33"/>
      <c r="F648" s="156" t="s">
        <v>648</v>
      </c>
      <c r="G648" s="33"/>
      <c r="H648" s="33"/>
      <c r="I648" s="157"/>
      <c r="J648" s="33"/>
      <c r="K648" s="33"/>
      <c r="L648" s="34"/>
      <c r="M648" s="158"/>
      <c r="N648" s="159"/>
      <c r="O648" s="59"/>
      <c r="P648" s="59"/>
      <c r="Q648" s="59"/>
      <c r="R648" s="59"/>
      <c r="S648" s="59"/>
      <c r="T648" s="60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T648" s="18" t="s">
        <v>152</v>
      </c>
      <c r="AU648" s="18" t="s">
        <v>83</v>
      </c>
    </row>
    <row r="649" spans="2:51" s="15" customFormat="1" ht="10.2">
      <c r="B649" s="176"/>
      <c r="D649" s="155" t="s">
        <v>165</v>
      </c>
      <c r="E649" s="177" t="s">
        <v>1</v>
      </c>
      <c r="F649" s="178" t="s">
        <v>650</v>
      </c>
      <c r="H649" s="177" t="s">
        <v>1</v>
      </c>
      <c r="I649" s="179"/>
      <c r="L649" s="176"/>
      <c r="M649" s="180"/>
      <c r="N649" s="181"/>
      <c r="O649" s="181"/>
      <c r="P649" s="181"/>
      <c r="Q649" s="181"/>
      <c r="R649" s="181"/>
      <c r="S649" s="181"/>
      <c r="T649" s="182"/>
      <c r="AT649" s="177" t="s">
        <v>165</v>
      </c>
      <c r="AU649" s="177" t="s">
        <v>83</v>
      </c>
      <c r="AV649" s="15" t="s">
        <v>81</v>
      </c>
      <c r="AW649" s="15" t="s">
        <v>30</v>
      </c>
      <c r="AX649" s="15" t="s">
        <v>73</v>
      </c>
      <c r="AY649" s="177" t="s">
        <v>144</v>
      </c>
    </row>
    <row r="650" spans="2:51" s="15" customFormat="1" ht="10.2">
      <c r="B650" s="176"/>
      <c r="D650" s="155" t="s">
        <v>165</v>
      </c>
      <c r="E650" s="177" t="s">
        <v>1</v>
      </c>
      <c r="F650" s="178" t="s">
        <v>644</v>
      </c>
      <c r="H650" s="177" t="s">
        <v>1</v>
      </c>
      <c r="I650" s="179"/>
      <c r="L650" s="176"/>
      <c r="M650" s="180"/>
      <c r="N650" s="181"/>
      <c r="O650" s="181"/>
      <c r="P650" s="181"/>
      <c r="Q650" s="181"/>
      <c r="R650" s="181"/>
      <c r="S650" s="181"/>
      <c r="T650" s="182"/>
      <c r="AT650" s="177" t="s">
        <v>165</v>
      </c>
      <c r="AU650" s="177" t="s">
        <v>83</v>
      </c>
      <c r="AV650" s="15" t="s">
        <v>81</v>
      </c>
      <c r="AW650" s="15" t="s">
        <v>30</v>
      </c>
      <c r="AX650" s="15" t="s">
        <v>73</v>
      </c>
      <c r="AY650" s="177" t="s">
        <v>144</v>
      </c>
    </row>
    <row r="651" spans="2:51" s="15" customFormat="1" ht="10.2">
      <c r="B651" s="176"/>
      <c r="D651" s="155" t="s">
        <v>165</v>
      </c>
      <c r="E651" s="177" t="s">
        <v>1</v>
      </c>
      <c r="F651" s="178" t="s">
        <v>327</v>
      </c>
      <c r="H651" s="177" t="s">
        <v>1</v>
      </c>
      <c r="I651" s="179"/>
      <c r="L651" s="176"/>
      <c r="M651" s="180"/>
      <c r="N651" s="181"/>
      <c r="O651" s="181"/>
      <c r="P651" s="181"/>
      <c r="Q651" s="181"/>
      <c r="R651" s="181"/>
      <c r="S651" s="181"/>
      <c r="T651" s="182"/>
      <c r="AT651" s="177" t="s">
        <v>165</v>
      </c>
      <c r="AU651" s="177" t="s">
        <v>83</v>
      </c>
      <c r="AV651" s="15" t="s">
        <v>81</v>
      </c>
      <c r="AW651" s="15" t="s">
        <v>30</v>
      </c>
      <c r="AX651" s="15" t="s">
        <v>73</v>
      </c>
      <c r="AY651" s="177" t="s">
        <v>144</v>
      </c>
    </row>
    <row r="652" spans="2:51" s="13" customFormat="1" ht="10.2">
      <c r="B652" s="160"/>
      <c r="D652" s="155" t="s">
        <v>165</v>
      </c>
      <c r="E652" s="161" t="s">
        <v>1</v>
      </c>
      <c r="F652" s="162" t="s">
        <v>518</v>
      </c>
      <c r="H652" s="163">
        <v>150</v>
      </c>
      <c r="I652" s="164"/>
      <c r="L652" s="160"/>
      <c r="M652" s="165"/>
      <c r="N652" s="166"/>
      <c r="O652" s="166"/>
      <c r="P652" s="166"/>
      <c r="Q652" s="166"/>
      <c r="R652" s="166"/>
      <c r="S652" s="166"/>
      <c r="T652" s="167"/>
      <c r="AT652" s="161" t="s">
        <v>165</v>
      </c>
      <c r="AU652" s="161" t="s">
        <v>83</v>
      </c>
      <c r="AV652" s="13" t="s">
        <v>83</v>
      </c>
      <c r="AW652" s="13" t="s">
        <v>30</v>
      </c>
      <c r="AX652" s="13" t="s">
        <v>73</v>
      </c>
      <c r="AY652" s="161" t="s">
        <v>144</v>
      </c>
    </row>
    <row r="653" spans="2:51" s="14" customFormat="1" ht="10.2">
      <c r="B653" s="168"/>
      <c r="D653" s="155" t="s">
        <v>165</v>
      </c>
      <c r="E653" s="169" t="s">
        <v>1</v>
      </c>
      <c r="F653" s="170" t="s">
        <v>167</v>
      </c>
      <c r="H653" s="171">
        <v>150</v>
      </c>
      <c r="I653" s="172"/>
      <c r="L653" s="168"/>
      <c r="M653" s="173"/>
      <c r="N653" s="174"/>
      <c r="O653" s="174"/>
      <c r="P653" s="174"/>
      <c r="Q653" s="174"/>
      <c r="R653" s="174"/>
      <c r="S653" s="174"/>
      <c r="T653" s="175"/>
      <c r="AT653" s="169" t="s">
        <v>165</v>
      </c>
      <c r="AU653" s="169" t="s">
        <v>83</v>
      </c>
      <c r="AV653" s="14" t="s">
        <v>151</v>
      </c>
      <c r="AW653" s="14" t="s">
        <v>30</v>
      </c>
      <c r="AX653" s="14" t="s">
        <v>81</v>
      </c>
      <c r="AY653" s="169" t="s">
        <v>144</v>
      </c>
    </row>
    <row r="654" spans="1:65" s="2" customFormat="1" ht="22.8">
      <c r="A654" s="33"/>
      <c r="B654" s="141"/>
      <c r="C654" s="142" t="s">
        <v>409</v>
      </c>
      <c r="D654" s="142" t="s">
        <v>146</v>
      </c>
      <c r="E654" s="143" t="s">
        <v>651</v>
      </c>
      <c r="F654" s="144" t="s">
        <v>652</v>
      </c>
      <c r="G654" s="145" t="s">
        <v>162</v>
      </c>
      <c r="H654" s="146">
        <v>410.25</v>
      </c>
      <c r="I654" s="147"/>
      <c r="J654" s="148">
        <f>ROUND(I654*H654,2)</f>
        <v>0</v>
      </c>
      <c r="K654" s="144" t="s">
        <v>183</v>
      </c>
      <c r="L654" s="34"/>
      <c r="M654" s="149" t="s">
        <v>1</v>
      </c>
      <c r="N654" s="150" t="s">
        <v>38</v>
      </c>
      <c r="O654" s="59"/>
      <c r="P654" s="151">
        <f>O654*H654</f>
        <v>0</v>
      </c>
      <c r="Q654" s="151">
        <v>0</v>
      </c>
      <c r="R654" s="151">
        <f>Q654*H654</f>
        <v>0</v>
      </c>
      <c r="S654" s="151">
        <v>0</v>
      </c>
      <c r="T654" s="152">
        <f>S654*H654</f>
        <v>0</v>
      </c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R654" s="153" t="s">
        <v>196</v>
      </c>
      <c r="AT654" s="153" t="s">
        <v>146</v>
      </c>
      <c r="AU654" s="153" t="s">
        <v>83</v>
      </c>
      <c r="AY654" s="18" t="s">
        <v>144</v>
      </c>
      <c r="BE654" s="154">
        <f>IF(N654="základní",J654,0)</f>
        <v>0</v>
      </c>
      <c r="BF654" s="154">
        <f>IF(N654="snížená",J654,0)</f>
        <v>0</v>
      </c>
      <c r="BG654" s="154">
        <f>IF(N654="zákl. přenesená",J654,0)</f>
        <v>0</v>
      </c>
      <c r="BH654" s="154">
        <f>IF(N654="sníž. přenesená",J654,0)</f>
        <v>0</v>
      </c>
      <c r="BI654" s="154">
        <f>IF(N654="nulová",J654,0)</f>
        <v>0</v>
      </c>
      <c r="BJ654" s="18" t="s">
        <v>81</v>
      </c>
      <c r="BK654" s="154">
        <f>ROUND(I654*H654,2)</f>
        <v>0</v>
      </c>
      <c r="BL654" s="18" t="s">
        <v>196</v>
      </c>
      <c r="BM654" s="153" t="s">
        <v>653</v>
      </c>
    </row>
    <row r="655" spans="1:47" s="2" customFormat="1" ht="10.2">
      <c r="A655" s="33"/>
      <c r="B655" s="34"/>
      <c r="C655" s="33"/>
      <c r="D655" s="155" t="s">
        <v>152</v>
      </c>
      <c r="E655" s="33"/>
      <c r="F655" s="156" t="s">
        <v>652</v>
      </c>
      <c r="G655" s="33"/>
      <c r="H655" s="33"/>
      <c r="I655" s="157"/>
      <c r="J655" s="33"/>
      <c r="K655" s="33"/>
      <c r="L655" s="34"/>
      <c r="M655" s="158"/>
      <c r="N655" s="159"/>
      <c r="O655" s="59"/>
      <c r="P655" s="59"/>
      <c r="Q655" s="59"/>
      <c r="R655" s="59"/>
      <c r="S655" s="59"/>
      <c r="T655" s="60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T655" s="18" t="s">
        <v>152</v>
      </c>
      <c r="AU655" s="18" t="s">
        <v>83</v>
      </c>
    </row>
    <row r="656" spans="1:65" s="2" customFormat="1" ht="22.8">
      <c r="A656" s="33"/>
      <c r="B656" s="141"/>
      <c r="C656" s="142" t="s">
        <v>654</v>
      </c>
      <c r="D656" s="142" t="s">
        <v>146</v>
      </c>
      <c r="E656" s="143" t="s">
        <v>655</v>
      </c>
      <c r="F656" s="144" t="s">
        <v>656</v>
      </c>
      <c r="G656" s="145" t="s">
        <v>162</v>
      </c>
      <c r="H656" s="146">
        <v>410.25</v>
      </c>
      <c r="I656" s="147"/>
      <c r="J656" s="148">
        <f>ROUND(I656*H656,2)</f>
        <v>0</v>
      </c>
      <c r="K656" s="144" t="s">
        <v>183</v>
      </c>
      <c r="L656" s="34"/>
      <c r="M656" s="149" t="s">
        <v>1</v>
      </c>
      <c r="N656" s="150" t="s">
        <v>38</v>
      </c>
      <c r="O656" s="59"/>
      <c r="P656" s="151">
        <f>O656*H656</f>
        <v>0</v>
      </c>
      <c r="Q656" s="151">
        <v>0</v>
      </c>
      <c r="R656" s="151">
        <f>Q656*H656</f>
        <v>0</v>
      </c>
      <c r="S656" s="151">
        <v>0</v>
      </c>
      <c r="T656" s="152">
        <f>S656*H656</f>
        <v>0</v>
      </c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R656" s="153" t="s">
        <v>196</v>
      </c>
      <c r="AT656" s="153" t="s">
        <v>146</v>
      </c>
      <c r="AU656" s="153" t="s">
        <v>83</v>
      </c>
      <c r="AY656" s="18" t="s">
        <v>144</v>
      </c>
      <c r="BE656" s="154">
        <f>IF(N656="základní",J656,0)</f>
        <v>0</v>
      </c>
      <c r="BF656" s="154">
        <f>IF(N656="snížená",J656,0)</f>
        <v>0</v>
      </c>
      <c r="BG656" s="154">
        <f>IF(N656="zákl. přenesená",J656,0)</f>
        <v>0</v>
      </c>
      <c r="BH656" s="154">
        <f>IF(N656="sníž. přenesená",J656,0)</f>
        <v>0</v>
      </c>
      <c r="BI656" s="154">
        <f>IF(N656="nulová",J656,0)</f>
        <v>0</v>
      </c>
      <c r="BJ656" s="18" t="s">
        <v>81</v>
      </c>
      <c r="BK656" s="154">
        <f>ROUND(I656*H656,2)</f>
        <v>0</v>
      </c>
      <c r="BL656" s="18" t="s">
        <v>196</v>
      </c>
      <c r="BM656" s="153" t="s">
        <v>657</v>
      </c>
    </row>
    <row r="657" spans="1:47" s="2" customFormat="1" ht="10.2">
      <c r="A657" s="33"/>
      <c r="B657" s="34"/>
      <c r="C657" s="33"/>
      <c r="D657" s="155" t="s">
        <v>152</v>
      </c>
      <c r="E657" s="33"/>
      <c r="F657" s="156" t="s">
        <v>656</v>
      </c>
      <c r="G657" s="33"/>
      <c r="H657" s="33"/>
      <c r="I657" s="157"/>
      <c r="J657" s="33"/>
      <c r="K657" s="33"/>
      <c r="L657" s="34"/>
      <c r="M657" s="158"/>
      <c r="N657" s="159"/>
      <c r="O657" s="59"/>
      <c r="P657" s="59"/>
      <c r="Q657" s="59"/>
      <c r="R657" s="59"/>
      <c r="S657" s="59"/>
      <c r="T657" s="60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T657" s="18" t="s">
        <v>152</v>
      </c>
      <c r="AU657" s="18" t="s">
        <v>83</v>
      </c>
    </row>
    <row r="658" spans="1:65" s="2" customFormat="1" ht="16.5" customHeight="1">
      <c r="A658" s="33"/>
      <c r="B658" s="141"/>
      <c r="C658" s="142" t="s">
        <v>415</v>
      </c>
      <c r="D658" s="142" t="s">
        <v>146</v>
      </c>
      <c r="E658" s="143" t="s">
        <v>658</v>
      </c>
      <c r="F658" s="144" t="s">
        <v>659</v>
      </c>
      <c r="G658" s="145" t="s">
        <v>162</v>
      </c>
      <c r="H658" s="146">
        <v>410.25</v>
      </c>
      <c r="I658" s="147"/>
      <c r="J658" s="148">
        <f>ROUND(I658*H658,2)</f>
        <v>0</v>
      </c>
      <c r="K658" s="144" t="s">
        <v>183</v>
      </c>
      <c r="L658" s="34"/>
      <c r="M658" s="149" t="s">
        <v>1</v>
      </c>
      <c r="N658" s="150" t="s">
        <v>38</v>
      </c>
      <c r="O658" s="59"/>
      <c r="P658" s="151">
        <f>O658*H658</f>
        <v>0</v>
      </c>
      <c r="Q658" s="151">
        <v>0</v>
      </c>
      <c r="R658" s="151">
        <f>Q658*H658</f>
        <v>0</v>
      </c>
      <c r="S658" s="151">
        <v>0</v>
      </c>
      <c r="T658" s="152">
        <f>S658*H658</f>
        <v>0</v>
      </c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R658" s="153" t="s">
        <v>196</v>
      </c>
      <c r="AT658" s="153" t="s">
        <v>146</v>
      </c>
      <c r="AU658" s="153" t="s">
        <v>83</v>
      </c>
      <c r="AY658" s="18" t="s">
        <v>144</v>
      </c>
      <c r="BE658" s="154">
        <f>IF(N658="základní",J658,0)</f>
        <v>0</v>
      </c>
      <c r="BF658" s="154">
        <f>IF(N658="snížená",J658,0)</f>
        <v>0</v>
      </c>
      <c r="BG658" s="154">
        <f>IF(N658="zákl. přenesená",J658,0)</f>
        <v>0</v>
      </c>
      <c r="BH658" s="154">
        <f>IF(N658="sníž. přenesená",J658,0)</f>
        <v>0</v>
      </c>
      <c r="BI658" s="154">
        <f>IF(N658="nulová",J658,0)</f>
        <v>0</v>
      </c>
      <c r="BJ658" s="18" t="s">
        <v>81</v>
      </c>
      <c r="BK658" s="154">
        <f>ROUND(I658*H658,2)</f>
        <v>0</v>
      </c>
      <c r="BL658" s="18" t="s">
        <v>196</v>
      </c>
      <c r="BM658" s="153" t="s">
        <v>660</v>
      </c>
    </row>
    <row r="659" spans="1:47" s="2" customFormat="1" ht="10.2">
      <c r="A659" s="33"/>
      <c r="B659" s="34"/>
      <c r="C659" s="33"/>
      <c r="D659" s="155" t="s">
        <v>152</v>
      </c>
      <c r="E659" s="33"/>
      <c r="F659" s="156" t="s">
        <v>659</v>
      </c>
      <c r="G659" s="33"/>
      <c r="H659" s="33"/>
      <c r="I659" s="157"/>
      <c r="J659" s="33"/>
      <c r="K659" s="33"/>
      <c r="L659" s="34"/>
      <c r="M659" s="158"/>
      <c r="N659" s="159"/>
      <c r="O659" s="59"/>
      <c r="P659" s="59"/>
      <c r="Q659" s="59"/>
      <c r="R659" s="59"/>
      <c r="S659" s="59"/>
      <c r="T659" s="60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T659" s="18" t="s">
        <v>152</v>
      </c>
      <c r="AU659" s="18" t="s">
        <v>83</v>
      </c>
    </row>
    <row r="660" spans="1:65" s="2" customFormat="1" ht="16.5" customHeight="1">
      <c r="A660" s="33"/>
      <c r="B660" s="141"/>
      <c r="C660" s="142" t="s">
        <v>661</v>
      </c>
      <c r="D660" s="142" t="s">
        <v>146</v>
      </c>
      <c r="E660" s="143" t="s">
        <v>662</v>
      </c>
      <c r="F660" s="144" t="s">
        <v>663</v>
      </c>
      <c r="G660" s="145" t="s">
        <v>182</v>
      </c>
      <c r="H660" s="146">
        <v>50</v>
      </c>
      <c r="I660" s="147"/>
      <c r="J660" s="148">
        <f>ROUND(I660*H660,2)</f>
        <v>0</v>
      </c>
      <c r="K660" s="144" t="s">
        <v>183</v>
      </c>
      <c r="L660" s="34"/>
      <c r="M660" s="149" t="s">
        <v>1</v>
      </c>
      <c r="N660" s="150" t="s">
        <v>38</v>
      </c>
      <c r="O660" s="59"/>
      <c r="P660" s="151">
        <f>O660*H660</f>
        <v>0</v>
      </c>
      <c r="Q660" s="151">
        <v>0</v>
      </c>
      <c r="R660" s="151">
        <f>Q660*H660</f>
        <v>0</v>
      </c>
      <c r="S660" s="151">
        <v>0</v>
      </c>
      <c r="T660" s="152">
        <f>S660*H660</f>
        <v>0</v>
      </c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R660" s="153" t="s">
        <v>196</v>
      </c>
      <c r="AT660" s="153" t="s">
        <v>146</v>
      </c>
      <c r="AU660" s="153" t="s">
        <v>83</v>
      </c>
      <c r="AY660" s="18" t="s">
        <v>144</v>
      </c>
      <c r="BE660" s="154">
        <f>IF(N660="základní",J660,0)</f>
        <v>0</v>
      </c>
      <c r="BF660" s="154">
        <f>IF(N660="snížená",J660,0)</f>
        <v>0</v>
      </c>
      <c r="BG660" s="154">
        <f>IF(N660="zákl. přenesená",J660,0)</f>
        <v>0</v>
      </c>
      <c r="BH660" s="154">
        <f>IF(N660="sníž. přenesená",J660,0)</f>
        <v>0</v>
      </c>
      <c r="BI660" s="154">
        <f>IF(N660="nulová",J660,0)</f>
        <v>0</v>
      </c>
      <c r="BJ660" s="18" t="s">
        <v>81</v>
      </c>
      <c r="BK660" s="154">
        <f>ROUND(I660*H660,2)</f>
        <v>0</v>
      </c>
      <c r="BL660" s="18" t="s">
        <v>196</v>
      </c>
      <c r="BM660" s="153" t="s">
        <v>664</v>
      </c>
    </row>
    <row r="661" spans="1:47" s="2" customFormat="1" ht="10.2">
      <c r="A661" s="33"/>
      <c r="B661" s="34"/>
      <c r="C661" s="33"/>
      <c r="D661" s="155" t="s">
        <v>152</v>
      </c>
      <c r="E661" s="33"/>
      <c r="F661" s="156" t="s">
        <v>663</v>
      </c>
      <c r="G661" s="33"/>
      <c r="H661" s="33"/>
      <c r="I661" s="157"/>
      <c r="J661" s="33"/>
      <c r="K661" s="33"/>
      <c r="L661" s="34"/>
      <c r="M661" s="158"/>
      <c r="N661" s="159"/>
      <c r="O661" s="59"/>
      <c r="P661" s="59"/>
      <c r="Q661" s="59"/>
      <c r="R661" s="59"/>
      <c r="S661" s="59"/>
      <c r="T661" s="60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T661" s="18" t="s">
        <v>152</v>
      </c>
      <c r="AU661" s="18" t="s">
        <v>83</v>
      </c>
    </row>
    <row r="662" spans="2:51" s="15" customFormat="1" ht="10.2">
      <c r="B662" s="176"/>
      <c r="D662" s="155" t="s">
        <v>165</v>
      </c>
      <c r="E662" s="177" t="s">
        <v>1</v>
      </c>
      <c r="F662" s="178" t="s">
        <v>603</v>
      </c>
      <c r="H662" s="177" t="s">
        <v>1</v>
      </c>
      <c r="I662" s="179"/>
      <c r="L662" s="176"/>
      <c r="M662" s="180"/>
      <c r="N662" s="181"/>
      <c r="O662" s="181"/>
      <c r="P662" s="181"/>
      <c r="Q662" s="181"/>
      <c r="R662" s="181"/>
      <c r="S662" s="181"/>
      <c r="T662" s="182"/>
      <c r="AT662" s="177" t="s">
        <v>165</v>
      </c>
      <c r="AU662" s="177" t="s">
        <v>83</v>
      </c>
      <c r="AV662" s="15" t="s">
        <v>81</v>
      </c>
      <c r="AW662" s="15" t="s">
        <v>30</v>
      </c>
      <c r="AX662" s="15" t="s">
        <v>73</v>
      </c>
      <c r="AY662" s="177" t="s">
        <v>144</v>
      </c>
    </row>
    <row r="663" spans="2:51" s="15" customFormat="1" ht="10.2">
      <c r="B663" s="176"/>
      <c r="D663" s="155" t="s">
        <v>165</v>
      </c>
      <c r="E663" s="177" t="s">
        <v>1</v>
      </c>
      <c r="F663" s="178" t="s">
        <v>327</v>
      </c>
      <c r="H663" s="177" t="s">
        <v>1</v>
      </c>
      <c r="I663" s="179"/>
      <c r="L663" s="176"/>
      <c r="M663" s="180"/>
      <c r="N663" s="181"/>
      <c r="O663" s="181"/>
      <c r="P663" s="181"/>
      <c r="Q663" s="181"/>
      <c r="R663" s="181"/>
      <c r="S663" s="181"/>
      <c r="T663" s="182"/>
      <c r="AT663" s="177" t="s">
        <v>165</v>
      </c>
      <c r="AU663" s="177" t="s">
        <v>83</v>
      </c>
      <c r="AV663" s="15" t="s">
        <v>81</v>
      </c>
      <c r="AW663" s="15" t="s">
        <v>30</v>
      </c>
      <c r="AX663" s="15" t="s">
        <v>73</v>
      </c>
      <c r="AY663" s="177" t="s">
        <v>144</v>
      </c>
    </row>
    <row r="664" spans="2:51" s="13" customFormat="1" ht="10.2">
      <c r="B664" s="160"/>
      <c r="D664" s="155" t="s">
        <v>165</v>
      </c>
      <c r="E664" s="161" t="s">
        <v>1</v>
      </c>
      <c r="F664" s="162" t="s">
        <v>289</v>
      </c>
      <c r="H664" s="163">
        <v>50</v>
      </c>
      <c r="I664" s="164"/>
      <c r="L664" s="160"/>
      <c r="M664" s="165"/>
      <c r="N664" s="166"/>
      <c r="O664" s="166"/>
      <c r="P664" s="166"/>
      <c r="Q664" s="166"/>
      <c r="R664" s="166"/>
      <c r="S664" s="166"/>
      <c r="T664" s="167"/>
      <c r="AT664" s="161" t="s">
        <v>165</v>
      </c>
      <c r="AU664" s="161" t="s">
        <v>83</v>
      </c>
      <c r="AV664" s="13" t="s">
        <v>83</v>
      </c>
      <c r="AW664" s="13" t="s">
        <v>30</v>
      </c>
      <c r="AX664" s="13" t="s">
        <v>73</v>
      </c>
      <c r="AY664" s="161" t="s">
        <v>144</v>
      </c>
    </row>
    <row r="665" spans="2:51" s="14" customFormat="1" ht="10.2">
      <c r="B665" s="168"/>
      <c r="D665" s="155" t="s">
        <v>165</v>
      </c>
      <c r="E665" s="169" t="s">
        <v>1</v>
      </c>
      <c r="F665" s="170" t="s">
        <v>167</v>
      </c>
      <c r="H665" s="171">
        <v>50</v>
      </c>
      <c r="I665" s="172"/>
      <c r="L665" s="168"/>
      <c r="M665" s="173"/>
      <c r="N665" s="174"/>
      <c r="O665" s="174"/>
      <c r="P665" s="174"/>
      <c r="Q665" s="174"/>
      <c r="R665" s="174"/>
      <c r="S665" s="174"/>
      <c r="T665" s="175"/>
      <c r="AT665" s="169" t="s">
        <v>165</v>
      </c>
      <c r="AU665" s="169" t="s">
        <v>83</v>
      </c>
      <c r="AV665" s="14" t="s">
        <v>151</v>
      </c>
      <c r="AW665" s="14" t="s">
        <v>30</v>
      </c>
      <c r="AX665" s="14" t="s">
        <v>81</v>
      </c>
      <c r="AY665" s="169" t="s">
        <v>144</v>
      </c>
    </row>
    <row r="666" spans="1:65" s="2" customFormat="1" ht="16.5" customHeight="1">
      <c r="A666" s="33"/>
      <c r="B666" s="141"/>
      <c r="C666" s="142" t="s">
        <v>418</v>
      </c>
      <c r="D666" s="142" t="s">
        <v>146</v>
      </c>
      <c r="E666" s="143" t="s">
        <v>665</v>
      </c>
      <c r="F666" s="144" t="s">
        <v>666</v>
      </c>
      <c r="G666" s="145" t="s">
        <v>182</v>
      </c>
      <c r="H666" s="146">
        <v>20</v>
      </c>
      <c r="I666" s="147"/>
      <c r="J666" s="148">
        <f>ROUND(I666*H666,2)</f>
        <v>0</v>
      </c>
      <c r="K666" s="144" t="s">
        <v>183</v>
      </c>
      <c r="L666" s="34"/>
      <c r="M666" s="149" t="s">
        <v>1</v>
      </c>
      <c r="N666" s="150" t="s">
        <v>38</v>
      </c>
      <c r="O666" s="59"/>
      <c r="P666" s="151">
        <f>O666*H666</f>
        <v>0</v>
      </c>
      <c r="Q666" s="151">
        <v>0</v>
      </c>
      <c r="R666" s="151">
        <f>Q666*H666</f>
        <v>0</v>
      </c>
      <c r="S666" s="151">
        <v>0</v>
      </c>
      <c r="T666" s="152">
        <f>S666*H666</f>
        <v>0</v>
      </c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R666" s="153" t="s">
        <v>196</v>
      </c>
      <c r="AT666" s="153" t="s">
        <v>146</v>
      </c>
      <c r="AU666" s="153" t="s">
        <v>83</v>
      </c>
      <c r="AY666" s="18" t="s">
        <v>144</v>
      </c>
      <c r="BE666" s="154">
        <f>IF(N666="základní",J666,0)</f>
        <v>0</v>
      </c>
      <c r="BF666" s="154">
        <f>IF(N666="snížená",J666,0)</f>
        <v>0</v>
      </c>
      <c r="BG666" s="154">
        <f>IF(N666="zákl. přenesená",J666,0)</f>
        <v>0</v>
      </c>
      <c r="BH666" s="154">
        <f>IF(N666="sníž. přenesená",J666,0)</f>
        <v>0</v>
      </c>
      <c r="BI666" s="154">
        <f>IF(N666="nulová",J666,0)</f>
        <v>0</v>
      </c>
      <c r="BJ666" s="18" t="s">
        <v>81</v>
      </c>
      <c r="BK666" s="154">
        <f>ROUND(I666*H666,2)</f>
        <v>0</v>
      </c>
      <c r="BL666" s="18" t="s">
        <v>196</v>
      </c>
      <c r="BM666" s="153" t="s">
        <v>667</v>
      </c>
    </row>
    <row r="667" spans="1:47" s="2" customFormat="1" ht="10.2">
      <c r="A667" s="33"/>
      <c r="B667" s="34"/>
      <c r="C667" s="33"/>
      <c r="D667" s="155" t="s">
        <v>152</v>
      </c>
      <c r="E667" s="33"/>
      <c r="F667" s="156" t="s">
        <v>666</v>
      </c>
      <c r="G667" s="33"/>
      <c r="H667" s="33"/>
      <c r="I667" s="157"/>
      <c r="J667" s="33"/>
      <c r="K667" s="33"/>
      <c r="L667" s="34"/>
      <c r="M667" s="158"/>
      <c r="N667" s="159"/>
      <c r="O667" s="59"/>
      <c r="P667" s="59"/>
      <c r="Q667" s="59"/>
      <c r="R667" s="59"/>
      <c r="S667" s="59"/>
      <c r="T667" s="60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T667" s="18" t="s">
        <v>152</v>
      </c>
      <c r="AU667" s="18" t="s">
        <v>83</v>
      </c>
    </row>
    <row r="668" spans="2:51" s="15" customFormat="1" ht="10.2">
      <c r="B668" s="176"/>
      <c r="D668" s="155" t="s">
        <v>165</v>
      </c>
      <c r="E668" s="177" t="s">
        <v>1</v>
      </c>
      <c r="F668" s="178" t="s">
        <v>603</v>
      </c>
      <c r="H668" s="177" t="s">
        <v>1</v>
      </c>
      <c r="I668" s="179"/>
      <c r="L668" s="176"/>
      <c r="M668" s="180"/>
      <c r="N668" s="181"/>
      <c r="O668" s="181"/>
      <c r="P668" s="181"/>
      <c r="Q668" s="181"/>
      <c r="R668" s="181"/>
      <c r="S668" s="181"/>
      <c r="T668" s="182"/>
      <c r="AT668" s="177" t="s">
        <v>165</v>
      </c>
      <c r="AU668" s="177" t="s">
        <v>83</v>
      </c>
      <c r="AV668" s="15" t="s">
        <v>81</v>
      </c>
      <c r="AW668" s="15" t="s">
        <v>30</v>
      </c>
      <c r="AX668" s="15" t="s">
        <v>73</v>
      </c>
      <c r="AY668" s="177" t="s">
        <v>144</v>
      </c>
    </row>
    <row r="669" spans="2:51" s="15" customFormat="1" ht="10.2">
      <c r="B669" s="176"/>
      <c r="D669" s="155" t="s">
        <v>165</v>
      </c>
      <c r="E669" s="177" t="s">
        <v>1</v>
      </c>
      <c r="F669" s="178" t="s">
        <v>327</v>
      </c>
      <c r="H669" s="177" t="s">
        <v>1</v>
      </c>
      <c r="I669" s="179"/>
      <c r="L669" s="176"/>
      <c r="M669" s="180"/>
      <c r="N669" s="181"/>
      <c r="O669" s="181"/>
      <c r="P669" s="181"/>
      <c r="Q669" s="181"/>
      <c r="R669" s="181"/>
      <c r="S669" s="181"/>
      <c r="T669" s="182"/>
      <c r="AT669" s="177" t="s">
        <v>165</v>
      </c>
      <c r="AU669" s="177" t="s">
        <v>83</v>
      </c>
      <c r="AV669" s="15" t="s">
        <v>81</v>
      </c>
      <c r="AW669" s="15" t="s">
        <v>30</v>
      </c>
      <c r="AX669" s="15" t="s">
        <v>73</v>
      </c>
      <c r="AY669" s="177" t="s">
        <v>144</v>
      </c>
    </row>
    <row r="670" spans="2:51" s="13" customFormat="1" ht="10.2">
      <c r="B670" s="160"/>
      <c r="D670" s="155" t="s">
        <v>165</v>
      </c>
      <c r="E670" s="161" t="s">
        <v>1</v>
      </c>
      <c r="F670" s="162" t="s">
        <v>204</v>
      </c>
      <c r="H670" s="163">
        <v>20</v>
      </c>
      <c r="I670" s="164"/>
      <c r="L670" s="160"/>
      <c r="M670" s="165"/>
      <c r="N670" s="166"/>
      <c r="O670" s="166"/>
      <c r="P670" s="166"/>
      <c r="Q670" s="166"/>
      <c r="R670" s="166"/>
      <c r="S670" s="166"/>
      <c r="T670" s="167"/>
      <c r="AT670" s="161" t="s">
        <v>165</v>
      </c>
      <c r="AU670" s="161" t="s">
        <v>83</v>
      </c>
      <c r="AV670" s="13" t="s">
        <v>83</v>
      </c>
      <c r="AW670" s="13" t="s">
        <v>30</v>
      </c>
      <c r="AX670" s="13" t="s">
        <v>73</v>
      </c>
      <c r="AY670" s="161" t="s">
        <v>144</v>
      </c>
    </row>
    <row r="671" spans="2:51" s="14" customFormat="1" ht="10.2">
      <c r="B671" s="168"/>
      <c r="D671" s="155" t="s">
        <v>165</v>
      </c>
      <c r="E671" s="169" t="s">
        <v>1</v>
      </c>
      <c r="F671" s="170" t="s">
        <v>167</v>
      </c>
      <c r="H671" s="171">
        <v>20</v>
      </c>
      <c r="I671" s="172"/>
      <c r="L671" s="168"/>
      <c r="M671" s="173"/>
      <c r="N671" s="174"/>
      <c r="O671" s="174"/>
      <c r="P671" s="174"/>
      <c r="Q671" s="174"/>
      <c r="R671" s="174"/>
      <c r="S671" s="174"/>
      <c r="T671" s="175"/>
      <c r="AT671" s="169" t="s">
        <v>165</v>
      </c>
      <c r="AU671" s="169" t="s">
        <v>83</v>
      </c>
      <c r="AV671" s="14" t="s">
        <v>151</v>
      </c>
      <c r="AW671" s="14" t="s">
        <v>30</v>
      </c>
      <c r="AX671" s="14" t="s">
        <v>81</v>
      </c>
      <c r="AY671" s="169" t="s">
        <v>144</v>
      </c>
    </row>
    <row r="672" spans="1:65" s="2" customFormat="1" ht="16.5" customHeight="1">
      <c r="A672" s="33"/>
      <c r="B672" s="141"/>
      <c r="C672" s="142" t="s">
        <v>668</v>
      </c>
      <c r="D672" s="142" t="s">
        <v>146</v>
      </c>
      <c r="E672" s="143" t="s">
        <v>669</v>
      </c>
      <c r="F672" s="144" t="s">
        <v>670</v>
      </c>
      <c r="G672" s="145" t="s">
        <v>192</v>
      </c>
      <c r="H672" s="146">
        <v>497.96</v>
      </c>
      <c r="I672" s="147"/>
      <c r="J672" s="148">
        <f>ROUND(I672*H672,2)</f>
        <v>0</v>
      </c>
      <c r="K672" s="144" t="s">
        <v>183</v>
      </c>
      <c r="L672" s="34"/>
      <c r="M672" s="149" t="s">
        <v>1</v>
      </c>
      <c r="N672" s="150" t="s">
        <v>38</v>
      </c>
      <c r="O672" s="59"/>
      <c r="P672" s="151">
        <f>O672*H672</f>
        <v>0</v>
      </c>
      <c r="Q672" s="151">
        <v>0</v>
      </c>
      <c r="R672" s="151">
        <f>Q672*H672</f>
        <v>0</v>
      </c>
      <c r="S672" s="151">
        <v>0</v>
      </c>
      <c r="T672" s="152">
        <f>S672*H672</f>
        <v>0</v>
      </c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R672" s="153" t="s">
        <v>196</v>
      </c>
      <c r="AT672" s="153" t="s">
        <v>146</v>
      </c>
      <c r="AU672" s="153" t="s">
        <v>83</v>
      </c>
      <c r="AY672" s="18" t="s">
        <v>144</v>
      </c>
      <c r="BE672" s="154">
        <f>IF(N672="základní",J672,0)</f>
        <v>0</v>
      </c>
      <c r="BF672" s="154">
        <f>IF(N672="snížená",J672,0)</f>
        <v>0</v>
      </c>
      <c r="BG672" s="154">
        <f>IF(N672="zákl. přenesená",J672,0)</f>
        <v>0</v>
      </c>
      <c r="BH672" s="154">
        <f>IF(N672="sníž. přenesená",J672,0)</f>
        <v>0</v>
      </c>
      <c r="BI672" s="154">
        <f>IF(N672="nulová",J672,0)</f>
        <v>0</v>
      </c>
      <c r="BJ672" s="18" t="s">
        <v>81</v>
      </c>
      <c r="BK672" s="154">
        <f>ROUND(I672*H672,2)</f>
        <v>0</v>
      </c>
      <c r="BL672" s="18" t="s">
        <v>196</v>
      </c>
      <c r="BM672" s="153" t="s">
        <v>671</v>
      </c>
    </row>
    <row r="673" spans="1:47" s="2" customFormat="1" ht="10.2">
      <c r="A673" s="33"/>
      <c r="B673" s="34"/>
      <c r="C673" s="33"/>
      <c r="D673" s="155" t="s">
        <v>152</v>
      </c>
      <c r="E673" s="33"/>
      <c r="F673" s="156" t="s">
        <v>670</v>
      </c>
      <c r="G673" s="33"/>
      <c r="H673" s="33"/>
      <c r="I673" s="157"/>
      <c r="J673" s="33"/>
      <c r="K673" s="33"/>
      <c r="L673" s="34"/>
      <c r="M673" s="158"/>
      <c r="N673" s="159"/>
      <c r="O673" s="59"/>
      <c r="P673" s="59"/>
      <c r="Q673" s="59"/>
      <c r="R673" s="59"/>
      <c r="S673" s="59"/>
      <c r="T673" s="60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T673" s="18" t="s">
        <v>152</v>
      </c>
      <c r="AU673" s="18" t="s">
        <v>83</v>
      </c>
    </row>
    <row r="674" spans="2:51" s="15" customFormat="1" ht="10.2">
      <c r="B674" s="176"/>
      <c r="D674" s="155" t="s">
        <v>165</v>
      </c>
      <c r="E674" s="177" t="s">
        <v>1</v>
      </c>
      <c r="F674" s="178" t="s">
        <v>603</v>
      </c>
      <c r="H674" s="177" t="s">
        <v>1</v>
      </c>
      <c r="I674" s="179"/>
      <c r="L674" s="176"/>
      <c r="M674" s="180"/>
      <c r="N674" s="181"/>
      <c r="O674" s="181"/>
      <c r="P674" s="181"/>
      <c r="Q674" s="181"/>
      <c r="R674" s="181"/>
      <c r="S674" s="181"/>
      <c r="T674" s="182"/>
      <c r="AT674" s="177" t="s">
        <v>165</v>
      </c>
      <c r="AU674" s="177" t="s">
        <v>83</v>
      </c>
      <c r="AV674" s="15" t="s">
        <v>81</v>
      </c>
      <c r="AW674" s="15" t="s">
        <v>30</v>
      </c>
      <c r="AX674" s="15" t="s">
        <v>73</v>
      </c>
      <c r="AY674" s="177" t="s">
        <v>144</v>
      </c>
    </row>
    <row r="675" spans="2:51" s="15" customFormat="1" ht="10.2">
      <c r="B675" s="176"/>
      <c r="D675" s="155" t="s">
        <v>165</v>
      </c>
      <c r="E675" s="177" t="s">
        <v>1</v>
      </c>
      <c r="F675" s="178" t="s">
        <v>327</v>
      </c>
      <c r="H675" s="177" t="s">
        <v>1</v>
      </c>
      <c r="I675" s="179"/>
      <c r="L675" s="176"/>
      <c r="M675" s="180"/>
      <c r="N675" s="181"/>
      <c r="O675" s="181"/>
      <c r="P675" s="181"/>
      <c r="Q675" s="181"/>
      <c r="R675" s="181"/>
      <c r="S675" s="181"/>
      <c r="T675" s="182"/>
      <c r="AT675" s="177" t="s">
        <v>165</v>
      </c>
      <c r="AU675" s="177" t="s">
        <v>83</v>
      </c>
      <c r="AV675" s="15" t="s">
        <v>81</v>
      </c>
      <c r="AW675" s="15" t="s">
        <v>30</v>
      </c>
      <c r="AX675" s="15" t="s">
        <v>73</v>
      </c>
      <c r="AY675" s="177" t="s">
        <v>144</v>
      </c>
    </row>
    <row r="676" spans="2:51" s="13" customFormat="1" ht="10.2">
      <c r="B676" s="160"/>
      <c r="D676" s="155" t="s">
        <v>165</v>
      </c>
      <c r="E676" s="161" t="s">
        <v>1</v>
      </c>
      <c r="F676" s="162" t="s">
        <v>377</v>
      </c>
      <c r="H676" s="163">
        <v>497.96</v>
      </c>
      <c r="I676" s="164"/>
      <c r="L676" s="160"/>
      <c r="M676" s="165"/>
      <c r="N676" s="166"/>
      <c r="O676" s="166"/>
      <c r="P676" s="166"/>
      <c r="Q676" s="166"/>
      <c r="R676" s="166"/>
      <c r="S676" s="166"/>
      <c r="T676" s="167"/>
      <c r="AT676" s="161" t="s">
        <v>165</v>
      </c>
      <c r="AU676" s="161" t="s">
        <v>83</v>
      </c>
      <c r="AV676" s="13" t="s">
        <v>83</v>
      </c>
      <c r="AW676" s="13" t="s">
        <v>30</v>
      </c>
      <c r="AX676" s="13" t="s">
        <v>73</v>
      </c>
      <c r="AY676" s="161" t="s">
        <v>144</v>
      </c>
    </row>
    <row r="677" spans="2:51" s="14" customFormat="1" ht="10.2">
      <c r="B677" s="168"/>
      <c r="D677" s="155" t="s">
        <v>165</v>
      </c>
      <c r="E677" s="169" t="s">
        <v>1</v>
      </c>
      <c r="F677" s="170" t="s">
        <v>167</v>
      </c>
      <c r="H677" s="171">
        <v>497.96</v>
      </c>
      <c r="I677" s="172"/>
      <c r="L677" s="168"/>
      <c r="M677" s="173"/>
      <c r="N677" s="174"/>
      <c r="O677" s="174"/>
      <c r="P677" s="174"/>
      <c r="Q677" s="174"/>
      <c r="R677" s="174"/>
      <c r="S677" s="174"/>
      <c r="T677" s="175"/>
      <c r="AT677" s="169" t="s">
        <v>165</v>
      </c>
      <c r="AU677" s="169" t="s">
        <v>83</v>
      </c>
      <c r="AV677" s="14" t="s">
        <v>151</v>
      </c>
      <c r="AW677" s="14" t="s">
        <v>30</v>
      </c>
      <c r="AX677" s="14" t="s">
        <v>81</v>
      </c>
      <c r="AY677" s="169" t="s">
        <v>144</v>
      </c>
    </row>
    <row r="678" spans="1:65" s="2" customFormat="1" ht="22.8">
      <c r="A678" s="33"/>
      <c r="B678" s="141"/>
      <c r="C678" s="142" t="s">
        <v>423</v>
      </c>
      <c r="D678" s="142" t="s">
        <v>146</v>
      </c>
      <c r="E678" s="143" t="s">
        <v>672</v>
      </c>
      <c r="F678" s="144" t="s">
        <v>673</v>
      </c>
      <c r="G678" s="145" t="s">
        <v>496</v>
      </c>
      <c r="H678" s="146"/>
      <c r="I678" s="147"/>
      <c r="J678" s="148">
        <f>ROUND(I678*H678,2)</f>
        <v>0</v>
      </c>
      <c r="K678" s="144" t="s">
        <v>183</v>
      </c>
      <c r="L678" s="34"/>
      <c r="M678" s="149" t="s">
        <v>1</v>
      </c>
      <c r="N678" s="150" t="s">
        <v>38</v>
      </c>
      <c r="O678" s="59"/>
      <c r="P678" s="151">
        <f>O678*H678</f>
        <v>0</v>
      </c>
      <c r="Q678" s="151">
        <v>0</v>
      </c>
      <c r="R678" s="151">
        <f>Q678*H678</f>
        <v>0</v>
      </c>
      <c r="S678" s="151">
        <v>0</v>
      </c>
      <c r="T678" s="152">
        <f>S678*H678</f>
        <v>0</v>
      </c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R678" s="153" t="s">
        <v>196</v>
      </c>
      <c r="AT678" s="153" t="s">
        <v>146</v>
      </c>
      <c r="AU678" s="153" t="s">
        <v>83</v>
      </c>
      <c r="AY678" s="18" t="s">
        <v>144</v>
      </c>
      <c r="BE678" s="154">
        <f>IF(N678="základní",J678,0)</f>
        <v>0</v>
      </c>
      <c r="BF678" s="154">
        <f>IF(N678="snížená",J678,0)</f>
        <v>0</v>
      </c>
      <c r="BG678" s="154">
        <f>IF(N678="zákl. přenesená",J678,0)</f>
        <v>0</v>
      </c>
      <c r="BH678" s="154">
        <f>IF(N678="sníž. přenesená",J678,0)</f>
        <v>0</v>
      </c>
      <c r="BI678" s="154">
        <f>IF(N678="nulová",J678,0)</f>
        <v>0</v>
      </c>
      <c r="BJ678" s="18" t="s">
        <v>81</v>
      </c>
      <c r="BK678" s="154">
        <f>ROUND(I678*H678,2)</f>
        <v>0</v>
      </c>
      <c r="BL678" s="18" t="s">
        <v>196</v>
      </c>
      <c r="BM678" s="153" t="s">
        <v>674</v>
      </c>
    </row>
    <row r="679" spans="1:47" s="2" customFormat="1" ht="19.2">
      <c r="A679" s="33"/>
      <c r="B679" s="34"/>
      <c r="C679" s="33"/>
      <c r="D679" s="155" t="s">
        <v>152</v>
      </c>
      <c r="E679" s="33"/>
      <c r="F679" s="156" t="s">
        <v>673</v>
      </c>
      <c r="G679" s="33"/>
      <c r="H679" s="33"/>
      <c r="I679" s="157"/>
      <c r="J679" s="33"/>
      <c r="K679" s="33"/>
      <c r="L679" s="34"/>
      <c r="M679" s="158"/>
      <c r="N679" s="159"/>
      <c r="O679" s="59"/>
      <c r="P679" s="59"/>
      <c r="Q679" s="59"/>
      <c r="R679" s="59"/>
      <c r="S679" s="59"/>
      <c r="T679" s="60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T679" s="18" t="s">
        <v>152</v>
      </c>
      <c r="AU679" s="18" t="s">
        <v>83</v>
      </c>
    </row>
    <row r="680" spans="1:65" s="2" customFormat="1" ht="22.8">
      <c r="A680" s="33"/>
      <c r="B680" s="141"/>
      <c r="C680" s="142" t="s">
        <v>675</v>
      </c>
      <c r="D680" s="142" t="s">
        <v>146</v>
      </c>
      <c r="E680" s="143" t="s">
        <v>676</v>
      </c>
      <c r="F680" s="144" t="s">
        <v>677</v>
      </c>
      <c r="G680" s="145" t="s">
        <v>496</v>
      </c>
      <c r="H680" s="146"/>
      <c r="I680" s="147"/>
      <c r="J680" s="148">
        <f>ROUND(I680*H680,2)</f>
        <v>0</v>
      </c>
      <c r="K680" s="144" t="s">
        <v>183</v>
      </c>
      <c r="L680" s="34"/>
      <c r="M680" s="149" t="s">
        <v>1</v>
      </c>
      <c r="N680" s="150" t="s">
        <v>38</v>
      </c>
      <c r="O680" s="59"/>
      <c r="P680" s="151">
        <f>O680*H680</f>
        <v>0</v>
      </c>
      <c r="Q680" s="151">
        <v>0</v>
      </c>
      <c r="R680" s="151">
        <f>Q680*H680</f>
        <v>0</v>
      </c>
      <c r="S680" s="151">
        <v>0</v>
      </c>
      <c r="T680" s="152">
        <f>S680*H680</f>
        <v>0</v>
      </c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R680" s="153" t="s">
        <v>196</v>
      </c>
      <c r="AT680" s="153" t="s">
        <v>146</v>
      </c>
      <c r="AU680" s="153" t="s">
        <v>83</v>
      </c>
      <c r="AY680" s="18" t="s">
        <v>144</v>
      </c>
      <c r="BE680" s="154">
        <f>IF(N680="základní",J680,0)</f>
        <v>0</v>
      </c>
      <c r="BF680" s="154">
        <f>IF(N680="snížená",J680,0)</f>
        <v>0</v>
      </c>
      <c r="BG680" s="154">
        <f>IF(N680="zákl. přenesená",J680,0)</f>
        <v>0</v>
      </c>
      <c r="BH680" s="154">
        <f>IF(N680="sníž. přenesená",J680,0)</f>
        <v>0</v>
      </c>
      <c r="BI680" s="154">
        <f>IF(N680="nulová",J680,0)</f>
        <v>0</v>
      </c>
      <c r="BJ680" s="18" t="s">
        <v>81</v>
      </c>
      <c r="BK680" s="154">
        <f>ROUND(I680*H680,2)</f>
        <v>0</v>
      </c>
      <c r="BL680" s="18" t="s">
        <v>196</v>
      </c>
      <c r="BM680" s="153" t="s">
        <v>678</v>
      </c>
    </row>
    <row r="681" spans="1:47" s="2" customFormat="1" ht="19.2">
      <c r="A681" s="33"/>
      <c r="B681" s="34"/>
      <c r="C681" s="33"/>
      <c r="D681" s="155" t="s">
        <v>152</v>
      </c>
      <c r="E681" s="33"/>
      <c r="F681" s="156" t="s">
        <v>677</v>
      </c>
      <c r="G681" s="33"/>
      <c r="H681" s="33"/>
      <c r="I681" s="157"/>
      <c r="J681" s="33"/>
      <c r="K681" s="33"/>
      <c r="L681" s="34"/>
      <c r="M681" s="158"/>
      <c r="N681" s="159"/>
      <c r="O681" s="59"/>
      <c r="P681" s="59"/>
      <c r="Q681" s="59"/>
      <c r="R681" s="59"/>
      <c r="S681" s="59"/>
      <c r="T681" s="60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T681" s="18" t="s">
        <v>152</v>
      </c>
      <c r="AU681" s="18" t="s">
        <v>83</v>
      </c>
    </row>
    <row r="682" spans="2:63" s="12" customFormat="1" ht="22.8" customHeight="1">
      <c r="B682" s="129"/>
      <c r="D682" s="130" t="s">
        <v>72</v>
      </c>
      <c r="E682" s="139" t="s">
        <v>679</v>
      </c>
      <c r="F682" s="139" t="s">
        <v>680</v>
      </c>
      <c r="I682" s="132"/>
      <c r="J682" s="140">
        <f>BK682</f>
        <v>0</v>
      </c>
      <c r="L682" s="129"/>
      <c r="M682" s="133"/>
      <c r="N682" s="134"/>
      <c r="O682" s="134"/>
      <c r="P682" s="135">
        <f>SUM(P683:P765)</f>
        <v>0</v>
      </c>
      <c r="Q682" s="134"/>
      <c r="R682" s="135">
        <f>SUM(R683:R765)</f>
        <v>0</v>
      </c>
      <c r="S682" s="134"/>
      <c r="T682" s="136">
        <f>SUM(T683:T765)</f>
        <v>0</v>
      </c>
      <c r="AR682" s="130" t="s">
        <v>83</v>
      </c>
      <c r="AT682" s="137" t="s">
        <v>72</v>
      </c>
      <c r="AU682" s="137" t="s">
        <v>81</v>
      </c>
      <c r="AY682" s="130" t="s">
        <v>144</v>
      </c>
      <c r="BK682" s="138">
        <f>SUM(BK683:BK765)</f>
        <v>0</v>
      </c>
    </row>
    <row r="683" spans="1:65" s="2" customFormat="1" ht="16.5" customHeight="1">
      <c r="A683" s="33"/>
      <c r="B683" s="141"/>
      <c r="C683" s="142" t="s">
        <v>427</v>
      </c>
      <c r="D683" s="142" t="s">
        <v>146</v>
      </c>
      <c r="E683" s="143" t="s">
        <v>681</v>
      </c>
      <c r="F683" s="144" t="s">
        <v>682</v>
      </c>
      <c r="G683" s="145" t="s">
        <v>162</v>
      </c>
      <c r="H683" s="146">
        <v>995.92</v>
      </c>
      <c r="I683" s="147"/>
      <c r="J683" s="148">
        <f>ROUND(I683*H683,2)</f>
        <v>0</v>
      </c>
      <c r="K683" s="144" t="s">
        <v>183</v>
      </c>
      <c r="L683" s="34"/>
      <c r="M683" s="149" t="s">
        <v>1</v>
      </c>
      <c r="N683" s="150" t="s">
        <v>38</v>
      </c>
      <c r="O683" s="59"/>
      <c r="P683" s="151">
        <f>O683*H683</f>
        <v>0</v>
      </c>
      <c r="Q683" s="151">
        <v>0</v>
      </c>
      <c r="R683" s="151">
        <f>Q683*H683</f>
        <v>0</v>
      </c>
      <c r="S683" s="151">
        <v>0</v>
      </c>
      <c r="T683" s="152">
        <f>S683*H683</f>
        <v>0</v>
      </c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R683" s="153" t="s">
        <v>196</v>
      </c>
      <c r="AT683" s="153" t="s">
        <v>146</v>
      </c>
      <c r="AU683" s="153" t="s">
        <v>83</v>
      </c>
      <c r="AY683" s="18" t="s">
        <v>144</v>
      </c>
      <c r="BE683" s="154">
        <f>IF(N683="základní",J683,0)</f>
        <v>0</v>
      </c>
      <c r="BF683" s="154">
        <f>IF(N683="snížená",J683,0)</f>
        <v>0</v>
      </c>
      <c r="BG683" s="154">
        <f>IF(N683="zákl. přenesená",J683,0)</f>
        <v>0</v>
      </c>
      <c r="BH683" s="154">
        <f>IF(N683="sníž. přenesená",J683,0)</f>
        <v>0</v>
      </c>
      <c r="BI683" s="154">
        <f>IF(N683="nulová",J683,0)</f>
        <v>0</v>
      </c>
      <c r="BJ683" s="18" t="s">
        <v>81</v>
      </c>
      <c r="BK683" s="154">
        <f>ROUND(I683*H683,2)</f>
        <v>0</v>
      </c>
      <c r="BL683" s="18" t="s">
        <v>196</v>
      </c>
      <c r="BM683" s="153" t="s">
        <v>683</v>
      </c>
    </row>
    <row r="684" spans="1:47" s="2" customFormat="1" ht="10.2">
      <c r="A684" s="33"/>
      <c r="B684" s="34"/>
      <c r="C684" s="33"/>
      <c r="D684" s="155" t="s">
        <v>152</v>
      </c>
      <c r="E684" s="33"/>
      <c r="F684" s="156" t="s">
        <v>682</v>
      </c>
      <c r="G684" s="33"/>
      <c r="H684" s="33"/>
      <c r="I684" s="157"/>
      <c r="J684" s="33"/>
      <c r="K684" s="33"/>
      <c r="L684" s="34"/>
      <c r="M684" s="158"/>
      <c r="N684" s="159"/>
      <c r="O684" s="59"/>
      <c r="P684" s="59"/>
      <c r="Q684" s="59"/>
      <c r="R684" s="59"/>
      <c r="S684" s="59"/>
      <c r="T684" s="60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T684" s="18" t="s">
        <v>152</v>
      </c>
      <c r="AU684" s="18" t="s">
        <v>83</v>
      </c>
    </row>
    <row r="685" spans="2:51" s="15" customFormat="1" ht="10.2">
      <c r="B685" s="176"/>
      <c r="D685" s="155" t="s">
        <v>165</v>
      </c>
      <c r="E685" s="177" t="s">
        <v>1</v>
      </c>
      <c r="F685" s="178" t="s">
        <v>272</v>
      </c>
      <c r="H685" s="177" t="s">
        <v>1</v>
      </c>
      <c r="I685" s="179"/>
      <c r="L685" s="176"/>
      <c r="M685" s="180"/>
      <c r="N685" s="181"/>
      <c r="O685" s="181"/>
      <c r="P685" s="181"/>
      <c r="Q685" s="181"/>
      <c r="R685" s="181"/>
      <c r="S685" s="181"/>
      <c r="T685" s="182"/>
      <c r="AT685" s="177" t="s">
        <v>165</v>
      </c>
      <c r="AU685" s="177" t="s">
        <v>83</v>
      </c>
      <c r="AV685" s="15" t="s">
        <v>81</v>
      </c>
      <c r="AW685" s="15" t="s">
        <v>30</v>
      </c>
      <c r="AX685" s="15" t="s">
        <v>73</v>
      </c>
      <c r="AY685" s="177" t="s">
        <v>144</v>
      </c>
    </row>
    <row r="686" spans="2:51" s="13" customFormat="1" ht="10.2">
      <c r="B686" s="160"/>
      <c r="D686" s="155" t="s">
        <v>165</v>
      </c>
      <c r="E686" s="161" t="s">
        <v>1</v>
      </c>
      <c r="F686" s="162" t="s">
        <v>684</v>
      </c>
      <c r="H686" s="163">
        <v>995.92</v>
      </c>
      <c r="I686" s="164"/>
      <c r="L686" s="160"/>
      <c r="M686" s="165"/>
      <c r="N686" s="166"/>
      <c r="O686" s="166"/>
      <c r="P686" s="166"/>
      <c r="Q686" s="166"/>
      <c r="R686" s="166"/>
      <c r="S686" s="166"/>
      <c r="T686" s="167"/>
      <c r="AT686" s="161" t="s">
        <v>165</v>
      </c>
      <c r="AU686" s="161" t="s">
        <v>83</v>
      </c>
      <c r="AV686" s="13" t="s">
        <v>83</v>
      </c>
      <c r="AW686" s="13" t="s">
        <v>30</v>
      </c>
      <c r="AX686" s="13" t="s">
        <v>73</v>
      </c>
      <c r="AY686" s="161" t="s">
        <v>144</v>
      </c>
    </row>
    <row r="687" spans="2:51" s="14" customFormat="1" ht="10.2">
      <c r="B687" s="168"/>
      <c r="D687" s="155" t="s">
        <v>165</v>
      </c>
      <c r="E687" s="169" t="s">
        <v>1</v>
      </c>
      <c r="F687" s="170" t="s">
        <v>167</v>
      </c>
      <c r="H687" s="171">
        <v>995.92</v>
      </c>
      <c r="I687" s="172"/>
      <c r="L687" s="168"/>
      <c r="M687" s="173"/>
      <c r="N687" s="174"/>
      <c r="O687" s="174"/>
      <c r="P687" s="174"/>
      <c r="Q687" s="174"/>
      <c r="R687" s="174"/>
      <c r="S687" s="174"/>
      <c r="T687" s="175"/>
      <c r="AT687" s="169" t="s">
        <v>165</v>
      </c>
      <c r="AU687" s="169" t="s">
        <v>83</v>
      </c>
      <c r="AV687" s="14" t="s">
        <v>151</v>
      </c>
      <c r="AW687" s="14" t="s">
        <v>30</v>
      </c>
      <c r="AX687" s="14" t="s">
        <v>81</v>
      </c>
      <c r="AY687" s="169" t="s">
        <v>144</v>
      </c>
    </row>
    <row r="688" spans="1:65" s="2" customFormat="1" ht="16.5" customHeight="1">
      <c r="A688" s="33"/>
      <c r="B688" s="141"/>
      <c r="C688" s="142" t="s">
        <v>685</v>
      </c>
      <c r="D688" s="142" t="s">
        <v>146</v>
      </c>
      <c r="E688" s="143" t="s">
        <v>686</v>
      </c>
      <c r="F688" s="144" t="s">
        <v>687</v>
      </c>
      <c r="G688" s="145" t="s">
        <v>162</v>
      </c>
      <c r="H688" s="146">
        <v>995.92</v>
      </c>
      <c r="I688" s="147"/>
      <c r="J688" s="148">
        <f>ROUND(I688*H688,2)</f>
        <v>0</v>
      </c>
      <c r="K688" s="144" t="s">
        <v>183</v>
      </c>
      <c r="L688" s="34"/>
      <c r="M688" s="149" t="s">
        <v>1</v>
      </c>
      <c r="N688" s="150" t="s">
        <v>38</v>
      </c>
      <c r="O688" s="59"/>
      <c r="P688" s="151">
        <f>O688*H688</f>
        <v>0</v>
      </c>
      <c r="Q688" s="151">
        <v>0</v>
      </c>
      <c r="R688" s="151">
        <f>Q688*H688</f>
        <v>0</v>
      </c>
      <c r="S688" s="151">
        <v>0</v>
      </c>
      <c r="T688" s="152">
        <f>S688*H688</f>
        <v>0</v>
      </c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R688" s="153" t="s">
        <v>196</v>
      </c>
      <c r="AT688" s="153" t="s">
        <v>146</v>
      </c>
      <c r="AU688" s="153" t="s">
        <v>83</v>
      </c>
      <c r="AY688" s="18" t="s">
        <v>144</v>
      </c>
      <c r="BE688" s="154">
        <f>IF(N688="základní",J688,0)</f>
        <v>0</v>
      </c>
      <c r="BF688" s="154">
        <f>IF(N688="snížená",J688,0)</f>
        <v>0</v>
      </c>
      <c r="BG688" s="154">
        <f>IF(N688="zákl. přenesená",J688,0)</f>
        <v>0</v>
      </c>
      <c r="BH688" s="154">
        <f>IF(N688="sníž. přenesená",J688,0)</f>
        <v>0</v>
      </c>
      <c r="BI688" s="154">
        <f>IF(N688="nulová",J688,0)</f>
        <v>0</v>
      </c>
      <c r="BJ688" s="18" t="s">
        <v>81</v>
      </c>
      <c r="BK688" s="154">
        <f>ROUND(I688*H688,2)</f>
        <v>0</v>
      </c>
      <c r="BL688" s="18" t="s">
        <v>196</v>
      </c>
      <c r="BM688" s="153" t="s">
        <v>688</v>
      </c>
    </row>
    <row r="689" spans="1:47" s="2" customFormat="1" ht="10.2">
      <c r="A689" s="33"/>
      <c r="B689" s="34"/>
      <c r="C689" s="33"/>
      <c r="D689" s="155" t="s">
        <v>152</v>
      </c>
      <c r="E689" s="33"/>
      <c r="F689" s="156" t="s">
        <v>687</v>
      </c>
      <c r="G689" s="33"/>
      <c r="H689" s="33"/>
      <c r="I689" s="157"/>
      <c r="J689" s="33"/>
      <c r="K689" s="33"/>
      <c r="L689" s="34"/>
      <c r="M689" s="158"/>
      <c r="N689" s="159"/>
      <c r="O689" s="59"/>
      <c r="P689" s="59"/>
      <c r="Q689" s="59"/>
      <c r="R689" s="59"/>
      <c r="S689" s="59"/>
      <c r="T689" s="60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T689" s="18" t="s">
        <v>152</v>
      </c>
      <c r="AU689" s="18" t="s">
        <v>83</v>
      </c>
    </row>
    <row r="690" spans="2:51" s="13" customFormat="1" ht="10.2">
      <c r="B690" s="160"/>
      <c r="D690" s="155" t="s">
        <v>165</v>
      </c>
      <c r="E690" s="161" t="s">
        <v>1</v>
      </c>
      <c r="F690" s="162" t="s">
        <v>684</v>
      </c>
      <c r="H690" s="163">
        <v>995.92</v>
      </c>
      <c r="I690" s="164"/>
      <c r="L690" s="160"/>
      <c r="M690" s="165"/>
      <c r="N690" s="166"/>
      <c r="O690" s="166"/>
      <c r="P690" s="166"/>
      <c r="Q690" s="166"/>
      <c r="R690" s="166"/>
      <c r="S690" s="166"/>
      <c r="T690" s="167"/>
      <c r="AT690" s="161" t="s">
        <v>165</v>
      </c>
      <c r="AU690" s="161" t="s">
        <v>83</v>
      </c>
      <c r="AV690" s="13" t="s">
        <v>83</v>
      </c>
      <c r="AW690" s="13" t="s">
        <v>30</v>
      </c>
      <c r="AX690" s="13" t="s">
        <v>73</v>
      </c>
      <c r="AY690" s="161" t="s">
        <v>144</v>
      </c>
    </row>
    <row r="691" spans="2:51" s="14" customFormat="1" ht="10.2">
      <c r="B691" s="168"/>
      <c r="D691" s="155" t="s">
        <v>165</v>
      </c>
      <c r="E691" s="169" t="s">
        <v>1</v>
      </c>
      <c r="F691" s="170" t="s">
        <v>167</v>
      </c>
      <c r="H691" s="171">
        <v>995.92</v>
      </c>
      <c r="I691" s="172"/>
      <c r="L691" s="168"/>
      <c r="M691" s="173"/>
      <c r="N691" s="174"/>
      <c r="O691" s="174"/>
      <c r="P691" s="174"/>
      <c r="Q691" s="174"/>
      <c r="R691" s="174"/>
      <c r="S691" s="174"/>
      <c r="T691" s="175"/>
      <c r="AT691" s="169" t="s">
        <v>165</v>
      </c>
      <c r="AU691" s="169" t="s">
        <v>83</v>
      </c>
      <c r="AV691" s="14" t="s">
        <v>151</v>
      </c>
      <c r="AW691" s="14" t="s">
        <v>30</v>
      </c>
      <c r="AX691" s="14" t="s">
        <v>81</v>
      </c>
      <c r="AY691" s="169" t="s">
        <v>144</v>
      </c>
    </row>
    <row r="692" spans="1:65" s="2" customFormat="1" ht="16.5" customHeight="1">
      <c r="A692" s="33"/>
      <c r="B692" s="141"/>
      <c r="C692" s="142" t="s">
        <v>433</v>
      </c>
      <c r="D692" s="142" t="s">
        <v>146</v>
      </c>
      <c r="E692" s="143" t="s">
        <v>689</v>
      </c>
      <c r="F692" s="144" t="s">
        <v>690</v>
      </c>
      <c r="G692" s="145" t="s">
        <v>162</v>
      </c>
      <c r="H692" s="146">
        <v>995.92</v>
      </c>
      <c r="I692" s="147"/>
      <c r="J692" s="148">
        <f>ROUND(I692*H692,2)</f>
        <v>0</v>
      </c>
      <c r="K692" s="144" t="s">
        <v>183</v>
      </c>
      <c r="L692" s="34"/>
      <c r="M692" s="149" t="s">
        <v>1</v>
      </c>
      <c r="N692" s="150" t="s">
        <v>38</v>
      </c>
      <c r="O692" s="59"/>
      <c r="P692" s="151">
        <f>O692*H692</f>
        <v>0</v>
      </c>
      <c r="Q692" s="151">
        <v>0</v>
      </c>
      <c r="R692" s="151">
        <f>Q692*H692</f>
        <v>0</v>
      </c>
      <c r="S692" s="151">
        <v>0</v>
      </c>
      <c r="T692" s="152">
        <f>S692*H692</f>
        <v>0</v>
      </c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R692" s="153" t="s">
        <v>196</v>
      </c>
      <c r="AT692" s="153" t="s">
        <v>146</v>
      </c>
      <c r="AU692" s="153" t="s">
        <v>83</v>
      </c>
      <c r="AY692" s="18" t="s">
        <v>144</v>
      </c>
      <c r="BE692" s="154">
        <f>IF(N692="základní",J692,0)</f>
        <v>0</v>
      </c>
      <c r="BF692" s="154">
        <f>IF(N692="snížená",J692,0)</f>
        <v>0</v>
      </c>
      <c r="BG692" s="154">
        <f>IF(N692="zákl. přenesená",J692,0)</f>
        <v>0</v>
      </c>
      <c r="BH692" s="154">
        <f>IF(N692="sníž. přenesená",J692,0)</f>
        <v>0</v>
      </c>
      <c r="BI692" s="154">
        <f>IF(N692="nulová",J692,0)</f>
        <v>0</v>
      </c>
      <c r="BJ692" s="18" t="s">
        <v>81</v>
      </c>
      <c r="BK692" s="154">
        <f>ROUND(I692*H692,2)</f>
        <v>0</v>
      </c>
      <c r="BL692" s="18" t="s">
        <v>196</v>
      </c>
      <c r="BM692" s="153" t="s">
        <v>691</v>
      </c>
    </row>
    <row r="693" spans="1:47" s="2" customFormat="1" ht="10.2">
      <c r="A693" s="33"/>
      <c r="B693" s="34"/>
      <c r="C693" s="33"/>
      <c r="D693" s="155" t="s">
        <v>152</v>
      </c>
      <c r="E693" s="33"/>
      <c r="F693" s="156" t="s">
        <v>690</v>
      </c>
      <c r="G693" s="33"/>
      <c r="H693" s="33"/>
      <c r="I693" s="157"/>
      <c r="J693" s="33"/>
      <c r="K693" s="33"/>
      <c r="L693" s="34"/>
      <c r="M693" s="158"/>
      <c r="N693" s="159"/>
      <c r="O693" s="59"/>
      <c r="P693" s="59"/>
      <c r="Q693" s="59"/>
      <c r="R693" s="59"/>
      <c r="S693" s="59"/>
      <c r="T693" s="60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T693" s="18" t="s">
        <v>152</v>
      </c>
      <c r="AU693" s="18" t="s">
        <v>83</v>
      </c>
    </row>
    <row r="694" spans="2:51" s="13" customFormat="1" ht="10.2">
      <c r="B694" s="160"/>
      <c r="D694" s="155" t="s">
        <v>165</v>
      </c>
      <c r="E694" s="161" t="s">
        <v>1</v>
      </c>
      <c r="F694" s="162" t="s">
        <v>684</v>
      </c>
      <c r="H694" s="163">
        <v>995.92</v>
      </c>
      <c r="I694" s="164"/>
      <c r="L694" s="160"/>
      <c r="M694" s="165"/>
      <c r="N694" s="166"/>
      <c r="O694" s="166"/>
      <c r="P694" s="166"/>
      <c r="Q694" s="166"/>
      <c r="R694" s="166"/>
      <c r="S694" s="166"/>
      <c r="T694" s="167"/>
      <c r="AT694" s="161" t="s">
        <v>165</v>
      </c>
      <c r="AU694" s="161" t="s">
        <v>83</v>
      </c>
      <c r="AV694" s="13" t="s">
        <v>83</v>
      </c>
      <c r="AW694" s="13" t="s">
        <v>30</v>
      </c>
      <c r="AX694" s="13" t="s">
        <v>73</v>
      </c>
      <c r="AY694" s="161" t="s">
        <v>144</v>
      </c>
    </row>
    <row r="695" spans="2:51" s="14" customFormat="1" ht="10.2">
      <c r="B695" s="168"/>
      <c r="D695" s="155" t="s">
        <v>165</v>
      </c>
      <c r="E695" s="169" t="s">
        <v>1</v>
      </c>
      <c r="F695" s="170" t="s">
        <v>167</v>
      </c>
      <c r="H695" s="171">
        <v>995.92</v>
      </c>
      <c r="I695" s="172"/>
      <c r="L695" s="168"/>
      <c r="M695" s="173"/>
      <c r="N695" s="174"/>
      <c r="O695" s="174"/>
      <c r="P695" s="174"/>
      <c r="Q695" s="174"/>
      <c r="R695" s="174"/>
      <c r="S695" s="174"/>
      <c r="T695" s="175"/>
      <c r="AT695" s="169" t="s">
        <v>165</v>
      </c>
      <c r="AU695" s="169" t="s">
        <v>83</v>
      </c>
      <c r="AV695" s="14" t="s">
        <v>151</v>
      </c>
      <c r="AW695" s="14" t="s">
        <v>30</v>
      </c>
      <c r="AX695" s="14" t="s">
        <v>81</v>
      </c>
      <c r="AY695" s="169" t="s">
        <v>144</v>
      </c>
    </row>
    <row r="696" spans="1:65" s="2" customFormat="1" ht="22.8">
      <c r="A696" s="33"/>
      <c r="B696" s="141"/>
      <c r="C696" s="142" t="s">
        <v>692</v>
      </c>
      <c r="D696" s="142" t="s">
        <v>146</v>
      </c>
      <c r="E696" s="143" t="s">
        <v>693</v>
      </c>
      <c r="F696" s="144" t="s">
        <v>694</v>
      </c>
      <c r="G696" s="145" t="s">
        <v>162</v>
      </c>
      <c r="H696" s="146">
        <v>595</v>
      </c>
      <c r="I696" s="147"/>
      <c r="J696" s="148">
        <f>ROUND(I696*H696,2)</f>
        <v>0</v>
      </c>
      <c r="K696" s="144" t="s">
        <v>183</v>
      </c>
      <c r="L696" s="34"/>
      <c r="M696" s="149" t="s">
        <v>1</v>
      </c>
      <c r="N696" s="150" t="s">
        <v>38</v>
      </c>
      <c r="O696" s="59"/>
      <c r="P696" s="151">
        <f>O696*H696</f>
        <v>0</v>
      </c>
      <c r="Q696" s="151">
        <v>0</v>
      </c>
      <c r="R696" s="151">
        <f>Q696*H696</f>
        <v>0</v>
      </c>
      <c r="S696" s="151">
        <v>0</v>
      </c>
      <c r="T696" s="152">
        <f>S696*H696</f>
        <v>0</v>
      </c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R696" s="153" t="s">
        <v>196</v>
      </c>
      <c r="AT696" s="153" t="s">
        <v>146</v>
      </c>
      <c r="AU696" s="153" t="s">
        <v>83</v>
      </c>
      <c r="AY696" s="18" t="s">
        <v>144</v>
      </c>
      <c r="BE696" s="154">
        <f>IF(N696="základní",J696,0)</f>
        <v>0</v>
      </c>
      <c r="BF696" s="154">
        <f>IF(N696="snížená",J696,0)</f>
        <v>0</v>
      </c>
      <c r="BG696" s="154">
        <f>IF(N696="zákl. přenesená",J696,0)</f>
        <v>0</v>
      </c>
      <c r="BH696" s="154">
        <f>IF(N696="sníž. přenesená",J696,0)</f>
        <v>0</v>
      </c>
      <c r="BI696" s="154">
        <f>IF(N696="nulová",J696,0)</f>
        <v>0</v>
      </c>
      <c r="BJ696" s="18" t="s">
        <v>81</v>
      </c>
      <c r="BK696" s="154">
        <f>ROUND(I696*H696,2)</f>
        <v>0</v>
      </c>
      <c r="BL696" s="18" t="s">
        <v>196</v>
      </c>
      <c r="BM696" s="153" t="s">
        <v>695</v>
      </c>
    </row>
    <row r="697" spans="1:47" s="2" customFormat="1" ht="19.2">
      <c r="A697" s="33"/>
      <c r="B697" s="34"/>
      <c r="C697" s="33"/>
      <c r="D697" s="155" t="s">
        <v>152</v>
      </c>
      <c r="E697" s="33"/>
      <c r="F697" s="156" t="s">
        <v>694</v>
      </c>
      <c r="G697" s="33"/>
      <c r="H697" s="33"/>
      <c r="I697" s="157"/>
      <c r="J697" s="33"/>
      <c r="K697" s="33"/>
      <c r="L697" s="34"/>
      <c r="M697" s="158"/>
      <c r="N697" s="159"/>
      <c r="O697" s="59"/>
      <c r="P697" s="59"/>
      <c r="Q697" s="59"/>
      <c r="R697" s="59"/>
      <c r="S697" s="59"/>
      <c r="T697" s="60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T697" s="18" t="s">
        <v>152</v>
      </c>
      <c r="AU697" s="18" t="s">
        <v>83</v>
      </c>
    </row>
    <row r="698" spans="2:51" s="15" customFormat="1" ht="10.2">
      <c r="B698" s="176"/>
      <c r="D698" s="155" t="s">
        <v>165</v>
      </c>
      <c r="E698" s="177" t="s">
        <v>1</v>
      </c>
      <c r="F698" s="178" t="s">
        <v>603</v>
      </c>
      <c r="H698" s="177" t="s">
        <v>1</v>
      </c>
      <c r="I698" s="179"/>
      <c r="L698" s="176"/>
      <c r="M698" s="180"/>
      <c r="N698" s="181"/>
      <c r="O698" s="181"/>
      <c r="P698" s="181"/>
      <c r="Q698" s="181"/>
      <c r="R698" s="181"/>
      <c r="S698" s="181"/>
      <c r="T698" s="182"/>
      <c r="AT698" s="177" t="s">
        <v>165</v>
      </c>
      <c r="AU698" s="177" t="s">
        <v>83</v>
      </c>
      <c r="AV698" s="15" t="s">
        <v>81</v>
      </c>
      <c r="AW698" s="15" t="s">
        <v>30</v>
      </c>
      <c r="AX698" s="15" t="s">
        <v>73</v>
      </c>
      <c r="AY698" s="177" t="s">
        <v>144</v>
      </c>
    </row>
    <row r="699" spans="2:51" s="15" customFormat="1" ht="10.2">
      <c r="B699" s="176"/>
      <c r="D699" s="155" t="s">
        <v>165</v>
      </c>
      <c r="E699" s="177" t="s">
        <v>1</v>
      </c>
      <c r="F699" s="178" t="s">
        <v>696</v>
      </c>
      <c r="H699" s="177" t="s">
        <v>1</v>
      </c>
      <c r="I699" s="179"/>
      <c r="L699" s="176"/>
      <c r="M699" s="180"/>
      <c r="N699" s="181"/>
      <c r="O699" s="181"/>
      <c r="P699" s="181"/>
      <c r="Q699" s="181"/>
      <c r="R699" s="181"/>
      <c r="S699" s="181"/>
      <c r="T699" s="182"/>
      <c r="AT699" s="177" t="s">
        <v>165</v>
      </c>
      <c r="AU699" s="177" t="s">
        <v>83</v>
      </c>
      <c r="AV699" s="15" t="s">
        <v>81</v>
      </c>
      <c r="AW699" s="15" t="s">
        <v>30</v>
      </c>
      <c r="AX699" s="15" t="s">
        <v>73</v>
      </c>
      <c r="AY699" s="177" t="s">
        <v>144</v>
      </c>
    </row>
    <row r="700" spans="2:51" s="15" customFormat="1" ht="10.2">
      <c r="B700" s="176"/>
      <c r="D700" s="155" t="s">
        <v>165</v>
      </c>
      <c r="E700" s="177" t="s">
        <v>1</v>
      </c>
      <c r="F700" s="178" t="s">
        <v>327</v>
      </c>
      <c r="H700" s="177" t="s">
        <v>1</v>
      </c>
      <c r="I700" s="179"/>
      <c r="L700" s="176"/>
      <c r="M700" s="180"/>
      <c r="N700" s="181"/>
      <c r="O700" s="181"/>
      <c r="P700" s="181"/>
      <c r="Q700" s="181"/>
      <c r="R700" s="181"/>
      <c r="S700" s="181"/>
      <c r="T700" s="182"/>
      <c r="AT700" s="177" t="s">
        <v>165</v>
      </c>
      <c r="AU700" s="177" t="s">
        <v>83</v>
      </c>
      <c r="AV700" s="15" t="s">
        <v>81</v>
      </c>
      <c r="AW700" s="15" t="s">
        <v>30</v>
      </c>
      <c r="AX700" s="15" t="s">
        <v>73</v>
      </c>
      <c r="AY700" s="177" t="s">
        <v>144</v>
      </c>
    </row>
    <row r="701" spans="2:51" s="13" customFormat="1" ht="10.2">
      <c r="B701" s="160"/>
      <c r="D701" s="155" t="s">
        <v>165</v>
      </c>
      <c r="E701" s="161" t="s">
        <v>1</v>
      </c>
      <c r="F701" s="162" t="s">
        <v>697</v>
      </c>
      <c r="H701" s="163">
        <v>595</v>
      </c>
      <c r="I701" s="164"/>
      <c r="L701" s="160"/>
      <c r="M701" s="165"/>
      <c r="N701" s="166"/>
      <c r="O701" s="166"/>
      <c r="P701" s="166"/>
      <c r="Q701" s="166"/>
      <c r="R701" s="166"/>
      <c r="S701" s="166"/>
      <c r="T701" s="167"/>
      <c r="AT701" s="161" t="s">
        <v>165</v>
      </c>
      <c r="AU701" s="161" t="s">
        <v>83</v>
      </c>
      <c r="AV701" s="13" t="s">
        <v>83</v>
      </c>
      <c r="AW701" s="13" t="s">
        <v>30</v>
      </c>
      <c r="AX701" s="13" t="s">
        <v>73</v>
      </c>
      <c r="AY701" s="161" t="s">
        <v>144</v>
      </c>
    </row>
    <row r="702" spans="2:51" s="14" customFormat="1" ht="10.2">
      <c r="B702" s="168"/>
      <c r="D702" s="155" t="s">
        <v>165</v>
      </c>
      <c r="E702" s="169" t="s">
        <v>1</v>
      </c>
      <c r="F702" s="170" t="s">
        <v>167</v>
      </c>
      <c r="H702" s="171">
        <v>595</v>
      </c>
      <c r="I702" s="172"/>
      <c r="L702" s="168"/>
      <c r="M702" s="173"/>
      <c r="N702" s="174"/>
      <c r="O702" s="174"/>
      <c r="P702" s="174"/>
      <c r="Q702" s="174"/>
      <c r="R702" s="174"/>
      <c r="S702" s="174"/>
      <c r="T702" s="175"/>
      <c r="AT702" s="169" t="s">
        <v>165</v>
      </c>
      <c r="AU702" s="169" t="s">
        <v>83</v>
      </c>
      <c r="AV702" s="14" t="s">
        <v>151</v>
      </c>
      <c r="AW702" s="14" t="s">
        <v>30</v>
      </c>
      <c r="AX702" s="14" t="s">
        <v>81</v>
      </c>
      <c r="AY702" s="169" t="s">
        <v>144</v>
      </c>
    </row>
    <row r="703" spans="1:65" s="2" customFormat="1" ht="22.8">
      <c r="A703" s="33"/>
      <c r="B703" s="141"/>
      <c r="C703" s="183" t="s">
        <v>437</v>
      </c>
      <c r="D703" s="183" t="s">
        <v>189</v>
      </c>
      <c r="E703" s="184" t="s">
        <v>641</v>
      </c>
      <c r="F703" s="185" t="s">
        <v>642</v>
      </c>
      <c r="G703" s="186" t="s">
        <v>162</v>
      </c>
      <c r="H703" s="187">
        <v>595</v>
      </c>
      <c r="I703" s="188"/>
      <c r="J703" s="189">
        <f>ROUND(I703*H703,2)</f>
        <v>0</v>
      </c>
      <c r="K703" s="185" t="s">
        <v>171</v>
      </c>
      <c r="L703" s="190"/>
      <c r="M703" s="191" t="s">
        <v>1</v>
      </c>
      <c r="N703" s="192" t="s">
        <v>38</v>
      </c>
      <c r="O703" s="59"/>
      <c r="P703" s="151">
        <f>O703*H703</f>
        <v>0</v>
      </c>
      <c r="Q703" s="151">
        <v>0</v>
      </c>
      <c r="R703" s="151">
        <f>Q703*H703</f>
        <v>0</v>
      </c>
      <c r="S703" s="151">
        <v>0</v>
      </c>
      <c r="T703" s="152">
        <f>S703*H703</f>
        <v>0</v>
      </c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R703" s="153" t="s">
        <v>245</v>
      </c>
      <c r="AT703" s="153" t="s">
        <v>189</v>
      </c>
      <c r="AU703" s="153" t="s">
        <v>83</v>
      </c>
      <c r="AY703" s="18" t="s">
        <v>144</v>
      </c>
      <c r="BE703" s="154">
        <f>IF(N703="základní",J703,0)</f>
        <v>0</v>
      </c>
      <c r="BF703" s="154">
        <f>IF(N703="snížená",J703,0)</f>
        <v>0</v>
      </c>
      <c r="BG703" s="154">
        <f>IF(N703="zákl. přenesená",J703,0)</f>
        <v>0</v>
      </c>
      <c r="BH703" s="154">
        <f>IF(N703="sníž. přenesená",J703,0)</f>
        <v>0</v>
      </c>
      <c r="BI703" s="154">
        <f>IF(N703="nulová",J703,0)</f>
        <v>0</v>
      </c>
      <c r="BJ703" s="18" t="s">
        <v>81</v>
      </c>
      <c r="BK703" s="154">
        <f>ROUND(I703*H703,2)</f>
        <v>0</v>
      </c>
      <c r="BL703" s="18" t="s">
        <v>196</v>
      </c>
      <c r="BM703" s="153" t="s">
        <v>698</v>
      </c>
    </row>
    <row r="704" spans="1:47" s="2" customFormat="1" ht="19.2">
      <c r="A704" s="33"/>
      <c r="B704" s="34"/>
      <c r="C704" s="33"/>
      <c r="D704" s="155" t="s">
        <v>152</v>
      </c>
      <c r="E704" s="33"/>
      <c r="F704" s="156" t="s">
        <v>642</v>
      </c>
      <c r="G704" s="33"/>
      <c r="H704" s="33"/>
      <c r="I704" s="157"/>
      <c r="J704" s="33"/>
      <c r="K704" s="33"/>
      <c r="L704" s="34"/>
      <c r="M704" s="158"/>
      <c r="N704" s="159"/>
      <c r="O704" s="59"/>
      <c r="P704" s="59"/>
      <c r="Q704" s="59"/>
      <c r="R704" s="59"/>
      <c r="S704" s="59"/>
      <c r="T704" s="60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T704" s="18" t="s">
        <v>152</v>
      </c>
      <c r="AU704" s="18" t="s">
        <v>83</v>
      </c>
    </row>
    <row r="705" spans="2:51" s="13" customFormat="1" ht="10.2">
      <c r="B705" s="160"/>
      <c r="D705" s="155" t="s">
        <v>165</v>
      </c>
      <c r="E705" s="161" t="s">
        <v>1</v>
      </c>
      <c r="F705" s="162" t="s">
        <v>697</v>
      </c>
      <c r="H705" s="163">
        <v>595</v>
      </c>
      <c r="I705" s="164"/>
      <c r="L705" s="160"/>
      <c r="M705" s="165"/>
      <c r="N705" s="166"/>
      <c r="O705" s="166"/>
      <c r="P705" s="166"/>
      <c r="Q705" s="166"/>
      <c r="R705" s="166"/>
      <c r="S705" s="166"/>
      <c r="T705" s="167"/>
      <c r="AT705" s="161" t="s">
        <v>165</v>
      </c>
      <c r="AU705" s="161" t="s">
        <v>83</v>
      </c>
      <c r="AV705" s="13" t="s">
        <v>83</v>
      </c>
      <c r="AW705" s="13" t="s">
        <v>30</v>
      </c>
      <c r="AX705" s="13" t="s">
        <v>73</v>
      </c>
      <c r="AY705" s="161" t="s">
        <v>144</v>
      </c>
    </row>
    <row r="706" spans="2:51" s="14" customFormat="1" ht="10.2">
      <c r="B706" s="168"/>
      <c r="D706" s="155" t="s">
        <v>165</v>
      </c>
      <c r="E706" s="169" t="s">
        <v>1</v>
      </c>
      <c r="F706" s="170" t="s">
        <v>167</v>
      </c>
      <c r="H706" s="171">
        <v>595</v>
      </c>
      <c r="I706" s="172"/>
      <c r="L706" s="168"/>
      <c r="M706" s="173"/>
      <c r="N706" s="174"/>
      <c r="O706" s="174"/>
      <c r="P706" s="174"/>
      <c r="Q706" s="174"/>
      <c r="R706" s="174"/>
      <c r="S706" s="174"/>
      <c r="T706" s="175"/>
      <c r="AT706" s="169" t="s">
        <v>165</v>
      </c>
      <c r="AU706" s="169" t="s">
        <v>83</v>
      </c>
      <c r="AV706" s="14" t="s">
        <v>151</v>
      </c>
      <c r="AW706" s="14" t="s">
        <v>30</v>
      </c>
      <c r="AX706" s="14" t="s">
        <v>81</v>
      </c>
      <c r="AY706" s="169" t="s">
        <v>144</v>
      </c>
    </row>
    <row r="707" spans="1:65" s="2" customFormat="1" ht="22.8">
      <c r="A707" s="33"/>
      <c r="B707" s="141"/>
      <c r="C707" s="142" t="s">
        <v>699</v>
      </c>
      <c r="D707" s="142" t="s">
        <v>146</v>
      </c>
      <c r="E707" s="143" t="s">
        <v>700</v>
      </c>
      <c r="F707" s="144" t="s">
        <v>701</v>
      </c>
      <c r="G707" s="145" t="s">
        <v>162</v>
      </c>
      <c r="H707" s="146">
        <v>450</v>
      </c>
      <c r="I707" s="147"/>
      <c r="J707" s="148">
        <f>ROUND(I707*H707,2)</f>
        <v>0</v>
      </c>
      <c r="K707" s="144" t="s">
        <v>183</v>
      </c>
      <c r="L707" s="34"/>
      <c r="M707" s="149" t="s">
        <v>1</v>
      </c>
      <c r="N707" s="150" t="s">
        <v>38</v>
      </c>
      <c r="O707" s="59"/>
      <c r="P707" s="151">
        <f>O707*H707</f>
        <v>0</v>
      </c>
      <c r="Q707" s="151">
        <v>0</v>
      </c>
      <c r="R707" s="151">
        <f>Q707*H707</f>
        <v>0</v>
      </c>
      <c r="S707" s="151">
        <v>0</v>
      </c>
      <c r="T707" s="152">
        <f>S707*H707</f>
        <v>0</v>
      </c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R707" s="153" t="s">
        <v>196</v>
      </c>
      <c r="AT707" s="153" t="s">
        <v>146</v>
      </c>
      <c r="AU707" s="153" t="s">
        <v>83</v>
      </c>
      <c r="AY707" s="18" t="s">
        <v>144</v>
      </c>
      <c r="BE707" s="154">
        <f>IF(N707="základní",J707,0)</f>
        <v>0</v>
      </c>
      <c r="BF707" s="154">
        <f>IF(N707="snížená",J707,0)</f>
        <v>0</v>
      </c>
      <c r="BG707" s="154">
        <f>IF(N707="zákl. přenesená",J707,0)</f>
        <v>0</v>
      </c>
      <c r="BH707" s="154">
        <f>IF(N707="sníž. přenesená",J707,0)</f>
        <v>0</v>
      </c>
      <c r="BI707" s="154">
        <f>IF(N707="nulová",J707,0)</f>
        <v>0</v>
      </c>
      <c r="BJ707" s="18" t="s">
        <v>81</v>
      </c>
      <c r="BK707" s="154">
        <f>ROUND(I707*H707,2)</f>
        <v>0</v>
      </c>
      <c r="BL707" s="18" t="s">
        <v>196</v>
      </c>
      <c r="BM707" s="153" t="s">
        <v>702</v>
      </c>
    </row>
    <row r="708" spans="1:47" s="2" customFormat="1" ht="19.2">
      <c r="A708" s="33"/>
      <c r="B708" s="34"/>
      <c r="C708" s="33"/>
      <c r="D708" s="155" t="s">
        <v>152</v>
      </c>
      <c r="E708" s="33"/>
      <c r="F708" s="156" t="s">
        <v>701</v>
      </c>
      <c r="G708" s="33"/>
      <c r="H708" s="33"/>
      <c r="I708" s="157"/>
      <c r="J708" s="33"/>
      <c r="K708" s="33"/>
      <c r="L708" s="34"/>
      <c r="M708" s="158"/>
      <c r="N708" s="159"/>
      <c r="O708" s="59"/>
      <c r="P708" s="59"/>
      <c r="Q708" s="59"/>
      <c r="R708" s="59"/>
      <c r="S708" s="59"/>
      <c r="T708" s="60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T708" s="18" t="s">
        <v>152</v>
      </c>
      <c r="AU708" s="18" t="s">
        <v>83</v>
      </c>
    </row>
    <row r="709" spans="2:51" s="15" customFormat="1" ht="10.2">
      <c r="B709" s="176"/>
      <c r="D709" s="155" t="s">
        <v>165</v>
      </c>
      <c r="E709" s="177" t="s">
        <v>1</v>
      </c>
      <c r="F709" s="178" t="s">
        <v>603</v>
      </c>
      <c r="H709" s="177" t="s">
        <v>1</v>
      </c>
      <c r="I709" s="179"/>
      <c r="L709" s="176"/>
      <c r="M709" s="180"/>
      <c r="N709" s="181"/>
      <c r="O709" s="181"/>
      <c r="P709" s="181"/>
      <c r="Q709" s="181"/>
      <c r="R709" s="181"/>
      <c r="S709" s="181"/>
      <c r="T709" s="182"/>
      <c r="AT709" s="177" t="s">
        <v>165</v>
      </c>
      <c r="AU709" s="177" t="s">
        <v>83</v>
      </c>
      <c r="AV709" s="15" t="s">
        <v>81</v>
      </c>
      <c r="AW709" s="15" t="s">
        <v>30</v>
      </c>
      <c r="AX709" s="15" t="s">
        <v>73</v>
      </c>
      <c r="AY709" s="177" t="s">
        <v>144</v>
      </c>
    </row>
    <row r="710" spans="2:51" s="15" customFormat="1" ht="10.2">
      <c r="B710" s="176"/>
      <c r="D710" s="155" t="s">
        <v>165</v>
      </c>
      <c r="E710" s="177" t="s">
        <v>1</v>
      </c>
      <c r="F710" s="178" t="s">
        <v>703</v>
      </c>
      <c r="H710" s="177" t="s">
        <v>1</v>
      </c>
      <c r="I710" s="179"/>
      <c r="L710" s="176"/>
      <c r="M710" s="180"/>
      <c r="N710" s="181"/>
      <c r="O710" s="181"/>
      <c r="P710" s="181"/>
      <c r="Q710" s="181"/>
      <c r="R710" s="181"/>
      <c r="S710" s="181"/>
      <c r="T710" s="182"/>
      <c r="AT710" s="177" t="s">
        <v>165</v>
      </c>
      <c r="AU710" s="177" t="s">
        <v>83</v>
      </c>
      <c r="AV710" s="15" t="s">
        <v>81</v>
      </c>
      <c r="AW710" s="15" t="s">
        <v>30</v>
      </c>
      <c r="AX710" s="15" t="s">
        <v>73</v>
      </c>
      <c r="AY710" s="177" t="s">
        <v>144</v>
      </c>
    </row>
    <row r="711" spans="2:51" s="15" customFormat="1" ht="10.2">
      <c r="B711" s="176"/>
      <c r="D711" s="155" t="s">
        <v>165</v>
      </c>
      <c r="E711" s="177" t="s">
        <v>1</v>
      </c>
      <c r="F711" s="178" t="s">
        <v>327</v>
      </c>
      <c r="H711" s="177" t="s">
        <v>1</v>
      </c>
      <c r="I711" s="179"/>
      <c r="L711" s="176"/>
      <c r="M711" s="180"/>
      <c r="N711" s="181"/>
      <c r="O711" s="181"/>
      <c r="P711" s="181"/>
      <c r="Q711" s="181"/>
      <c r="R711" s="181"/>
      <c r="S711" s="181"/>
      <c r="T711" s="182"/>
      <c r="AT711" s="177" t="s">
        <v>165</v>
      </c>
      <c r="AU711" s="177" t="s">
        <v>83</v>
      </c>
      <c r="AV711" s="15" t="s">
        <v>81</v>
      </c>
      <c r="AW711" s="15" t="s">
        <v>30</v>
      </c>
      <c r="AX711" s="15" t="s">
        <v>73</v>
      </c>
      <c r="AY711" s="177" t="s">
        <v>144</v>
      </c>
    </row>
    <row r="712" spans="2:51" s="13" customFormat="1" ht="10.2">
      <c r="B712" s="160"/>
      <c r="D712" s="155" t="s">
        <v>165</v>
      </c>
      <c r="E712" s="161" t="s">
        <v>1</v>
      </c>
      <c r="F712" s="162" t="s">
        <v>704</v>
      </c>
      <c r="H712" s="163">
        <v>450</v>
      </c>
      <c r="I712" s="164"/>
      <c r="L712" s="160"/>
      <c r="M712" s="165"/>
      <c r="N712" s="166"/>
      <c r="O712" s="166"/>
      <c r="P712" s="166"/>
      <c r="Q712" s="166"/>
      <c r="R712" s="166"/>
      <c r="S712" s="166"/>
      <c r="T712" s="167"/>
      <c r="AT712" s="161" t="s">
        <v>165</v>
      </c>
      <c r="AU712" s="161" t="s">
        <v>83</v>
      </c>
      <c r="AV712" s="13" t="s">
        <v>83</v>
      </c>
      <c r="AW712" s="13" t="s">
        <v>30</v>
      </c>
      <c r="AX712" s="13" t="s">
        <v>73</v>
      </c>
      <c r="AY712" s="161" t="s">
        <v>144</v>
      </c>
    </row>
    <row r="713" spans="2:51" s="14" customFormat="1" ht="10.2">
      <c r="B713" s="168"/>
      <c r="D713" s="155" t="s">
        <v>165</v>
      </c>
      <c r="E713" s="169" t="s">
        <v>1</v>
      </c>
      <c r="F713" s="170" t="s">
        <v>167</v>
      </c>
      <c r="H713" s="171">
        <v>450</v>
      </c>
      <c r="I713" s="172"/>
      <c r="L713" s="168"/>
      <c r="M713" s="173"/>
      <c r="N713" s="174"/>
      <c r="O713" s="174"/>
      <c r="P713" s="174"/>
      <c r="Q713" s="174"/>
      <c r="R713" s="174"/>
      <c r="S713" s="174"/>
      <c r="T713" s="175"/>
      <c r="AT713" s="169" t="s">
        <v>165</v>
      </c>
      <c r="AU713" s="169" t="s">
        <v>83</v>
      </c>
      <c r="AV713" s="14" t="s">
        <v>151</v>
      </c>
      <c r="AW713" s="14" t="s">
        <v>30</v>
      </c>
      <c r="AX713" s="14" t="s">
        <v>81</v>
      </c>
      <c r="AY713" s="169" t="s">
        <v>144</v>
      </c>
    </row>
    <row r="714" spans="1:65" s="2" customFormat="1" ht="16.5" customHeight="1">
      <c r="A714" s="33"/>
      <c r="B714" s="141"/>
      <c r="C714" s="183" t="s">
        <v>442</v>
      </c>
      <c r="D714" s="183" t="s">
        <v>189</v>
      </c>
      <c r="E714" s="184" t="s">
        <v>705</v>
      </c>
      <c r="F714" s="185" t="s">
        <v>706</v>
      </c>
      <c r="G714" s="186" t="s">
        <v>162</v>
      </c>
      <c r="H714" s="187">
        <v>450</v>
      </c>
      <c r="I714" s="188"/>
      <c r="J714" s="189">
        <f>ROUND(I714*H714,2)</f>
        <v>0</v>
      </c>
      <c r="K714" s="185" t="s">
        <v>183</v>
      </c>
      <c r="L714" s="190"/>
      <c r="M714" s="191" t="s">
        <v>1</v>
      </c>
      <c r="N714" s="192" t="s">
        <v>38</v>
      </c>
      <c r="O714" s="59"/>
      <c r="P714" s="151">
        <f>O714*H714</f>
        <v>0</v>
      </c>
      <c r="Q714" s="151">
        <v>0</v>
      </c>
      <c r="R714" s="151">
        <f>Q714*H714</f>
        <v>0</v>
      </c>
      <c r="S714" s="151">
        <v>0</v>
      </c>
      <c r="T714" s="152">
        <f>S714*H714</f>
        <v>0</v>
      </c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R714" s="153" t="s">
        <v>245</v>
      </c>
      <c r="AT714" s="153" t="s">
        <v>189</v>
      </c>
      <c r="AU714" s="153" t="s">
        <v>83</v>
      </c>
      <c r="AY714" s="18" t="s">
        <v>144</v>
      </c>
      <c r="BE714" s="154">
        <f>IF(N714="základní",J714,0)</f>
        <v>0</v>
      </c>
      <c r="BF714" s="154">
        <f>IF(N714="snížená",J714,0)</f>
        <v>0</v>
      </c>
      <c r="BG714" s="154">
        <f>IF(N714="zákl. přenesená",J714,0)</f>
        <v>0</v>
      </c>
      <c r="BH714" s="154">
        <f>IF(N714="sníž. přenesená",J714,0)</f>
        <v>0</v>
      </c>
      <c r="BI714" s="154">
        <f>IF(N714="nulová",J714,0)</f>
        <v>0</v>
      </c>
      <c r="BJ714" s="18" t="s">
        <v>81</v>
      </c>
      <c r="BK714" s="154">
        <f>ROUND(I714*H714,2)</f>
        <v>0</v>
      </c>
      <c r="BL714" s="18" t="s">
        <v>196</v>
      </c>
      <c r="BM714" s="153" t="s">
        <v>707</v>
      </c>
    </row>
    <row r="715" spans="1:47" s="2" customFormat="1" ht="10.2">
      <c r="A715" s="33"/>
      <c r="B715" s="34"/>
      <c r="C715" s="33"/>
      <c r="D715" s="155" t="s">
        <v>152</v>
      </c>
      <c r="E715" s="33"/>
      <c r="F715" s="156" t="s">
        <v>706</v>
      </c>
      <c r="G715" s="33"/>
      <c r="H715" s="33"/>
      <c r="I715" s="157"/>
      <c r="J715" s="33"/>
      <c r="K715" s="33"/>
      <c r="L715" s="34"/>
      <c r="M715" s="158"/>
      <c r="N715" s="159"/>
      <c r="O715" s="59"/>
      <c r="P715" s="59"/>
      <c r="Q715" s="59"/>
      <c r="R715" s="59"/>
      <c r="S715" s="59"/>
      <c r="T715" s="60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T715" s="18" t="s">
        <v>152</v>
      </c>
      <c r="AU715" s="18" t="s">
        <v>83</v>
      </c>
    </row>
    <row r="716" spans="2:51" s="13" customFormat="1" ht="10.2">
      <c r="B716" s="160"/>
      <c r="D716" s="155" t="s">
        <v>165</v>
      </c>
      <c r="E716" s="161" t="s">
        <v>1</v>
      </c>
      <c r="F716" s="162" t="s">
        <v>704</v>
      </c>
      <c r="H716" s="163">
        <v>450</v>
      </c>
      <c r="I716" s="164"/>
      <c r="L716" s="160"/>
      <c r="M716" s="165"/>
      <c r="N716" s="166"/>
      <c r="O716" s="166"/>
      <c r="P716" s="166"/>
      <c r="Q716" s="166"/>
      <c r="R716" s="166"/>
      <c r="S716" s="166"/>
      <c r="T716" s="167"/>
      <c r="AT716" s="161" t="s">
        <v>165</v>
      </c>
      <c r="AU716" s="161" t="s">
        <v>83</v>
      </c>
      <c r="AV716" s="13" t="s">
        <v>83</v>
      </c>
      <c r="AW716" s="13" t="s">
        <v>30</v>
      </c>
      <c r="AX716" s="13" t="s">
        <v>73</v>
      </c>
      <c r="AY716" s="161" t="s">
        <v>144</v>
      </c>
    </row>
    <row r="717" spans="2:51" s="14" customFormat="1" ht="10.2">
      <c r="B717" s="168"/>
      <c r="D717" s="155" t="s">
        <v>165</v>
      </c>
      <c r="E717" s="169" t="s">
        <v>1</v>
      </c>
      <c r="F717" s="170" t="s">
        <v>167</v>
      </c>
      <c r="H717" s="171">
        <v>450</v>
      </c>
      <c r="I717" s="172"/>
      <c r="L717" s="168"/>
      <c r="M717" s="173"/>
      <c r="N717" s="174"/>
      <c r="O717" s="174"/>
      <c r="P717" s="174"/>
      <c r="Q717" s="174"/>
      <c r="R717" s="174"/>
      <c r="S717" s="174"/>
      <c r="T717" s="175"/>
      <c r="AT717" s="169" t="s">
        <v>165</v>
      </c>
      <c r="AU717" s="169" t="s">
        <v>83</v>
      </c>
      <c r="AV717" s="14" t="s">
        <v>151</v>
      </c>
      <c r="AW717" s="14" t="s">
        <v>30</v>
      </c>
      <c r="AX717" s="14" t="s">
        <v>81</v>
      </c>
      <c r="AY717" s="169" t="s">
        <v>144</v>
      </c>
    </row>
    <row r="718" spans="1:65" s="2" customFormat="1" ht="21.75" customHeight="1">
      <c r="A718" s="33"/>
      <c r="B718" s="141"/>
      <c r="C718" s="142" t="s">
        <v>708</v>
      </c>
      <c r="D718" s="142" t="s">
        <v>146</v>
      </c>
      <c r="E718" s="143" t="s">
        <v>709</v>
      </c>
      <c r="F718" s="144" t="s">
        <v>710</v>
      </c>
      <c r="G718" s="145" t="s">
        <v>162</v>
      </c>
      <c r="H718" s="146">
        <v>995.92</v>
      </c>
      <c r="I718" s="147"/>
      <c r="J718" s="148">
        <f>ROUND(I718*H718,2)</f>
        <v>0</v>
      </c>
      <c r="K718" s="144" t="s">
        <v>183</v>
      </c>
      <c r="L718" s="34"/>
      <c r="M718" s="149" t="s">
        <v>1</v>
      </c>
      <c r="N718" s="150" t="s">
        <v>38</v>
      </c>
      <c r="O718" s="59"/>
      <c r="P718" s="151">
        <f>O718*H718</f>
        <v>0</v>
      </c>
      <c r="Q718" s="151">
        <v>0</v>
      </c>
      <c r="R718" s="151">
        <f>Q718*H718</f>
        <v>0</v>
      </c>
      <c r="S718" s="151">
        <v>0</v>
      </c>
      <c r="T718" s="152">
        <f>S718*H718</f>
        <v>0</v>
      </c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R718" s="153" t="s">
        <v>196</v>
      </c>
      <c r="AT718" s="153" t="s">
        <v>146</v>
      </c>
      <c r="AU718" s="153" t="s">
        <v>83</v>
      </c>
      <c r="AY718" s="18" t="s">
        <v>144</v>
      </c>
      <c r="BE718" s="154">
        <f>IF(N718="základní",J718,0)</f>
        <v>0</v>
      </c>
      <c r="BF718" s="154">
        <f>IF(N718="snížená",J718,0)</f>
        <v>0</v>
      </c>
      <c r="BG718" s="154">
        <f>IF(N718="zákl. přenesená",J718,0)</f>
        <v>0</v>
      </c>
      <c r="BH718" s="154">
        <f>IF(N718="sníž. přenesená",J718,0)</f>
        <v>0</v>
      </c>
      <c r="BI718" s="154">
        <f>IF(N718="nulová",J718,0)</f>
        <v>0</v>
      </c>
      <c r="BJ718" s="18" t="s">
        <v>81</v>
      </c>
      <c r="BK718" s="154">
        <f>ROUND(I718*H718,2)</f>
        <v>0</v>
      </c>
      <c r="BL718" s="18" t="s">
        <v>196</v>
      </c>
      <c r="BM718" s="153" t="s">
        <v>711</v>
      </c>
    </row>
    <row r="719" spans="1:47" s="2" customFormat="1" ht="10.2">
      <c r="A719" s="33"/>
      <c r="B719" s="34"/>
      <c r="C719" s="33"/>
      <c r="D719" s="155" t="s">
        <v>152</v>
      </c>
      <c r="E719" s="33"/>
      <c r="F719" s="156" t="s">
        <v>710</v>
      </c>
      <c r="G719" s="33"/>
      <c r="H719" s="33"/>
      <c r="I719" s="157"/>
      <c r="J719" s="33"/>
      <c r="K719" s="33"/>
      <c r="L719" s="34"/>
      <c r="M719" s="158"/>
      <c r="N719" s="159"/>
      <c r="O719" s="59"/>
      <c r="P719" s="59"/>
      <c r="Q719" s="59"/>
      <c r="R719" s="59"/>
      <c r="S719" s="59"/>
      <c r="T719" s="60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T719" s="18" t="s">
        <v>152</v>
      </c>
      <c r="AU719" s="18" t="s">
        <v>83</v>
      </c>
    </row>
    <row r="720" spans="2:51" s="13" customFormat="1" ht="10.2">
      <c r="B720" s="160"/>
      <c r="D720" s="155" t="s">
        <v>165</v>
      </c>
      <c r="E720" s="161" t="s">
        <v>1</v>
      </c>
      <c r="F720" s="162" t="s">
        <v>684</v>
      </c>
      <c r="H720" s="163">
        <v>995.92</v>
      </c>
      <c r="I720" s="164"/>
      <c r="L720" s="160"/>
      <c r="M720" s="165"/>
      <c r="N720" s="166"/>
      <c r="O720" s="166"/>
      <c r="P720" s="166"/>
      <c r="Q720" s="166"/>
      <c r="R720" s="166"/>
      <c r="S720" s="166"/>
      <c r="T720" s="167"/>
      <c r="AT720" s="161" t="s">
        <v>165</v>
      </c>
      <c r="AU720" s="161" t="s">
        <v>83</v>
      </c>
      <c r="AV720" s="13" t="s">
        <v>83</v>
      </c>
      <c r="AW720" s="13" t="s">
        <v>30</v>
      </c>
      <c r="AX720" s="13" t="s">
        <v>73</v>
      </c>
      <c r="AY720" s="161" t="s">
        <v>144</v>
      </c>
    </row>
    <row r="721" spans="2:51" s="14" customFormat="1" ht="10.2">
      <c r="B721" s="168"/>
      <c r="D721" s="155" t="s">
        <v>165</v>
      </c>
      <c r="E721" s="169" t="s">
        <v>1</v>
      </c>
      <c r="F721" s="170" t="s">
        <v>167</v>
      </c>
      <c r="H721" s="171">
        <v>995.92</v>
      </c>
      <c r="I721" s="172"/>
      <c r="L721" s="168"/>
      <c r="M721" s="173"/>
      <c r="N721" s="174"/>
      <c r="O721" s="174"/>
      <c r="P721" s="174"/>
      <c r="Q721" s="174"/>
      <c r="R721" s="174"/>
      <c r="S721" s="174"/>
      <c r="T721" s="175"/>
      <c r="AT721" s="169" t="s">
        <v>165</v>
      </c>
      <c r="AU721" s="169" t="s">
        <v>83</v>
      </c>
      <c r="AV721" s="14" t="s">
        <v>151</v>
      </c>
      <c r="AW721" s="14" t="s">
        <v>30</v>
      </c>
      <c r="AX721" s="14" t="s">
        <v>81</v>
      </c>
      <c r="AY721" s="169" t="s">
        <v>144</v>
      </c>
    </row>
    <row r="722" spans="1:65" s="2" customFormat="1" ht="16.5" customHeight="1">
      <c r="A722" s="33"/>
      <c r="B722" s="141"/>
      <c r="C722" s="142" t="s">
        <v>445</v>
      </c>
      <c r="D722" s="142" t="s">
        <v>146</v>
      </c>
      <c r="E722" s="143" t="s">
        <v>712</v>
      </c>
      <c r="F722" s="144" t="s">
        <v>713</v>
      </c>
      <c r="G722" s="145" t="s">
        <v>162</v>
      </c>
      <c r="H722" s="146">
        <v>995.92</v>
      </c>
      <c r="I722" s="147"/>
      <c r="J722" s="148">
        <f>ROUND(I722*H722,2)</f>
        <v>0</v>
      </c>
      <c r="K722" s="144" t="s">
        <v>183</v>
      </c>
      <c r="L722" s="34"/>
      <c r="M722" s="149" t="s">
        <v>1</v>
      </c>
      <c r="N722" s="150" t="s">
        <v>38</v>
      </c>
      <c r="O722" s="59"/>
      <c r="P722" s="151">
        <f>O722*H722</f>
        <v>0</v>
      </c>
      <c r="Q722" s="151">
        <v>0</v>
      </c>
      <c r="R722" s="151">
        <f>Q722*H722</f>
        <v>0</v>
      </c>
      <c r="S722" s="151">
        <v>0</v>
      </c>
      <c r="T722" s="152">
        <f>S722*H722</f>
        <v>0</v>
      </c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R722" s="153" t="s">
        <v>196</v>
      </c>
      <c r="AT722" s="153" t="s">
        <v>146</v>
      </c>
      <c r="AU722" s="153" t="s">
        <v>83</v>
      </c>
      <c r="AY722" s="18" t="s">
        <v>144</v>
      </c>
      <c r="BE722" s="154">
        <f>IF(N722="základní",J722,0)</f>
        <v>0</v>
      </c>
      <c r="BF722" s="154">
        <f>IF(N722="snížená",J722,0)</f>
        <v>0</v>
      </c>
      <c r="BG722" s="154">
        <f>IF(N722="zákl. přenesená",J722,0)</f>
        <v>0</v>
      </c>
      <c r="BH722" s="154">
        <f>IF(N722="sníž. přenesená",J722,0)</f>
        <v>0</v>
      </c>
      <c r="BI722" s="154">
        <f>IF(N722="nulová",J722,0)</f>
        <v>0</v>
      </c>
      <c r="BJ722" s="18" t="s">
        <v>81</v>
      </c>
      <c r="BK722" s="154">
        <f>ROUND(I722*H722,2)</f>
        <v>0</v>
      </c>
      <c r="BL722" s="18" t="s">
        <v>196</v>
      </c>
      <c r="BM722" s="153" t="s">
        <v>714</v>
      </c>
    </row>
    <row r="723" spans="1:47" s="2" customFormat="1" ht="10.2">
      <c r="A723" s="33"/>
      <c r="B723" s="34"/>
      <c r="C723" s="33"/>
      <c r="D723" s="155" t="s">
        <v>152</v>
      </c>
      <c r="E723" s="33"/>
      <c r="F723" s="156" t="s">
        <v>713</v>
      </c>
      <c r="G723" s="33"/>
      <c r="H723" s="33"/>
      <c r="I723" s="157"/>
      <c r="J723" s="33"/>
      <c r="K723" s="33"/>
      <c r="L723" s="34"/>
      <c r="M723" s="158"/>
      <c r="N723" s="159"/>
      <c r="O723" s="59"/>
      <c r="P723" s="59"/>
      <c r="Q723" s="59"/>
      <c r="R723" s="59"/>
      <c r="S723" s="59"/>
      <c r="T723" s="60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T723" s="18" t="s">
        <v>152</v>
      </c>
      <c r="AU723" s="18" t="s">
        <v>83</v>
      </c>
    </row>
    <row r="724" spans="2:51" s="13" customFormat="1" ht="10.2">
      <c r="B724" s="160"/>
      <c r="D724" s="155" t="s">
        <v>165</v>
      </c>
      <c r="E724" s="161" t="s">
        <v>1</v>
      </c>
      <c r="F724" s="162" t="s">
        <v>684</v>
      </c>
      <c r="H724" s="163">
        <v>995.92</v>
      </c>
      <c r="I724" s="164"/>
      <c r="L724" s="160"/>
      <c r="M724" s="165"/>
      <c r="N724" s="166"/>
      <c r="O724" s="166"/>
      <c r="P724" s="166"/>
      <c r="Q724" s="166"/>
      <c r="R724" s="166"/>
      <c r="S724" s="166"/>
      <c r="T724" s="167"/>
      <c r="AT724" s="161" t="s">
        <v>165</v>
      </c>
      <c r="AU724" s="161" t="s">
        <v>83</v>
      </c>
      <c r="AV724" s="13" t="s">
        <v>83</v>
      </c>
      <c r="AW724" s="13" t="s">
        <v>30</v>
      </c>
      <c r="AX724" s="13" t="s">
        <v>73</v>
      </c>
      <c r="AY724" s="161" t="s">
        <v>144</v>
      </c>
    </row>
    <row r="725" spans="2:51" s="14" customFormat="1" ht="10.2">
      <c r="B725" s="168"/>
      <c r="D725" s="155" t="s">
        <v>165</v>
      </c>
      <c r="E725" s="169" t="s">
        <v>1</v>
      </c>
      <c r="F725" s="170" t="s">
        <v>167</v>
      </c>
      <c r="H725" s="171">
        <v>995.92</v>
      </c>
      <c r="I725" s="172"/>
      <c r="L725" s="168"/>
      <c r="M725" s="173"/>
      <c r="N725" s="174"/>
      <c r="O725" s="174"/>
      <c r="P725" s="174"/>
      <c r="Q725" s="174"/>
      <c r="R725" s="174"/>
      <c r="S725" s="174"/>
      <c r="T725" s="175"/>
      <c r="AT725" s="169" t="s">
        <v>165</v>
      </c>
      <c r="AU725" s="169" t="s">
        <v>83</v>
      </c>
      <c r="AV725" s="14" t="s">
        <v>151</v>
      </c>
      <c r="AW725" s="14" t="s">
        <v>30</v>
      </c>
      <c r="AX725" s="14" t="s">
        <v>81</v>
      </c>
      <c r="AY725" s="169" t="s">
        <v>144</v>
      </c>
    </row>
    <row r="726" spans="1:65" s="2" customFormat="1" ht="16.5" customHeight="1">
      <c r="A726" s="33"/>
      <c r="B726" s="141"/>
      <c r="C726" s="142" t="s">
        <v>715</v>
      </c>
      <c r="D726" s="142" t="s">
        <v>146</v>
      </c>
      <c r="E726" s="143" t="s">
        <v>716</v>
      </c>
      <c r="F726" s="144" t="s">
        <v>717</v>
      </c>
      <c r="G726" s="145" t="s">
        <v>192</v>
      </c>
      <c r="H726" s="146">
        <v>497.96</v>
      </c>
      <c r="I726" s="147"/>
      <c r="J726" s="148">
        <f>ROUND(I726*H726,2)</f>
        <v>0</v>
      </c>
      <c r="K726" s="144" t="s">
        <v>183</v>
      </c>
      <c r="L726" s="34"/>
      <c r="M726" s="149" t="s">
        <v>1</v>
      </c>
      <c r="N726" s="150" t="s">
        <v>38</v>
      </c>
      <c r="O726" s="59"/>
      <c r="P726" s="151">
        <f>O726*H726</f>
        <v>0</v>
      </c>
      <c r="Q726" s="151">
        <v>0</v>
      </c>
      <c r="R726" s="151">
        <f>Q726*H726</f>
        <v>0</v>
      </c>
      <c r="S726" s="151">
        <v>0</v>
      </c>
      <c r="T726" s="152">
        <f>S726*H726</f>
        <v>0</v>
      </c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R726" s="153" t="s">
        <v>196</v>
      </c>
      <c r="AT726" s="153" t="s">
        <v>146</v>
      </c>
      <c r="AU726" s="153" t="s">
        <v>83</v>
      </c>
      <c r="AY726" s="18" t="s">
        <v>144</v>
      </c>
      <c r="BE726" s="154">
        <f>IF(N726="základní",J726,0)</f>
        <v>0</v>
      </c>
      <c r="BF726" s="154">
        <f>IF(N726="snížená",J726,0)</f>
        <v>0</v>
      </c>
      <c r="BG726" s="154">
        <f>IF(N726="zákl. přenesená",J726,0)</f>
        <v>0</v>
      </c>
      <c r="BH726" s="154">
        <f>IF(N726="sníž. přenesená",J726,0)</f>
        <v>0</v>
      </c>
      <c r="BI726" s="154">
        <f>IF(N726="nulová",J726,0)</f>
        <v>0</v>
      </c>
      <c r="BJ726" s="18" t="s">
        <v>81</v>
      </c>
      <c r="BK726" s="154">
        <f>ROUND(I726*H726,2)</f>
        <v>0</v>
      </c>
      <c r="BL726" s="18" t="s">
        <v>196</v>
      </c>
      <c r="BM726" s="153" t="s">
        <v>718</v>
      </c>
    </row>
    <row r="727" spans="1:47" s="2" customFormat="1" ht="10.2">
      <c r="A727" s="33"/>
      <c r="B727" s="34"/>
      <c r="C727" s="33"/>
      <c r="D727" s="155" t="s">
        <v>152</v>
      </c>
      <c r="E727" s="33"/>
      <c r="F727" s="156" t="s">
        <v>717</v>
      </c>
      <c r="G727" s="33"/>
      <c r="H727" s="33"/>
      <c r="I727" s="157"/>
      <c r="J727" s="33"/>
      <c r="K727" s="33"/>
      <c r="L727" s="34"/>
      <c r="M727" s="158"/>
      <c r="N727" s="159"/>
      <c r="O727" s="59"/>
      <c r="P727" s="59"/>
      <c r="Q727" s="59"/>
      <c r="R727" s="59"/>
      <c r="S727" s="59"/>
      <c r="T727" s="60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T727" s="18" t="s">
        <v>152</v>
      </c>
      <c r="AU727" s="18" t="s">
        <v>83</v>
      </c>
    </row>
    <row r="728" spans="2:51" s="15" customFormat="1" ht="10.2">
      <c r="B728" s="176"/>
      <c r="D728" s="155" t="s">
        <v>165</v>
      </c>
      <c r="E728" s="177" t="s">
        <v>1</v>
      </c>
      <c r="F728" s="178" t="s">
        <v>603</v>
      </c>
      <c r="H728" s="177" t="s">
        <v>1</v>
      </c>
      <c r="I728" s="179"/>
      <c r="L728" s="176"/>
      <c r="M728" s="180"/>
      <c r="N728" s="181"/>
      <c r="O728" s="181"/>
      <c r="P728" s="181"/>
      <c r="Q728" s="181"/>
      <c r="R728" s="181"/>
      <c r="S728" s="181"/>
      <c r="T728" s="182"/>
      <c r="AT728" s="177" t="s">
        <v>165</v>
      </c>
      <c r="AU728" s="177" t="s">
        <v>83</v>
      </c>
      <c r="AV728" s="15" t="s">
        <v>81</v>
      </c>
      <c r="AW728" s="15" t="s">
        <v>30</v>
      </c>
      <c r="AX728" s="15" t="s">
        <v>73</v>
      </c>
      <c r="AY728" s="177" t="s">
        <v>144</v>
      </c>
    </row>
    <row r="729" spans="2:51" s="15" customFormat="1" ht="10.2">
      <c r="B729" s="176"/>
      <c r="D729" s="155" t="s">
        <v>165</v>
      </c>
      <c r="E729" s="177" t="s">
        <v>1</v>
      </c>
      <c r="F729" s="178" t="s">
        <v>327</v>
      </c>
      <c r="H729" s="177" t="s">
        <v>1</v>
      </c>
      <c r="I729" s="179"/>
      <c r="L729" s="176"/>
      <c r="M729" s="180"/>
      <c r="N729" s="181"/>
      <c r="O729" s="181"/>
      <c r="P729" s="181"/>
      <c r="Q729" s="181"/>
      <c r="R729" s="181"/>
      <c r="S729" s="181"/>
      <c r="T729" s="182"/>
      <c r="AT729" s="177" t="s">
        <v>165</v>
      </c>
      <c r="AU729" s="177" t="s">
        <v>83</v>
      </c>
      <c r="AV729" s="15" t="s">
        <v>81</v>
      </c>
      <c r="AW729" s="15" t="s">
        <v>30</v>
      </c>
      <c r="AX729" s="15" t="s">
        <v>73</v>
      </c>
      <c r="AY729" s="177" t="s">
        <v>144</v>
      </c>
    </row>
    <row r="730" spans="2:51" s="13" customFormat="1" ht="10.2">
      <c r="B730" s="160"/>
      <c r="D730" s="155" t="s">
        <v>165</v>
      </c>
      <c r="E730" s="161" t="s">
        <v>1</v>
      </c>
      <c r="F730" s="162" t="s">
        <v>377</v>
      </c>
      <c r="H730" s="163">
        <v>497.96</v>
      </c>
      <c r="I730" s="164"/>
      <c r="L730" s="160"/>
      <c r="M730" s="165"/>
      <c r="N730" s="166"/>
      <c r="O730" s="166"/>
      <c r="P730" s="166"/>
      <c r="Q730" s="166"/>
      <c r="R730" s="166"/>
      <c r="S730" s="166"/>
      <c r="T730" s="167"/>
      <c r="AT730" s="161" t="s">
        <v>165</v>
      </c>
      <c r="AU730" s="161" t="s">
        <v>83</v>
      </c>
      <c r="AV730" s="13" t="s">
        <v>83</v>
      </c>
      <c r="AW730" s="13" t="s">
        <v>30</v>
      </c>
      <c r="AX730" s="13" t="s">
        <v>73</v>
      </c>
      <c r="AY730" s="161" t="s">
        <v>144</v>
      </c>
    </row>
    <row r="731" spans="2:51" s="14" customFormat="1" ht="10.2">
      <c r="B731" s="168"/>
      <c r="D731" s="155" t="s">
        <v>165</v>
      </c>
      <c r="E731" s="169" t="s">
        <v>1</v>
      </c>
      <c r="F731" s="170" t="s">
        <v>167</v>
      </c>
      <c r="H731" s="171">
        <v>497.96</v>
      </c>
      <c r="I731" s="172"/>
      <c r="L731" s="168"/>
      <c r="M731" s="173"/>
      <c r="N731" s="174"/>
      <c r="O731" s="174"/>
      <c r="P731" s="174"/>
      <c r="Q731" s="174"/>
      <c r="R731" s="174"/>
      <c r="S731" s="174"/>
      <c r="T731" s="175"/>
      <c r="AT731" s="169" t="s">
        <v>165</v>
      </c>
      <c r="AU731" s="169" t="s">
        <v>83</v>
      </c>
      <c r="AV731" s="14" t="s">
        <v>151</v>
      </c>
      <c r="AW731" s="14" t="s">
        <v>30</v>
      </c>
      <c r="AX731" s="14" t="s">
        <v>81</v>
      </c>
      <c r="AY731" s="169" t="s">
        <v>144</v>
      </c>
    </row>
    <row r="732" spans="1:65" s="2" customFormat="1" ht="16.5" customHeight="1">
      <c r="A732" s="33"/>
      <c r="B732" s="141"/>
      <c r="C732" s="142" t="s">
        <v>450</v>
      </c>
      <c r="D732" s="142" t="s">
        <v>146</v>
      </c>
      <c r="E732" s="143" t="s">
        <v>719</v>
      </c>
      <c r="F732" s="144" t="s">
        <v>720</v>
      </c>
      <c r="G732" s="145" t="s">
        <v>192</v>
      </c>
      <c r="H732" s="146">
        <v>497.96</v>
      </c>
      <c r="I732" s="147"/>
      <c r="J732" s="148">
        <f>ROUND(I732*H732,2)</f>
        <v>0</v>
      </c>
      <c r="K732" s="144" t="s">
        <v>183</v>
      </c>
      <c r="L732" s="34"/>
      <c r="M732" s="149" t="s">
        <v>1</v>
      </c>
      <c r="N732" s="150" t="s">
        <v>38</v>
      </c>
      <c r="O732" s="59"/>
      <c r="P732" s="151">
        <f>O732*H732</f>
        <v>0</v>
      </c>
      <c r="Q732" s="151">
        <v>0</v>
      </c>
      <c r="R732" s="151">
        <f>Q732*H732</f>
        <v>0</v>
      </c>
      <c r="S732" s="151">
        <v>0</v>
      </c>
      <c r="T732" s="152">
        <f>S732*H732</f>
        <v>0</v>
      </c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R732" s="153" t="s">
        <v>196</v>
      </c>
      <c r="AT732" s="153" t="s">
        <v>146</v>
      </c>
      <c r="AU732" s="153" t="s">
        <v>83</v>
      </c>
      <c r="AY732" s="18" t="s">
        <v>144</v>
      </c>
      <c r="BE732" s="154">
        <f>IF(N732="základní",J732,0)</f>
        <v>0</v>
      </c>
      <c r="BF732" s="154">
        <f>IF(N732="snížená",J732,0)</f>
        <v>0</v>
      </c>
      <c r="BG732" s="154">
        <f>IF(N732="zákl. přenesená",J732,0)</f>
        <v>0</v>
      </c>
      <c r="BH732" s="154">
        <f>IF(N732="sníž. přenesená",J732,0)</f>
        <v>0</v>
      </c>
      <c r="BI732" s="154">
        <f>IF(N732="nulová",J732,0)</f>
        <v>0</v>
      </c>
      <c r="BJ732" s="18" t="s">
        <v>81</v>
      </c>
      <c r="BK732" s="154">
        <f>ROUND(I732*H732,2)</f>
        <v>0</v>
      </c>
      <c r="BL732" s="18" t="s">
        <v>196</v>
      </c>
      <c r="BM732" s="153" t="s">
        <v>721</v>
      </c>
    </row>
    <row r="733" spans="1:47" s="2" customFormat="1" ht="10.2">
      <c r="A733" s="33"/>
      <c r="B733" s="34"/>
      <c r="C733" s="33"/>
      <c r="D733" s="155" t="s">
        <v>152</v>
      </c>
      <c r="E733" s="33"/>
      <c r="F733" s="156" t="s">
        <v>720</v>
      </c>
      <c r="G733" s="33"/>
      <c r="H733" s="33"/>
      <c r="I733" s="157"/>
      <c r="J733" s="33"/>
      <c r="K733" s="33"/>
      <c r="L733" s="34"/>
      <c r="M733" s="158"/>
      <c r="N733" s="159"/>
      <c r="O733" s="59"/>
      <c r="P733" s="59"/>
      <c r="Q733" s="59"/>
      <c r="R733" s="59"/>
      <c r="S733" s="59"/>
      <c r="T733" s="60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T733" s="18" t="s">
        <v>152</v>
      </c>
      <c r="AU733" s="18" t="s">
        <v>83</v>
      </c>
    </row>
    <row r="734" spans="2:51" s="15" customFormat="1" ht="10.2">
      <c r="B734" s="176"/>
      <c r="D734" s="155" t="s">
        <v>165</v>
      </c>
      <c r="E734" s="177" t="s">
        <v>1</v>
      </c>
      <c r="F734" s="178" t="s">
        <v>603</v>
      </c>
      <c r="H734" s="177" t="s">
        <v>1</v>
      </c>
      <c r="I734" s="179"/>
      <c r="L734" s="176"/>
      <c r="M734" s="180"/>
      <c r="N734" s="181"/>
      <c r="O734" s="181"/>
      <c r="P734" s="181"/>
      <c r="Q734" s="181"/>
      <c r="R734" s="181"/>
      <c r="S734" s="181"/>
      <c r="T734" s="182"/>
      <c r="AT734" s="177" t="s">
        <v>165</v>
      </c>
      <c r="AU734" s="177" t="s">
        <v>83</v>
      </c>
      <c r="AV734" s="15" t="s">
        <v>81</v>
      </c>
      <c r="AW734" s="15" t="s">
        <v>30</v>
      </c>
      <c r="AX734" s="15" t="s">
        <v>73</v>
      </c>
      <c r="AY734" s="177" t="s">
        <v>144</v>
      </c>
    </row>
    <row r="735" spans="2:51" s="15" customFormat="1" ht="10.2">
      <c r="B735" s="176"/>
      <c r="D735" s="155" t="s">
        <v>165</v>
      </c>
      <c r="E735" s="177" t="s">
        <v>1</v>
      </c>
      <c r="F735" s="178" t="s">
        <v>327</v>
      </c>
      <c r="H735" s="177" t="s">
        <v>1</v>
      </c>
      <c r="I735" s="179"/>
      <c r="L735" s="176"/>
      <c r="M735" s="180"/>
      <c r="N735" s="181"/>
      <c r="O735" s="181"/>
      <c r="P735" s="181"/>
      <c r="Q735" s="181"/>
      <c r="R735" s="181"/>
      <c r="S735" s="181"/>
      <c r="T735" s="182"/>
      <c r="AT735" s="177" t="s">
        <v>165</v>
      </c>
      <c r="AU735" s="177" t="s">
        <v>83</v>
      </c>
      <c r="AV735" s="15" t="s">
        <v>81</v>
      </c>
      <c r="AW735" s="15" t="s">
        <v>30</v>
      </c>
      <c r="AX735" s="15" t="s">
        <v>73</v>
      </c>
      <c r="AY735" s="177" t="s">
        <v>144</v>
      </c>
    </row>
    <row r="736" spans="2:51" s="13" customFormat="1" ht="10.2">
      <c r="B736" s="160"/>
      <c r="D736" s="155" t="s">
        <v>165</v>
      </c>
      <c r="E736" s="161" t="s">
        <v>1</v>
      </c>
      <c r="F736" s="162" t="s">
        <v>377</v>
      </c>
      <c r="H736" s="163">
        <v>497.96</v>
      </c>
      <c r="I736" s="164"/>
      <c r="L736" s="160"/>
      <c r="M736" s="165"/>
      <c r="N736" s="166"/>
      <c r="O736" s="166"/>
      <c r="P736" s="166"/>
      <c r="Q736" s="166"/>
      <c r="R736" s="166"/>
      <c r="S736" s="166"/>
      <c r="T736" s="167"/>
      <c r="AT736" s="161" t="s">
        <v>165</v>
      </c>
      <c r="AU736" s="161" t="s">
        <v>83</v>
      </c>
      <c r="AV736" s="13" t="s">
        <v>83</v>
      </c>
      <c r="AW736" s="13" t="s">
        <v>30</v>
      </c>
      <c r="AX736" s="13" t="s">
        <v>73</v>
      </c>
      <c r="AY736" s="161" t="s">
        <v>144</v>
      </c>
    </row>
    <row r="737" spans="2:51" s="14" customFormat="1" ht="10.2">
      <c r="B737" s="168"/>
      <c r="D737" s="155" t="s">
        <v>165</v>
      </c>
      <c r="E737" s="169" t="s">
        <v>1</v>
      </c>
      <c r="F737" s="170" t="s">
        <v>167</v>
      </c>
      <c r="H737" s="171">
        <v>497.96</v>
      </c>
      <c r="I737" s="172"/>
      <c r="L737" s="168"/>
      <c r="M737" s="173"/>
      <c r="N737" s="174"/>
      <c r="O737" s="174"/>
      <c r="P737" s="174"/>
      <c r="Q737" s="174"/>
      <c r="R737" s="174"/>
      <c r="S737" s="174"/>
      <c r="T737" s="175"/>
      <c r="AT737" s="169" t="s">
        <v>165</v>
      </c>
      <c r="AU737" s="169" t="s">
        <v>83</v>
      </c>
      <c r="AV737" s="14" t="s">
        <v>151</v>
      </c>
      <c r="AW737" s="14" t="s">
        <v>30</v>
      </c>
      <c r="AX737" s="14" t="s">
        <v>81</v>
      </c>
      <c r="AY737" s="169" t="s">
        <v>144</v>
      </c>
    </row>
    <row r="738" spans="1:65" s="2" customFormat="1" ht="16.5" customHeight="1">
      <c r="A738" s="33"/>
      <c r="B738" s="141"/>
      <c r="C738" s="142" t="s">
        <v>722</v>
      </c>
      <c r="D738" s="142" t="s">
        <v>146</v>
      </c>
      <c r="E738" s="143" t="s">
        <v>723</v>
      </c>
      <c r="F738" s="144" t="s">
        <v>724</v>
      </c>
      <c r="G738" s="145" t="s">
        <v>182</v>
      </c>
      <c r="H738" s="146">
        <v>60</v>
      </c>
      <c r="I738" s="147"/>
      <c r="J738" s="148">
        <f>ROUND(I738*H738,2)</f>
        <v>0</v>
      </c>
      <c r="K738" s="144" t="s">
        <v>183</v>
      </c>
      <c r="L738" s="34"/>
      <c r="M738" s="149" t="s">
        <v>1</v>
      </c>
      <c r="N738" s="150" t="s">
        <v>38</v>
      </c>
      <c r="O738" s="59"/>
      <c r="P738" s="151">
        <f>O738*H738</f>
        <v>0</v>
      </c>
      <c r="Q738" s="151">
        <v>0</v>
      </c>
      <c r="R738" s="151">
        <f>Q738*H738</f>
        <v>0</v>
      </c>
      <c r="S738" s="151">
        <v>0</v>
      </c>
      <c r="T738" s="152">
        <f>S738*H738</f>
        <v>0</v>
      </c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R738" s="153" t="s">
        <v>196</v>
      </c>
      <c r="AT738" s="153" t="s">
        <v>146</v>
      </c>
      <c r="AU738" s="153" t="s">
        <v>83</v>
      </c>
      <c r="AY738" s="18" t="s">
        <v>144</v>
      </c>
      <c r="BE738" s="154">
        <f>IF(N738="základní",J738,0)</f>
        <v>0</v>
      </c>
      <c r="BF738" s="154">
        <f>IF(N738="snížená",J738,0)</f>
        <v>0</v>
      </c>
      <c r="BG738" s="154">
        <f>IF(N738="zákl. přenesená",J738,0)</f>
        <v>0</v>
      </c>
      <c r="BH738" s="154">
        <f>IF(N738="sníž. přenesená",J738,0)</f>
        <v>0</v>
      </c>
      <c r="BI738" s="154">
        <f>IF(N738="nulová",J738,0)</f>
        <v>0</v>
      </c>
      <c r="BJ738" s="18" t="s">
        <v>81</v>
      </c>
      <c r="BK738" s="154">
        <f>ROUND(I738*H738,2)</f>
        <v>0</v>
      </c>
      <c r="BL738" s="18" t="s">
        <v>196</v>
      </c>
      <c r="BM738" s="153" t="s">
        <v>725</v>
      </c>
    </row>
    <row r="739" spans="1:47" s="2" customFormat="1" ht="10.2">
      <c r="A739" s="33"/>
      <c r="B739" s="34"/>
      <c r="C739" s="33"/>
      <c r="D739" s="155" t="s">
        <v>152</v>
      </c>
      <c r="E739" s="33"/>
      <c r="F739" s="156" t="s">
        <v>724</v>
      </c>
      <c r="G739" s="33"/>
      <c r="H739" s="33"/>
      <c r="I739" s="157"/>
      <c r="J739" s="33"/>
      <c r="K739" s="33"/>
      <c r="L739" s="34"/>
      <c r="M739" s="158"/>
      <c r="N739" s="159"/>
      <c r="O739" s="59"/>
      <c r="P739" s="59"/>
      <c r="Q739" s="59"/>
      <c r="R739" s="59"/>
      <c r="S739" s="59"/>
      <c r="T739" s="60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T739" s="18" t="s">
        <v>152</v>
      </c>
      <c r="AU739" s="18" t="s">
        <v>83</v>
      </c>
    </row>
    <row r="740" spans="2:51" s="15" customFormat="1" ht="10.2">
      <c r="B740" s="176"/>
      <c r="D740" s="155" t="s">
        <v>165</v>
      </c>
      <c r="E740" s="177" t="s">
        <v>1</v>
      </c>
      <c r="F740" s="178" t="s">
        <v>603</v>
      </c>
      <c r="H740" s="177" t="s">
        <v>1</v>
      </c>
      <c r="I740" s="179"/>
      <c r="L740" s="176"/>
      <c r="M740" s="180"/>
      <c r="N740" s="181"/>
      <c r="O740" s="181"/>
      <c r="P740" s="181"/>
      <c r="Q740" s="181"/>
      <c r="R740" s="181"/>
      <c r="S740" s="181"/>
      <c r="T740" s="182"/>
      <c r="AT740" s="177" t="s">
        <v>165</v>
      </c>
      <c r="AU740" s="177" t="s">
        <v>83</v>
      </c>
      <c r="AV740" s="15" t="s">
        <v>81</v>
      </c>
      <c r="AW740" s="15" t="s">
        <v>30</v>
      </c>
      <c r="AX740" s="15" t="s">
        <v>73</v>
      </c>
      <c r="AY740" s="177" t="s">
        <v>144</v>
      </c>
    </row>
    <row r="741" spans="2:51" s="15" customFormat="1" ht="10.2">
      <c r="B741" s="176"/>
      <c r="D741" s="155" t="s">
        <v>165</v>
      </c>
      <c r="E741" s="177" t="s">
        <v>1</v>
      </c>
      <c r="F741" s="178" t="s">
        <v>327</v>
      </c>
      <c r="H741" s="177" t="s">
        <v>1</v>
      </c>
      <c r="I741" s="179"/>
      <c r="L741" s="176"/>
      <c r="M741" s="180"/>
      <c r="N741" s="181"/>
      <c r="O741" s="181"/>
      <c r="P741" s="181"/>
      <c r="Q741" s="181"/>
      <c r="R741" s="181"/>
      <c r="S741" s="181"/>
      <c r="T741" s="182"/>
      <c r="AT741" s="177" t="s">
        <v>165</v>
      </c>
      <c r="AU741" s="177" t="s">
        <v>83</v>
      </c>
      <c r="AV741" s="15" t="s">
        <v>81</v>
      </c>
      <c r="AW741" s="15" t="s">
        <v>30</v>
      </c>
      <c r="AX741" s="15" t="s">
        <v>73</v>
      </c>
      <c r="AY741" s="177" t="s">
        <v>144</v>
      </c>
    </row>
    <row r="742" spans="2:51" s="13" customFormat="1" ht="10.2">
      <c r="B742" s="160"/>
      <c r="D742" s="155" t="s">
        <v>165</v>
      </c>
      <c r="E742" s="161" t="s">
        <v>1</v>
      </c>
      <c r="F742" s="162" t="s">
        <v>310</v>
      </c>
      <c r="H742" s="163">
        <v>60</v>
      </c>
      <c r="I742" s="164"/>
      <c r="L742" s="160"/>
      <c r="M742" s="165"/>
      <c r="N742" s="166"/>
      <c r="O742" s="166"/>
      <c r="P742" s="166"/>
      <c r="Q742" s="166"/>
      <c r="R742" s="166"/>
      <c r="S742" s="166"/>
      <c r="T742" s="167"/>
      <c r="AT742" s="161" t="s">
        <v>165</v>
      </c>
      <c r="AU742" s="161" t="s">
        <v>83</v>
      </c>
      <c r="AV742" s="13" t="s">
        <v>83</v>
      </c>
      <c r="AW742" s="13" t="s">
        <v>30</v>
      </c>
      <c r="AX742" s="13" t="s">
        <v>73</v>
      </c>
      <c r="AY742" s="161" t="s">
        <v>144</v>
      </c>
    </row>
    <row r="743" spans="2:51" s="14" customFormat="1" ht="10.2">
      <c r="B743" s="168"/>
      <c r="D743" s="155" t="s">
        <v>165</v>
      </c>
      <c r="E743" s="169" t="s">
        <v>1</v>
      </c>
      <c r="F743" s="170" t="s">
        <v>167</v>
      </c>
      <c r="H743" s="171">
        <v>60</v>
      </c>
      <c r="I743" s="172"/>
      <c r="L743" s="168"/>
      <c r="M743" s="173"/>
      <c r="N743" s="174"/>
      <c r="O743" s="174"/>
      <c r="P743" s="174"/>
      <c r="Q743" s="174"/>
      <c r="R743" s="174"/>
      <c r="S743" s="174"/>
      <c r="T743" s="175"/>
      <c r="AT743" s="169" t="s">
        <v>165</v>
      </c>
      <c r="AU743" s="169" t="s">
        <v>83</v>
      </c>
      <c r="AV743" s="14" t="s">
        <v>151</v>
      </c>
      <c r="AW743" s="14" t="s">
        <v>30</v>
      </c>
      <c r="AX743" s="14" t="s">
        <v>81</v>
      </c>
      <c r="AY743" s="169" t="s">
        <v>144</v>
      </c>
    </row>
    <row r="744" spans="1:65" s="2" customFormat="1" ht="16.5" customHeight="1">
      <c r="A744" s="33"/>
      <c r="B744" s="141"/>
      <c r="C744" s="142" t="s">
        <v>455</v>
      </c>
      <c r="D744" s="142" t="s">
        <v>146</v>
      </c>
      <c r="E744" s="143" t="s">
        <v>726</v>
      </c>
      <c r="F744" s="144" t="s">
        <v>727</v>
      </c>
      <c r="G744" s="145" t="s">
        <v>182</v>
      </c>
      <c r="H744" s="146">
        <v>120</v>
      </c>
      <c r="I744" s="147"/>
      <c r="J744" s="148">
        <f>ROUND(I744*H744,2)</f>
        <v>0</v>
      </c>
      <c r="K744" s="144" t="s">
        <v>183</v>
      </c>
      <c r="L744" s="34"/>
      <c r="M744" s="149" t="s">
        <v>1</v>
      </c>
      <c r="N744" s="150" t="s">
        <v>38</v>
      </c>
      <c r="O744" s="59"/>
      <c r="P744" s="151">
        <f>O744*H744</f>
        <v>0</v>
      </c>
      <c r="Q744" s="151">
        <v>0</v>
      </c>
      <c r="R744" s="151">
        <f>Q744*H744</f>
        <v>0</v>
      </c>
      <c r="S744" s="151">
        <v>0</v>
      </c>
      <c r="T744" s="152">
        <f>S744*H744</f>
        <v>0</v>
      </c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R744" s="153" t="s">
        <v>196</v>
      </c>
      <c r="AT744" s="153" t="s">
        <v>146</v>
      </c>
      <c r="AU744" s="153" t="s">
        <v>83</v>
      </c>
      <c r="AY744" s="18" t="s">
        <v>144</v>
      </c>
      <c r="BE744" s="154">
        <f>IF(N744="základní",J744,0)</f>
        <v>0</v>
      </c>
      <c r="BF744" s="154">
        <f>IF(N744="snížená",J744,0)</f>
        <v>0</v>
      </c>
      <c r="BG744" s="154">
        <f>IF(N744="zákl. přenesená",J744,0)</f>
        <v>0</v>
      </c>
      <c r="BH744" s="154">
        <f>IF(N744="sníž. přenesená",J744,0)</f>
        <v>0</v>
      </c>
      <c r="BI744" s="154">
        <f>IF(N744="nulová",J744,0)</f>
        <v>0</v>
      </c>
      <c r="BJ744" s="18" t="s">
        <v>81</v>
      </c>
      <c r="BK744" s="154">
        <f>ROUND(I744*H744,2)</f>
        <v>0</v>
      </c>
      <c r="BL744" s="18" t="s">
        <v>196</v>
      </c>
      <c r="BM744" s="153" t="s">
        <v>728</v>
      </c>
    </row>
    <row r="745" spans="1:47" s="2" customFormat="1" ht="10.2">
      <c r="A745" s="33"/>
      <c r="B745" s="34"/>
      <c r="C745" s="33"/>
      <c r="D745" s="155" t="s">
        <v>152</v>
      </c>
      <c r="E745" s="33"/>
      <c r="F745" s="156" t="s">
        <v>727</v>
      </c>
      <c r="G745" s="33"/>
      <c r="H745" s="33"/>
      <c r="I745" s="157"/>
      <c r="J745" s="33"/>
      <c r="K745" s="33"/>
      <c r="L745" s="34"/>
      <c r="M745" s="158"/>
      <c r="N745" s="159"/>
      <c r="O745" s="59"/>
      <c r="P745" s="59"/>
      <c r="Q745" s="59"/>
      <c r="R745" s="59"/>
      <c r="S745" s="59"/>
      <c r="T745" s="60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T745" s="18" t="s">
        <v>152</v>
      </c>
      <c r="AU745" s="18" t="s">
        <v>83</v>
      </c>
    </row>
    <row r="746" spans="2:51" s="15" customFormat="1" ht="10.2">
      <c r="B746" s="176"/>
      <c r="D746" s="155" t="s">
        <v>165</v>
      </c>
      <c r="E746" s="177" t="s">
        <v>1</v>
      </c>
      <c r="F746" s="178" t="s">
        <v>603</v>
      </c>
      <c r="H746" s="177" t="s">
        <v>1</v>
      </c>
      <c r="I746" s="179"/>
      <c r="L746" s="176"/>
      <c r="M746" s="180"/>
      <c r="N746" s="181"/>
      <c r="O746" s="181"/>
      <c r="P746" s="181"/>
      <c r="Q746" s="181"/>
      <c r="R746" s="181"/>
      <c r="S746" s="181"/>
      <c r="T746" s="182"/>
      <c r="AT746" s="177" t="s">
        <v>165</v>
      </c>
      <c r="AU746" s="177" t="s">
        <v>83</v>
      </c>
      <c r="AV746" s="15" t="s">
        <v>81</v>
      </c>
      <c r="AW746" s="15" t="s">
        <v>30</v>
      </c>
      <c r="AX746" s="15" t="s">
        <v>73</v>
      </c>
      <c r="AY746" s="177" t="s">
        <v>144</v>
      </c>
    </row>
    <row r="747" spans="2:51" s="15" customFormat="1" ht="10.2">
      <c r="B747" s="176"/>
      <c r="D747" s="155" t="s">
        <v>165</v>
      </c>
      <c r="E747" s="177" t="s">
        <v>1</v>
      </c>
      <c r="F747" s="178" t="s">
        <v>327</v>
      </c>
      <c r="H747" s="177" t="s">
        <v>1</v>
      </c>
      <c r="I747" s="179"/>
      <c r="L747" s="176"/>
      <c r="M747" s="180"/>
      <c r="N747" s="181"/>
      <c r="O747" s="181"/>
      <c r="P747" s="181"/>
      <c r="Q747" s="181"/>
      <c r="R747" s="181"/>
      <c r="S747" s="181"/>
      <c r="T747" s="182"/>
      <c r="AT747" s="177" t="s">
        <v>165</v>
      </c>
      <c r="AU747" s="177" t="s">
        <v>83</v>
      </c>
      <c r="AV747" s="15" t="s">
        <v>81</v>
      </c>
      <c r="AW747" s="15" t="s">
        <v>30</v>
      </c>
      <c r="AX747" s="15" t="s">
        <v>73</v>
      </c>
      <c r="AY747" s="177" t="s">
        <v>144</v>
      </c>
    </row>
    <row r="748" spans="2:51" s="13" customFormat="1" ht="10.2">
      <c r="B748" s="160"/>
      <c r="D748" s="155" t="s">
        <v>165</v>
      </c>
      <c r="E748" s="161" t="s">
        <v>1</v>
      </c>
      <c r="F748" s="162" t="s">
        <v>445</v>
      </c>
      <c r="H748" s="163">
        <v>120</v>
      </c>
      <c r="I748" s="164"/>
      <c r="L748" s="160"/>
      <c r="M748" s="165"/>
      <c r="N748" s="166"/>
      <c r="O748" s="166"/>
      <c r="P748" s="166"/>
      <c r="Q748" s="166"/>
      <c r="R748" s="166"/>
      <c r="S748" s="166"/>
      <c r="T748" s="167"/>
      <c r="AT748" s="161" t="s">
        <v>165</v>
      </c>
      <c r="AU748" s="161" t="s">
        <v>83</v>
      </c>
      <c r="AV748" s="13" t="s">
        <v>83</v>
      </c>
      <c r="AW748" s="13" t="s">
        <v>30</v>
      </c>
      <c r="AX748" s="13" t="s">
        <v>73</v>
      </c>
      <c r="AY748" s="161" t="s">
        <v>144</v>
      </c>
    </row>
    <row r="749" spans="2:51" s="14" customFormat="1" ht="10.2">
      <c r="B749" s="168"/>
      <c r="D749" s="155" t="s">
        <v>165</v>
      </c>
      <c r="E749" s="169" t="s">
        <v>1</v>
      </c>
      <c r="F749" s="170" t="s">
        <v>167</v>
      </c>
      <c r="H749" s="171">
        <v>120</v>
      </c>
      <c r="I749" s="172"/>
      <c r="L749" s="168"/>
      <c r="M749" s="173"/>
      <c r="N749" s="174"/>
      <c r="O749" s="174"/>
      <c r="P749" s="174"/>
      <c r="Q749" s="174"/>
      <c r="R749" s="174"/>
      <c r="S749" s="174"/>
      <c r="T749" s="175"/>
      <c r="AT749" s="169" t="s">
        <v>165</v>
      </c>
      <c r="AU749" s="169" t="s">
        <v>83</v>
      </c>
      <c r="AV749" s="14" t="s">
        <v>151</v>
      </c>
      <c r="AW749" s="14" t="s">
        <v>30</v>
      </c>
      <c r="AX749" s="14" t="s">
        <v>81</v>
      </c>
      <c r="AY749" s="169" t="s">
        <v>144</v>
      </c>
    </row>
    <row r="750" spans="1:65" s="2" customFormat="1" ht="16.5" customHeight="1">
      <c r="A750" s="33"/>
      <c r="B750" s="141"/>
      <c r="C750" s="142" t="s">
        <v>729</v>
      </c>
      <c r="D750" s="142" t="s">
        <v>146</v>
      </c>
      <c r="E750" s="143" t="s">
        <v>730</v>
      </c>
      <c r="F750" s="144" t="s">
        <v>731</v>
      </c>
      <c r="G750" s="145" t="s">
        <v>182</v>
      </c>
      <c r="H750" s="146">
        <v>60</v>
      </c>
      <c r="I750" s="147"/>
      <c r="J750" s="148">
        <f>ROUND(I750*H750,2)</f>
        <v>0</v>
      </c>
      <c r="K750" s="144" t="s">
        <v>183</v>
      </c>
      <c r="L750" s="34"/>
      <c r="M750" s="149" t="s">
        <v>1</v>
      </c>
      <c r="N750" s="150" t="s">
        <v>38</v>
      </c>
      <c r="O750" s="59"/>
      <c r="P750" s="151">
        <f>O750*H750</f>
        <v>0</v>
      </c>
      <c r="Q750" s="151">
        <v>0</v>
      </c>
      <c r="R750" s="151">
        <f>Q750*H750</f>
        <v>0</v>
      </c>
      <c r="S750" s="151">
        <v>0</v>
      </c>
      <c r="T750" s="152">
        <f>S750*H750</f>
        <v>0</v>
      </c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R750" s="153" t="s">
        <v>196</v>
      </c>
      <c r="AT750" s="153" t="s">
        <v>146</v>
      </c>
      <c r="AU750" s="153" t="s">
        <v>83</v>
      </c>
      <c r="AY750" s="18" t="s">
        <v>144</v>
      </c>
      <c r="BE750" s="154">
        <f>IF(N750="základní",J750,0)</f>
        <v>0</v>
      </c>
      <c r="BF750" s="154">
        <f>IF(N750="snížená",J750,0)</f>
        <v>0</v>
      </c>
      <c r="BG750" s="154">
        <f>IF(N750="zákl. přenesená",J750,0)</f>
        <v>0</v>
      </c>
      <c r="BH750" s="154">
        <f>IF(N750="sníž. přenesená",J750,0)</f>
        <v>0</v>
      </c>
      <c r="BI750" s="154">
        <f>IF(N750="nulová",J750,0)</f>
        <v>0</v>
      </c>
      <c r="BJ750" s="18" t="s">
        <v>81</v>
      </c>
      <c r="BK750" s="154">
        <f>ROUND(I750*H750,2)</f>
        <v>0</v>
      </c>
      <c r="BL750" s="18" t="s">
        <v>196</v>
      </c>
      <c r="BM750" s="153" t="s">
        <v>732</v>
      </c>
    </row>
    <row r="751" spans="1:47" s="2" customFormat="1" ht="10.2">
      <c r="A751" s="33"/>
      <c r="B751" s="34"/>
      <c r="C751" s="33"/>
      <c r="D751" s="155" t="s">
        <v>152</v>
      </c>
      <c r="E751" s="33"/>
      <c r="F751" s="156" t="s">
        <v>731</v>
      </c>
      <c r="G751" s="33"/>
      <c r="H751" s="33"/>
      <c r="I751" s="157"/>
      <c r="J751" s="33"/>
      <c r="K751" s="33"/>
      <c r="L751" s="34"/>
      <c r="M751" s="158"/>
      <c r="N751" s="159"/>
      <c r="O751" s="59"/>
      <c r="P751" s="59"/>
      <c r="Q751" s="59"/>
      <c r="R751" s="59"/>
      <c r="S751" s="59"/>
      <c r="T751" s="60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T751" s="18" t="s">
        <v>152</v>
      </c>
      <c r="AU751" s="18" t="s">
        <v>83</v>
      </c>
    </row>
    <row r="752" spans="2:51" s="15" customFormat="1" ht="10.2">
      <c r="B752" s="176"/>
      <c r="D752" s="155" t="s">
        <v>165</v>
      </c>
      <c r="E752" s="177" t="s">
        <v>1</v>
      </c>
      <c r="F752" s="178" t="s">
        <v>603</v>
      </c>
      <c r="H752" s="177" t="s">
        <v>1</v>
      </c>
      <c r="I752" s="179"/>
      <c r="L752" s="176"/>
      <c r="M752" s="180"/>
      <c r="N752" s="181"/>
      <c r="O752" s="181"/>
      <c r="P752" s="181"/>
      <c r="Q752" s="181"/>
      <c r="R752" s="181"/>
      <c r="S752" s="181"/>
      <c r="T752" s="182"/>
      <c r="AT752" s="177" t="s">
        <v>165</v>
      </c>
      <c r="AU752" s="177" t="s">
        <v>83</v>
      </c>
      <c r="AV752" s="15" t="s">
        <v>81</v>
      </c>
      <c r="AW752" s="15" t="s">
        <v>30</v>
      </c>
      <c r="AX752" s="15" t="s">
        <v>73</v>
      </c>
      <c r="AY752" s="177" t="s">
        <v>144</v>
      </c>
    </row>
    <row r="753" spans="2:51" s="15" customFormat="1" ht="10.2">
      <c r="B753" s="176"/>
      <c r="D753" s="155" t="s">
        <v>165</v>
      </c>
      <c r="E753" s="177" t="s">
        <v>1</v>
      </c>
      <c r="F753" s="178" t="s">
        <v>327</v>
      </c>
      <c r="H753" s="177" t="s">
        <v>1</v>
      </c>
      <c r="I753" s="179"/>
      <c r="L753" s="176"/>
      <c r="M753" s="180"/>
      <c r="N753" s="181"/>
      <c r="O753" s="181"/>
      <c r="P753" s="181"/>
      <c r="Q753" s="181"/>
      <c r="R753" s="181"/>
      <c r="S753" s="181"/>
      <c r="T753" s="182"/>
      <c r="AT753" s="177" t="s">
        <v>165</v>
      </c>
      <c r="AU753" s="177" t="s">
        <v>83</v>
      </c>
      <c r="AV753" s="15" t="s">
        <v>81</v>
      </c>
      <c r="AW753" s="15" t="s">
        <v>30</v>
      </c>
      <c r="AX753" s="15" t="s">
        <v>73</v>
      </c>
      <c r="AY753" s="177" t="s">
        <v>144</v>
      </c>
    </row>
    <row r="754" spans="2:51" s="13" customFormat="1" ht="10.2">
      <c r="B754" s="160"/>
      <c r="D754" s="155" t="s">
        <v>165</v>
      </c>
      <c r="E754" s="161" t="s">
        <v>1</v>
      </c>
      <c r="F754" s="162" t="s">
        <v>310</v>
      </c>
      <c r="H754" s="163">
        <v>60</v>
      </c>
      <c r="I754" s="164"/>
      <c r="L754" s="160"/>
      <c r="M754" s="165"/>
      <c r="N754" s="166"/>
      <c r="O754" s="166"/>
      <c r="P754" s="166"/>
      <c r="Q754" s="166"/>
      <c r="R754" s="166"/>
      <c r="S754" s="166"/>
      <c r="T754" s="167"/>
      <c r="AT754" s="161" t="s">
        <v>165</v>
      </c>
      <c r="AU754" s="161" t="s">
        <v>83</v>
      </c>
      <c r="AV754" s="13" t="s">
        <v>83</v>
      </c>
      <c r="AW754" s="13" t="s">
        <v>30</v>
      </c>
      <c r="AX754" s="13" t="s">
        <v>73</v>
      </c>
      <c r="AY754" s="161" t="s">
        <v>144</v>
      </c>
    </row>
    <row r="755" spans="2:51" s="14" customFormat="1" ht="10.2">
      <c r="B755" s="168"/>
      <c r="D755" s="155" t="s">
        <v>165</v>
      </c>
      <c r="E755" s="169" t="s">
        <v>1</v>
      </c>
      <c r="F755" s="170" t="s">
        <v>167</v>
      </c>
      <c r="H755" s="171">
        <v>60</v>
      </c>
      <c r="I755" s="172"/>
      <c r="L755" s="168"/>
      <c r="M755" s="173"/>
      <c r="N755" s="174"/>
      <c r="O755" s="174"/>
      <c r="P755" s="174"/>
      <c r="Q755" s="174"/>
      <c r="R755" s="174"/>
      <c r="S755" s="174"/>
      <c r="T755" s="175"/>
      <c r="AT755" s="169" t="s">
        <v>165</v>
      </c>
      <c r="AU755" s="169" t="s">
        <v>83</v>
      </c>
      <c r="AV755" s="14" t="s">
        <v>151</v>
      </c>
      <c r="AW755" s="14" t="s">
        <v>30</v>
      </c>
      <c r="AX755" s="14" t="s">
        <v>81</v>
      </c>
      <c r="AY755" s="169" t="s">
        <v>144</v>
      </c>
    </row>
    <row r="756" spans="1:65" s="2" customFormat="1" ht="16.5" customHeight="1">
      <c r="A756" s="33"/>
      <c r="B756" s="141"/>
      <c r="C756" s="142" t="s">
        <v>463</v>
      </c>
      <c r="D756" s="142" t="s">
        <v>146</v>
      </c>
      <c r="E756" s="143" t="s">
        <v>733</v>
      </c>
      <c r="F756" s="144" t="s">
        <v>734</v>
      </c>
      <c r="G756" s="145" t="s">
        <v>182</v>
      </c>
      <c r="H756" s="146">
        <v>120</v>
      </c>
      <c r="I756" s="147"/>
      <c r="J756" s="148">
        <f>ROUND(I756*H756,2)</f>
        <v>0</v>
      </c>
      <c r="K756" s="144" t="s">
        <v>183</v>
      </c>
      <c r="L756" s="34"/>
      <c r="M756" s="149" t="s">
        <v>1</v>
      </c>
      <c r="N756" s="150" t="s">
        <v>38</v>
      </c>
      <c r="O756" s="59"/>
      <c r="P756" s="151">
        <f>O756*H756</f>
        <v>0</v>
      </c>
      <c r="Q756" s="151">
        <v>0</v>
      </c>
      <c r="R756" s="151">
        <f>Q756*H756</f>
        <v>0</v>
      </c>
      <c r="S756" s="151">
        <v>0</v>
      </c>
      <c r="T756" s="152">
        <f>S756*H756</f>
        <v>0</v>
      </c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R756" s="153" t="s">
        <v>196</v>
      </c>
      <c r="AT756" s="153" t="s">
        <v>146</v>
      </c>
      <c r="AU756" s="153" t="s">
        <v>83</v>
      </c>
      <c r="AY756" s="18" t="s">
        <v>144</v>
      </c>
      <c r="BE756" s="154">
        <f>IF(N756="základní",J756,0)</f>
        <v>0</v>
      </c>
      <c r="BF756" s="154">
        <f>IF(N756="snížená",J756,0)</f>
        <v>0</v>
      </c>
      <c r="BG756" s="154">
        <f>IF(N756="zákl. přenesená",J756,0)</f>
        <v>0</v>
      </c>
      <c r="BH756" s="154">
        <f>IF(N756="sníž. přenesená",J756,0)</f>
        <v>0</v>
      </c>
      <c r="BI756" s="154">
        <f>IF(N756="nulová",J756,0)</f>
        <v>0</v>
      </c>
      <c r="BJ756" s="18" t="s">
        <v>81</v>
      </c>
      <c r="BK756" s="154">
        <f>ROUND(I756*H756,2)</f>
        <v>0</v>
      </c>
      <c r="BL756" s="18" t="s">
        <v>196</v>
      </c>
      <c r="BM756" s="153" t="s">
        <v>735</v>
      </c>
    </row>
    <row r="757" spans="1:47" s="2" customFormat="1" ht="10.2">
      <c r="A757" s="33"/>
      <c r="B757" s="34"/>
      <c r="C757" s="33"/>
      <c r="D757" s="155" t="s">
        <v>152</v>
      </c>
      <c r="E757" s="33"/>
      <c r="F757" s="156" t="s">
        <v>734</v>
      </c>
      <c r="G757" s="33"/>
      <c r="H757" s="33"/>
      <c r="I757" s="157"/>
      <c r="J757" s="33"/>
      <c r="K757" s="33"/>
      <c r="L757" s="34"/>
      <c r="M757" s="158"/>
      <c r="N757" s="159"/>
      <c r="O757" s="59"/>
      <c r="P757" s="59"/>
      <c r="Q757" s="59"/>
      <c r="R757" s="59"/>
      <c r="S757" s="59"/>
      <c r="T757" s="60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T757" s="18" t="s">
        <v>152</v>
      </c>
      <c r="AU757" s="18" t="s">
        <v>83</v>
      </c>
    </row>
    <row r="758" spans="2:51" s="15" customFormat="1" ht="10.2">
      <c r="B758" s="176"/>
      <c r="D758" s="155" t="s">
        <v>165</v>
      </c>
      <c r="E758" s="177" t="s">
        <v>1</v>
      </c>
      <c r="F758" s="178" t="s">
        <v>603</v>
      </c>
      <c r="H758" s="177" t="s">
        <v>1</v>
      </c>
      <c r="I758" s="179"/>
      <c r="L758" s="176"/>
      <c r="M758" s="180"/>
      <c r="N758" s="181"/>
      <c r="O758" s="181"/>
      <c r="P758" s="181"/>
      <c r="Q758" s="181"/>
      <c r="R758" s="181"/>
      <c r="S758" s="181"/>
      <c r="T758" s="182"/>
      <c r="AT758" s="177" t="s">
        <v>165</v>
      </c>
      <c r="AU758" s="177" t="s">
        <v>83</v>
      </c>
      <c r="AV758" s="15" t="s">
        <v>81</v>
      </c>
      <c r="AW758" s="15" t="s">
        <v>30</v>
      </c>
      <c r="AX758" s="15" t="s">
        <v>73</v>
      </c>
      <c r="AY758" s="177" t="s">
        <v>144</v>
      </c>
    </row>
    <row r="759" spans="2:51" s="15" customFormat="1" ht="10.2">
      <c r="B759" s="176"/>
      <c r="D759" s="155" t="s">
        <v>165</v>
      </c>
      <c r="E759" s="177" t="s">
        <v>1</v>
      </c>
      <c r="F759" s="178" t="s">
        <v>327</v>
      </c>
      <c r="H759" s="177" t="s">
        <v>1</v>
      </c>
      <c r="I759" s="179"/>
      <c r="L759" s="176"/>
      <c r="M759" s="180"/>
      <c r="N759" s="181"/>
      <c r="O759" s="181"/>
      <c r="P759" s="181"/>
      <c r="Q759" s="181"/>
      <c r="R759" s="181"/>
      <c r="S759" s="181"/>
      <c r="T759" s="182"/>
      <c r="AT759" s="177" t="s">
        <v>165</v>
      </c>
      <c r="AU759" s="177" t="s">
        <v>83</v>
      </c>
      <c r="AV759" s="15" t="s">
        <v>81</v>
      </c>
      <c r="AW759" s="15" t="s">
        <v>30</v>
      </c>
      <c r="AX759" s="15" t="s">
        <v>73</v>
      </c>
      <c r="AY759" s="177" t="s">
        <v>144</v>
      </c>
    </row>
    <row r="760" spans="2:51" s="13" customFormat="1" ht="10.2">
      <c r="B760" s="160"/>
      <c r="D760" s="155" t="s">
        <v>165</v>
      </c>
      <c r="E760" s="161" t="s">
        <v>1</v>
      </c>
      <c r="F760" s="162" t="s">
        <v>445</v>
      </c>
      <c r="H760" s="163">
        <v>120</v>
      </c>
      <c r="I760" s="164"/>
      <c r="L760" s="160"/>
      <c r="M760" s="165"/>
      <c r="N760" s="166"/>
      <c r="O760" s="166"/>
      <c r="P760" s="166"/>
      <c r="Q760" s="166"/>
      <c r="R760" s="166"/>
      <c r="S760" s="166"/>
      <c r="T760" s="167"/>
      <c r="AT760" s="161" t="s">
        <v>165</v>
      </c>
      <c r="AU760" s="161" t="s">
        <v>83</v>
      </c>
      <c r="AV760" s="13" t="s">
        <v>83</v>
      </c>
      <c r="AW760" s="13" t="s">
        <v>30</v>
      </c>
      <c r="AX760" s="13" t="s">
        <v>73</v>
      </c>
      <c r="AY760" s="161" t="s">
        <v>144</v>
      </c>
    </row>
    <row r="761" spans="2:51" s="14" customFormat="1" ht="10.2">
      <c r="B761" s="168"/>
      <c r="D761" s="155" t="s">
        <v>165</v>
      </c>
      <c r="E761" s="169" t="s">
        <v>1</v>
      </c>
      <c r="F761" s="170" t="s">
        <v>167</v>
      </c>
      <c r="H761" s="171">
        <v>120</v>
      </c>
      <c r="I761" s="172"/>
      <c r="L761" s="168"/>
      <c r="M761" s="173"/>
      <c r="N761" s="174"/>
      <c r="O761" s="174"/>
      <c r="P761" s="174"/>
      <c r="Q761" s="174"/>
      <c r="R761" s="174"/>
      <c r="S761" s="174"/>
      <c r="T761" s="175"/>
      <c r="AT761" s="169" t="s">
        <v>165</v>
      </c>
      <c r="AU761" s="169" t="s">
        <v>83</v>
      </c>
      <c r="AV761" s="14" t="s">
        <v>151</v>
      </c>
      <c r="AW761" s="14" t="s">
        <v>30</v>
      </c>
      <c r="AX761" s="14" t="s">
        <v>81</v>
      </c>
      <c r="AY761" s="169" t="s">
        <v>144</v>
      </c>
    </row>
    <row r="762" spans="1:65" s="2" customFormat="1" ht="22.8">
      <c r="A762" s="33"/>
      <c r="B762" s="141"/>
      <c r="C762" s="142" t="s">
        <v>736</v>
      </c>
      <c r="D762" s="142" t="s">
        <v>146</v>
      </c>
      <c r="E762" s="143" t="s">
        <v>737</v>
      </c>
      <c r="F762" s="144" t="s">
        <v>738</v>
      </c>
      <c r="G762" s="145" t="s">
        <v>496</v>
      </c>
      <c r="H762" s="146"/>
      <c r="I762" s="147"/>
      <c r="J762" s="148">
        <f>ROUND(I762*H762,2)</f>
        <v>0</v>
      </c>
      <c r="K762" s="144" t="s">
        <v>183</v>
      </c>
      <c r="L762" s="34"/>
      <c r="M762" s="149" t="s">
        <v>1</v>
      </c>
      <c r="N762" s="150" t="s">
        <v>38</v>
      </c>
      <c r="O762" s="59"/>
      <c r="P762" s="151">
        <f>O762*H762</f>
        <v>0</v>
      </c>
      <c r="Q762" s="151">
        <v>0</v>
      </c>
      <c r="R762" s="151">
        <f>Q762*H762</f>
        <v>0</v>
      </c>
      <c r="S762" s="151">
        <v>0</v>
      </c>
      <c r="T762" s="152">
        <f>S762*H762</f>
        <v>0</v>
      </c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R762" s="153" t="s">
        <v>196</v>
      </c>
      <c r="AT762" s="153" t="s">
        <v>146</v>
      </c>
      <c r="AU762" s="153" t="s">
        <v>83</v>
      </c>
      <c r="AY762" s="18" t="s">
        <v>144</v>
      </c>
      <c r="BE762" s="154">
        <f>IF(N762="základní",J762,0)</f>
        <v>0</v>
      </c>
      <c r="BF762" s="154">
        <f>IF(N762="snížená",J762,0)</f>
        <v>0</v>
      </c>
      <c r="BG762" s="154">
        <f>IF(N762="zákl. přenesená",J762,0)</f>
        <v>0</v>
      </c>
      <c r="BH762" s="154">
        <f>IF(N762="sníž. přenesená",J762,0)</f>
        <v>0</v>
      </c>
      <c r="BI762" s="154">
        <f>IF(N762="nulová",J762,0)</f>
        <v>0</v>
      </c>
      <c r="BJ762" s="18" t="s">
        <v>81</v>
      </c>
      <c r="BK762" s="154">
        <f>ROUND(I762*H762,2)</f>
        <v>0</v>
      </c>
      <c r="BL762" s="18" t="s">
        <v>196</v>
      </c>
      <c r="BM762" s="153" t="s">
        <v>739</v>
      </c>
    </row>
    <row r="763" spans="1:47" s="2" customFormat="1" ht="19.2">
      <c r="A763" s="33"/>
      <c r="B763" s="34"/>
      <c r="C763" s="33"/>
      <c r="D763" s="155" t="s">
        <v>152</v>
      </c>
      <c r="E763" s="33"/>
      <c r="F763" s="156" t="s">
        <v>738</v>
      </c>
      <c r="G763" s="33"/>
      <c r="H763" s="33"/>
      <c r="I763" s="157"/>
      <c r="J763" s="33"/>
      <c r="K763" s="33"/>
      <c r="L763" s="34"/>
      <c r="M763" s="158"/>
      <c r="N763" s="159"/>
      <c r="O763" s="59"/>
      <c r="P763" s="59"/>
      <c r="Q763" s="59"/>
      <c r="R763" s="59"/>
      <c r="S763" s="59"/>
      <c r="T763" s="60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T763" s="18" t="s">
        <v>152</v>
      </c>
      <c r="AU763" s="18" t="s">
        <v>83</v>
      </c>
    </row>
    <row r="764" spans="1:65" s="2" customFormat="1" ht="22.8">
      <c r="A764" s="33"/>
      <c r="B764" s="141"/>
      <c r="C764" s="142" t="s">
        <v>468</v>
      </c>
      <c r="D764" s="142" t="s">
        <v>146</v>
      </c>
      <c r="E764" s="143" t="s">
        <v>740</v>
      </c>
      <c r="F764" s="144" t="s">
        <v>741</v>
      </c>
      <c r="G764" s="145" t="s">
        <v>496</v>
      </c>
      <c r="H764" s="146"/>
      <c r="I764" s="147"/>
      <c r="J764" s="148">
        <f>ROUND(I764*H764,2)</f>
        <v>0</v>
      </c>
      <c r="K764" s="144" t="s">
        <v>183</v>
      </c>
      <c r="L764" s="34"/>
      <c r="M764" s="149" t="s">
        <v>1</v>
      </c>
      <c r="N764" s="150" t="s">
        <v>38</v>
      </c>
      <c r="O764" s="59"/>
      <c r="P764" s="151">
        <f>O764*H764</f>
        <v>0</v>
      </c>
      <c r="Q764" s="151">
        <v>0</v>
      </c>
      <c r="R764" s="151">
        <f>Q764*H764</f>
        <v>0</v>
      </c>
      <c r="S764" s="151">
        <v>0</v>
      </c>
      <c r="T764" s="152">
        <f>S764*H764</f>
        <v>0</v>
      </c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R764" s="153" t="s">
        <v>196</v>
      </c>
      <c r="AT764" s="153" t="s">
        <v>146</v>
      </c>
      <c r="AU764" s="153" t="s">
        <v>83</v>
      </c>
      <c r="AY764" s="18" t="s">
        <v>144</v>
      </c>
      <c r="BE764" s="154">
        <f>IF(N764="základní",J764,0)</f>
        <v>0</v>
      </c>
      <c r="BF764" s="154">
        <f>IF(N764="snížená",J764,0)</f>
        <v>0</v>
      </c>
      <c r="BG764" s="154">
        <f>IF(N764="zákl. přenesená",J764,0)</f>
        <v>0</v>
      </c>
      <c r="BH764" s="154">
        <f>IF(N764="sníž. přenesená",J764,0)</f>
        <v>0</v>
      </c>
      <c r="BI764" s="154">
        <f>IF(N764="nulová",J764,0)</f>
        <v>0</v>
      </c>
      <c r="BJ764" s="18" t="s">
        <v>81</v>
      </c>
      <c r="BK764" s="154">
        <f>ROUND(I764*H764,2)</f>
        <v>0</v>
      </c>
      <c r="BL764" s="18" t="s">
        <v>196</v>
      </c>
      <c r="BM764" s="153" t="s">
        <v>742</v>
      </c>
    </row>
    <row r="765" spans="1:47" s="2" customFormat="1" ht="19.2">
      <c r="A765" s="33"/>
      <c r="B765" s="34"/>
      <c r="C765" s="33"/>
      <c r="D765" s="155" t="s">
        <v>152</v>
      </c>
      <c r="E765" s="33"/>
      <c r="F765" s="156" t="s">
        <v>741</v>
      </c>
      <c r="G765" s="33"/>
      <c r="H765" s="33"/>
      <c r="I765" s="157"/>
      <c r="J765" s="33"/>
      <c r="K765" s="33"/>
      <c r="L765" s="34"/>
      <c r="M765" s="158"/>
      <c r="N765" s="159"/>
      <c r="O765" s="59"/>
      <c r="P765" s="59"/>
      <c r="Q765" s="59"/>
      <c r="R765" s="59"/>
      <c r="S765" s="59"/>
      <c r="T765" s="60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T765" s="18" t="s">
        <v>152</v>
      </c>
      <c r="AU765" s="18" t="s">
        <v>83</v>
      </c>
    </row>
    <row r="766" spans="2:63" s="12" customFormat="1" ht="22.8" customHeight="1">
      <c r="B766" s="129"/>
      <c r="D766" s="130" t="s">
        <v>72</v>
      </c>
      <c r="E766" s="139" t="s">
        <v>743</v>
      </c>
      <c r="F766" s="139" t="s">
        <v>744</v>
      </c>
      <c r="I766" s="132"/>
      <c r="J766" s="140">
        <f>BK766</f>
        <v>0</v>
      </c>
      <c r="L766" s="129"/>
      <c r="M766" s="133"/>
      <c r="N766" s="134"/>
      <c r="O766" s="134"/>
      <c r="P766" s="135">
        <f>SUM(P767:P805)</f>
        <v>0</v>
      </c>
      <c r="Q766" s="134"/>
      <c r="R766" s="135">
        <f>SUM(R767:R805)</f>
        <v>0</v>
      </c>
      <c r="S766" s="134"/>
      <c r="T766" s="136">
        <f>SUM(T767:T805)</f>
        <v>0</v>
      </c>
      <c r="AR766" s="130" t="s">
        <v>83</v>
      </c>
      <c r="AT766" s="137" t="s">
        <v>72</v>
      </c>
      <c r="AU766" s="137" t="s">
        <v>81</v>
      </c>
      <c r="AY766" s="130" t="s">
        <v>144</v>
      </c>
      <c r="BK766" s="138">
        <f>SUM(BK767:BK805)</f>
        <v>0</v>
      </c>
    </row>
    <row r="767" spans="1:65" s="2" customFormat="1" ht="16.5" customHeight="1">
      <c r="A767" s="33"/>
      <c r="B767" s="141"/>
      <c r="C767" s="142" t="s">
        <v>745</v>
      </c>
      <c r="D767" s="142" t="s">
        <v>146</v>
      </c>
      <c r="E767" s="143" t="s">
        <v>746</v>
      </c>
      <c r="F767" s="144" t="s">
        <v>747</v>
      </c>
      <c r="G767" s="145" t="s">
        <v>162</v>
      </c>
      <c r="H767" s="146">
        <v>14.007</v>
      </c>
      <c r="I767" s="147"/>
      <c r="J767" s="148">
        <f>ROUND(I767*H767,2)</f>
        <v>0</v>
      </c>
      <c r="K767" s="144" t="s">
        <v>183</v>
      </c>
      <c r="L767" s="34"/>
      <c r="M767" s="149" t="s">
        <v>1</v>
      </c>
      <c r="N767" s="150" t="s">
        <v>38</v>
      </c>
      <c r="O767" s="59"/>
      <c r="P767" s="151">
        <f>O767*H767</f>
        <v>0</v>
      </c>
      <c r="Q767" s="151">
        <v>0</v>
      </c>
      <c r="R767" s="151">
        <f>Q767*H767</f>
        <v>0</v>
      </c>
      <c r="S767" s="151">
        <v>0</v>
      </c>
      <c r="T767" s="152">
        <f>S767*H767</f>
        <v>0</v>
      </c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R767" s="153" t="s">
        <v>196</v>
      </c>
      <c r="AT767" s="153" t="s">
        <v>146</v>
      </c>
      <c r="AU767" s="153" t="s">
        <v>83</v>
      </c>
      <c r="AY767" s="18" t="s">
        <v>144</v>
      </c>
      <c r="BE767" s="154">
        <f>IF(N767="základní",J767,0)</f>
        <v>0</v>
      </c>
      <c r="BF767" s="154">
        <f>IF(N767="snížená",J767,0)</f>
        <v>0</v>
      </c>
      <c r="BG767" s="154">
        <f>IF(N767="zákl. přenesená",J767,0)</f>
        <v>0</v>
      </c>
      <c r="BH767" s="154">
        <f>IF(N767="sníž. přenesená",J767,0)</f>
        <v>0</v>
      </c>
      <c r="BI767" s="154">
        <f>IF(N767="nulová",J767,0)</f>
        <v>0</v>
      </c>
      <c r="BJ767" s="18" t="s">
        <v>81</v>
      </c>
      <c r="BK767" s="154">
        <f>ROUND(I767*H767,2)</f>
        <v>0</v>
      </c>
      <c r="BL767" s="18" t="s">
        <v>196</v>
      </c>
      <c r="BM767" s="153" t="s">
        <v>748</v>
      </c>
    </row>
    <row r="768" spans="1:47" s="2" customFormat="1" ht="10.2">
      <c r="A768" s="33"/>
      <c r="B768" s="34"/>
      <c r="C768" s="33"/>
      <c r="D768" s="155" t="s">
        <v>152</v>
      </c>
      <c r="E768" s="33"/>
      <c r="F768" s="156" t="s">
        <v>747</v>
      </c>
      <c r="G768" s="33"/>
      <c r="H768" s="33"/>
      <c r="I768" s="157"/>
      <c r="J768" s="33"/>
      <c r="K768" s="33"/>
      <c r="L768" s="34"/>
      <c r="M768" s="158"/>
      <c r="N768" s="159"/>
      <c r="O768" s="59"/>
      <c r="P768" s="59"/>
      <c r="Q768" s="59"/>
      <c r="R768" s="59"/>
      <c r="S768" s="59"/>
      <c r="T768" s="60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T768" s="18" t="s">
        <v>152</v>
      </c>
      <c r="AU768" s="18" t="s">
        <v>83</v>
      </c>
    </row>
    <row r="769" spans="2:51" s="15" customFormat="1" ht="10.2">
      <c r="B769" s="176"/>
      <c r="D769" s="155" t="s">
        <v>165</v>
      </c>
      <c r="E769" s="177" t="s">
        <v>1</v>
      </c>
      <c r="F769" s="178" t="s">
        <v>272</v>
      </c>
      <c r="H769" s="177" t="s">
        <v>1</v>
      </c>
      <c r="I769" s="179"/>
      <c r="L769" s="176"/>
      <c r="M769" s="180"/>
      <c r="N769" s="181"/>
      <c r="O769" s="181"/>
      <c r="P769" s="181"/>
      <c r="Q769" s="181"/>
      <c r="R769" s="181"/>
      <c r="S769" s="181"/>
      <c r="T769" s="182"/>
      <c r="AT769" s="177" t="s">
        <v>165</v>
      </c>
      <c r="AU769" s="177" t="s">
        <v>83</v>
      </c>
      <c r="AV769" s="15" t="s">
        <v>81</v>
      </c>
      <c r="AW769" s="15" t="s">
        <v>30</v>
      </c>
      <c r="AX769" s="15" t="s">
        <v>73</v>
      </c>
      <c r="AY769" s="177" t="s">
        <v>144</v>
      </c>
    </row>
    <row r="770" spans="2:51" s="13" customFormat="1" ht="10.2">
      <c r="B770" s="160"/>
      <c r="D770" s="155" t="s">
        <v>165</v>
      </c>
      <c r="E770" s="161" t="s">
        <v>1</v>
      </c>
      <c r="F770" s="162" t="s">
        <v>749</v>
      </c>
      <c r="H770" s="163">
        <v>3.33</v>
      </c>
      <c r="I770" s="164"/>
      <c r="L770" s="160"/>
      <c r="M770" s="165"/>
      <c r="N770" s="166"/>
      <c r="O770" s="166"/>
      <c r="P770" s="166"/>
      <c r="Q770" s="166"/>
      <c r="R770" s="166"/>
      <c r="S770" s="166"/>
      <c r="T770" s="167"/>
      <c r="AT770" s="161" t="s">
        <v>165</v>
      </c>
      <c r="AU770" s="161" t="s">
        <v>83</v>
      </c>
      <c r="AV770" s="13" t="s">
        <v>83</v>
      </c>
      <c r="AW770" s="13" t="s">
        <v>30</v>
      </c>
      <c r="AX770" s="13" t="s">
        <v>73</v>
      </c>
      <c r="AY770" s="161" t="s">
        <v>144</v>
      </c>
    </row>
    <row r="771" spans="2:51" s="13" customFormat="1" ht="10.2">
      <c r="B771" s="160"/>
      <c r="D771" s="155" t="s">
        <v>165</v>
      </c>
      <c r="E771" s="161" t="s">
        <v>1</v>
      </c>
      <c r="F771" s="162" t="s">
        <v>750</v>
      </c>
      <c r="H771" s="163">
        <v>0.888</v>
      </c>
      <c r="I771" s="164"/>
      <c r="L771" s="160"/>
      <c r="M771" s="165"/>
      <c r="N771" s="166"/>
      <c r="O771" s="166"/>
      <c r="P771" s="166"/>
      <c r="Q771" s="166"/>
      <c r="R771" s="166"/>
      <c r="S771" s="166"/>
      <c r="T771" s="167"/>
      <c r="AT771" s="161" t="s">
        <v>165</v>
      </c>
      <c r="AU771" s="161" t="s">
        <v>83</v>
      </c>
      <c r="AV771" s="13" t="s">
        <v>83</v>
      </c>
      <c r="AW771" s="13" t="s">
        <v>30</v>
      </c>
      <c r="AX771" s="13" t="s">
        <v>73</v>
      </c>
      <c r="AY771" s="161" t="s">
        <v>144</v>
      </c>
    </row>
    <row r="772" spans="2:51" s="13" customFormat="1" ht="10.2">
      <c r="B772" s="160"/>
      <c r="D772" s="155" t="s">
        <v>165</v>
      </c>
      <c r="E772" s="161" t="s">
        <v>1</v>
      </c>
      <c r="F772" s="162" t="s">
        <v>751</v>
      </c>
      <c r="H772" s="163">
        <v>0.79</v>
      </c>
      <c r="I772" s="164"/>
      <c r="L772" s="160"/>
      <c r="M772" s="165"/>
      <c r="N772" s="166"/>
      <c r="O772" s="166"/>
      <c r="P772" s="166"/>
      <c r="Q772" s="166"/>
      <c r="R772" s="166"/>
      <c r="S772" s="166"/>
      <c r="T772" s="167"/>
      <c r="AT772" s="161" t="s">
        <v>165</v>
      </c>
      <c r="AU772" s="161" t="s">
        <v>83</v>
      </c>
      <c r="AV772" s="13" t="s">
        <v>83</v>
      </c>
      <c r="AW772" s="13" t="s">
        <v>30</v>
      </c>
      <c r="AX772" s="13" t="s">
        <v>73</v>
      </c>
      <c r="AY772" s="161" t="s">
        <v>144</v>
      </c>
    </row>
    <row r="773" spans="2:51" s="13" customFormat="1" ht="10.2">
      <c r="B773" s="160"/>
      <c r="D773" s="155" t="s">
        <v>165</v>
      </c>
      <c r="E773" s="161" t="s">
        <v>1</v>
      </c>
      <c r="F773" s="162" t="s">
        <v>752</v>
      </c>
      <c r="H773" s="163">
        <v>4.378</v>
      </c>
      <c r="I773" s="164"/>
      <c r="L773" s="160"/>
      <c r="M773" s="165"/>
      <c r="N773" s="166"/>
      <c r="O773" s="166"/>
      <c r="P773" s="166"/>
      <c r="Q773" s="166"/>
      <c r="R773" s="166"/>
      <c r="S773" s="166"/>
      <c r="T773" s="167"/>
      <c r="AT773" s="161" t="s">
        <v>165</v>
      </c>
      <c r="AU773" s="161" t="s">
        <v>83</v>
      </c>
      <c r="AV773" s="13" t="s">
        <v>83</v>
      </c>
      <c r="AW773" s="13" t="s">
        <v>30</v>
      </c>
      <c r="AX773" s="13" t="s">
        <v>73</v>
      </c>
      <c r="AY773" s="161" t="s">
        <v>144</v>
      </c>
    </row>
    <row r="774" spans="2:51" s="13" customFormat="1" ht="10.2">
      <c r="B774" s="160"/>
      <c r="D774" s="155" t="s">
        <v>165</v>
      </c>
      <c r="E774" s="161" t="s">
        <v>1</v>
      </c>
      <c r="F774" s="162" t="s">
        <v>753</v>
      </c>
      <c r="H774" s="163">
        <v>4.013</v>
      </c>
      <c r="I774" s="164"/>
      <c r="L774" s="160"/>
      <c r="M774" s="165"/>
      <c r="N774" s="166"/>
      <c r="O774" s="166"/>
      <c r="P774" s="166"/>
      <c r="Q774" s="166"/>
      <c r="R774" s="166"/>
      <c r="S774" s="166"/>
      <c r="T774" s="167"/>
      <c r="AT774" s="161" t="s">
        <v>165</v>
      </c>
      <c r="AU774" s="161" t="s">
        <v>83</v>
      </c>
      <c r="AV774" s="13" t="s">
        <v>83</v>
      </c>
      <c r="AW774" s="13" t="s">
        <v>30</v>
      </c>
      <c r="AX774" s="13" t="s">
        <v>73</v>
      </c>
      <c r="AY774" s="161" t="s">
        <v>144</v>
      </c>
    </row>
    <row r="775" spans="2:51" s="13" customFormat="1" ht="10.2">
      <c r="B775" s="160"/>
      <c r="D775" s="155" t="s">
        <v>165</v>
      </c>
      <c r="E775" s="161" t="s">
        <v>1</v>
      </c>
      <c r="F775" s="162" t="s">
        <v>754</v>
      </c>
      <c r="H775" s="163">
        <v>0.608</v>
      </c>
      <c r="I775" s="164"/>
      <c r="L775" s="160"/>
      <c r="M775" s="165"/>
      <c r="N775" s="166"/>
      <c r="O775" s="166"/>
      <c r="P775" s="166"/>
      <c r="Q775" s="166"/>
      <c r="R775" s="166"/>
      <c r="S775" s="166"/>
      <c r="T775" s="167"/>
      <c r="AT775" s="161" t="s">
        <v>165</v>
      </c>
      <c r="AU775" s="161" t="s">
        <v>83</v>
      </c>
      <c r="AV775" s="13" t="s">
        <v>83</v>
      </c>
      <c r="AW775" s="13" t="s">
        <v>30</v>
      </c>
      <c r="AX775" s="13" t="s">
        <v>73</v>
      </c>
      <c r="AY775" s="161" t="s">
        <v>144</v>
      </c>
    </row>
    <row r="776" spans="2:51" s="14" customFormat="1" ht="10.2">
      <c r="B776" s="168"/>
      <c r="D776" s="155" t="s">
        <v>165</v>
      </c>
      <c r="E776" s="169" t="s">
        <v>1</v>
      </c>
      <c r="F776" s="170" t="s">
        <v>167</v>
      </c>
      <c r="H776" s="171">
        <v>14.007</v>
      </c>
      <c r="I776" s="172"/>
      <c r="L776" s="168"/>
      <c r="M776" s="173"/>
      <c r="N776" s="174"/>
      <c r="O776" s="174"/>
      <c r="P776" s="174"/>
      <c r="Q776" s="174"/>
      <c r="R776" s="174"/>
      <c r="S776" s="174"/>
      <c r="T776" s="175"/>
      <c r="AT776" s="169" t="s">
        <v>165</v>
      </c>
      <c r="AU776" s="169" t="s">
        <v>83</v>
      </c>
      <c r="AV776" s="14" t="s">
        <v>151</v>
      </c>
      <c r="AW776" s="14" t="s">
        <v>30</v>
      </c>
      <c r="AX776" s="14" t="s">
        <v>81</v>
      </c>
      <c r="AY776" s="169" t="s">
        <v>144</v>
      </c>
    </row>
    <row r="777" spans="1:65" s="2" customFormat="1" ht="22.8">
      <c r="A777" s="33"/>
      <c r="B777" s="141"/>
      <c r="C777" s="142" t="s">
        <v>473</v>
      </c>
      <c r="D777" s="142" t="s">
        <v>146</v>
      </c>
      <c r="E777" s="143" t="s">
        <v>755</v>
      </c>
      <c r="F777" s="144" t="s">
        <v>756</v>
      </c>
      <c r="G777" s="145" t="s">
        <v>162</v>
      </c>
      <c r="H777" s="146">
        <v>14.007</v>
      </c>
      <c r="I777" s="147"/>
      <c r="J777" s="148">
        <f>ROUND(I777*H777,2)</f>
        <v>0</v>
      </c>
      <c r="K777" s="144" t="s">
        <v>183</v>
      </c>
      <c r="L777" s="34"/>
      <c r="M777" s="149" t="s">
        <v>1</v>
      </c>
      <c r="N777" s="150" t="s">
        <v>38</v>
      </c>
      <c r="O777" s="59"/>
      <c r="P777" s="151">
        <f>O777*H777</f>
        <v>0</v>
      </c>
      <c r="Q777" s="151">
        <v>0</v>
      </c>
      <c r="R777" s="151">
        <f>Q777*H777</f>
        <v>0</v>
      </c>
      <c r="S777" s="151">
        <v>0</v>
      </c>
      <c r="T777" s="152">
        <f>S777*H777</f>
        <v>0</v>
      </c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R777" s="153" t="s">
        <v>196</v>
      </c>
      <c r="AT777" s="153" t="s">
        <v>146</v>
      </c>
      <c r="AU777" s="153" t="s">
        <v>83</v>
      </c>
      <c r="AY777" s="18" t="s">
        <v>144</v>
      </c>
      <c r="BE777" s="154">
        <f>IF(N777="základní",J777,0)</f>
        <v>0</v>
      </c>
      <c r="BF777" s="154">
        <f>IF(N777="snížená",J777,0)</f>
        <v>0</v>
      </c>
      <c r="BG777" s="154">
        <f>IF(N777="zákl. přenesená",J777,0)</f>
        <v>0</v>
      </c>
      <c r="BH777" s="154">
        <f>IF(N777="sníž. přenesená",J777,0)</f>
        <v>0</v>
      </c>
      <c r="BI777" s="154">
        <f>IF(N777="nulová",J777,0)</f>
        <v>0</v>
      </c>
      <c r="BJ777" s="18" t="s">
        <v>81</v>
      </c>
      <c r="BK777" s="154">
        <f>ROUND(I777*H777,2)</f>
        <v>0</v>
      </c>
      <c r="BL777" s="18" t="s">
        <v>196</v>
      </c>
      <c r="BM777" s="153" t="s">
        <v>757</v>
      </c>
    </row>
    <row r="778" spans="1:47" s="2" customFormat="1" ht="10.2">
      <c r="A778" s="33"/>
      <c r="B778" s="34"/>
      <c r="C778" s="33"/>
      <c r="D778" s="155" t="s">
        <v>152</v>
      </c>
      <c r="E778" s="33"/>
      <c r="F778" s="156" t="s">
        <v>756</v>
      </c>
      <c r="G778" s="33"/>
      <c r="H778" s="33"/>
      <c r="I778" s="157"/>
      <c r="J778" s="33"/>
      <c r="K778" s="33"/>
      <c r="L778" s="34"/>
      <c r="M778" s="158"/>
      <c r="N778" s="159"/>
      <c r="O778" s="59"/>
      <c r="P778" s="59"/>
      <c r="Q778" s="59"/>
      <c r="R778" s="59"/>
      <c r="S778" s="59"/>
      <c r="T778" s="60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T778" s="18" t="s">
        <v>152</v>
      </c>
      <c r="AU778" s="18" t="s">
        <v>83</v>
      </c>
    </row>
    <row r="779" spans="1:65" s="2" customFormat="1" ht="16.5" customHeight="1">
      <c r="A779" s="33"/>
      <c r="B779" s="141"/>
      <c r="C779" s="142" t="s">
        <v>758</v>
      </c>
      <c r="D779" s="142" t="s">
        <v>146</v>
      </c>
      <c r="E779" s="143" t="s">
        <v>759</v>
      </c>
      <c r="F779" s="144" t="s">
        <v>760</v>
      </c>
      <c r="G779" s="145" t="s">
        <v>162</v>
      </c>
      <c r="H779" s="146">
        <v>14.007</v>
      </c>
      <c r="I779" s="147"/>
      <c r="J779" s="148">
        <f>ROUND(I779*H779,2)</f>
        <v>0</v>
      </c>
      <c r="K779" s="144" t="s">
        <v>183</v>
      </c>
      <c r="L779" s="34"/>
      <c r="M779" s="149" t="s">
        <v>1</v>
      </c>
      <c r="N779" s="150" t="s">
        <v>38</v>
      </c>
      <c r="O779" s="59"/>
      <c r="P779" s="151">
        <f>O779*H779</f>
        <v>0</v>
      </c>
      <c r="Q779" s="151">
        <v>0</v>
      </c>
      <c r="R779" s="151">
        <f>Q779*H779</f>
        <v>0</v>
      </c>
      <c r="S779" s="151">
        <v>0</v>
      </c>
      <c r="T779" s="152">
        <f>S779*H779</f>
        <v>0</v>
      </c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R779" s="153" t="s">
        <v>196</v>
      </c>
      <c r="AT779" s="153" t="s">
        <v>146</v>
      </c>
      <c r="AU779" s="153" t="s">
        <v>83</v>
      </c>
      <c r="AY779" s="18" t="s">
        <v>144</v>
      </c>
      <c r="BE779" s="154">
        <f>IF(N779="základní",J779,0)</f>
        <v>0</v>
      </c>
      <c r="BF779" s="154">
        <f>IF(N779="snížená",J779,0)</f>
        <v>0</v>
      </c>
      <c r="BG779" s="154">
        <f>IF(N779="zákl. přenesená",J779,0)</f>
        <v>0</v>
      </c>
      <c r="BH779" s="154">
        <f>IF(N779="sníž. přenesená",J779,0)</f>
        <v>0</v>
      </c>
      <c r="BI779" s="154">
        <f>IF(N779="nulová",J779,0)</f>
        <v>0</v>
      </c>
      <c r="BJ779" s="18" t="s">
        <v>81</v>
      </c>
      <c r="BK779" s="154">
        <f>ROUND(I779*H779,2)</f>
        <v>0</v>
      </c>
      <c r="BL779" s="18" t="s">
        <v>196</v>
      </c>
      <c r="BM779" s="153" t="s">
        <v>761</v>
      </c>
    </row>
    <row r="780" spans="1:47" s="2" customFormat="1" ht="10.2">
      <c r="A780" s="33"/>
      <c r="B780" s="34"/>
      <c r="C780" s="33"/>
      <c r="D780" s="155" t="s">
        <v>152</v>
      </c>
      <c r="E780" s="33"/>
      <c r="F780" s="156" t="s">
        <v>760</v>
      </c>
      <c r="G780" s="33"/>
      <c r="H780" s="33"/>
      <c r="I780" s="157"/>
      <c r="J780" s="33"/>
      <c r="K780" s="33"/>
      <c r="L780" s="34"/>
      <c r="M780" s="158"/>
      <c r="N780" s="159"/>
      <c r="O780" s="59"/>
      <c r="P780" s="59"/>
      <c r="Q780" s="59"/>
      <c r="R780" s="59"/>
      <c r="S780" s="59"/>
      <c r="T780" s="60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T780" s="18" t="s">
        <v>152</v>
      </c>
      <c r="AU780" s="18" t="s">
        <v>83</v>
      </c>
    </row>
    <row r="781" spans="1:65" s="2" customFormat="1" ht="16.5" customHeight="1">
      <c r="A781" s="33"/>
      <c r="B781" s="141"/>
      <c r="C781" s="142" t="s">
        <v>478</v>
      </c>
      <c r="D781" s="142" t="s">
        <v>146</v>
      </c>
      <c r="E781" s="143" t="s">
        <v>762</v>
      </c>
      <c r="F781" s="144" t="s">
        <v>763</v>
      </c>
      <c r="G781" s="145" t="s">
        <v>182</v>
      </c>
      <c r="H781" s="146">
        <v>7</v>
      </c>
      <c r="I781" s="147"/>
      <c r="J781" s="148">
        <f>ROUND(I781*H781,2)</f>
        <v>0</v>
      </c>
      <c r="K781" s="144" t="s">
        <v>171</v>
      </c>
      <c r="L781" s="34"/>
      <c r="M781" s="149" t="s">
        <v>1</v>
      </c>
      <c r="N781" s="150" t="s">
        <v>38</v>
      </c>
      <c r="O781" s="59"/>
      <c r="P781" s="151">
        <f>O781*H781</f>
        <v>0</v>
      </c>
      <c r="Q781" s="151">
        <v>0</v>
      </c>
      <c r="R781" s="151">
        <f>Q781*H781</f>
        <v>0</v>
      </c>
      <c r="S781" s="151">
        <v>0</v>
      </c>
      <c r="T781" s="152">
        <f>S781*H781</f>
        <v>0</v>
      </c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R781" s="153" t="s">
        <v>196</v>
      </c>
      <c r="AT781" s="153" t="s">
        <v>146</v>
      </c>
      <c r="AU781" s="153" t="s">
        <v>83</v>
      </c>
      <c r="AY781" s="18" t="s">
        <v>144</v>
      </c>
      <c r="BE781" s="154">
        <f>IF(N781="základní",J781,0)</f>
        <v>0</v>
      </c>
      <c r="BF781" s="154">
        <f>IF(N781="snížená",J781,0)</f>
        <v>0</v>
      </c>
      <c r="BG781" s="154">
        <f>IF(N781="zákl. přenesená",J781,0)</f>
        <v>0</v>
      </c>
      <c r="BH781" s="154">
        <f>IF(N781="sníž. přenesená",J781,0)</f>
        <v>0</v>
      </c>
      <c r="BI781" s="154">
        <f>IF(N781="nulová",J781,0)</f>
        <v>0</v>
      </c>
      <c r="BJ781" s="18" t="s">
        <v>81</v>
      </c>
      <c r="BK781" s="154">
        <f>ROUND(I781*H781,2)</f>
        <v>0</v>
      </c>
      <c r="BL781" s="18" t="s">
        <v>196</v>
      </c>
      <c r="BM781" s="153" t="s">
        <v>764</v>
      </c>
    </row>
    <row r="782" spans="1:47" s="2" customFormat="1" ht="10.2">
      <c r="A782" s="33"/>
      <c r="B782" s="34"/>
      <c r="C782" s="33"/>
      <c r="D782" s="155" t="s">
        <v>152</v>
      </c>
      <c r="E782" s="33"/>
      <c r="F782" s="156" t="s">
        <v>763</v>
      </c>
      <c r="G782" s="33"/>
      <c r="H782" s="33"/>
      <c r="I782" s="157"/>
      <c r="J782" s="33"/>
      <c r="K782" s="33"/>
      <c r="L782" s="34"/>
      <c r="M782" s="158"/>
      <c r="N782" s="159"/>
      <c r="O782" s="59"/>
      <c r="P782" s="59"/>
      <c r="Q782" s="59"/>
      <c r="R782" s="59"/>
      <c r="S782" s="59"/>
      <c r="T782" s="60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T782" s="18" t="s">
        <v>152</v>
      </c>
      <c r="AU782" s="18" t="s">
        <v>83</v>
      </c>
    </row>
    <row r="783" spans="2:51" s="15" customFormat="1" ht="10.2">
      <c r="B783" s="176"/>
      <c r="D783" s="155" t="s">
        <v>165</v>
      </c>
      <c r="E783" s="177" t="s">
        <v>1</v>
      </c>
      <c r="F783" s="178" t="s">
        <v>765</v>
      </c>
      <c r="H783" s="177" t="s">
        <v>1</v>
      </c>
      <c r="I783" s="179"/>
      <c r="L783" s="176"/>
      <c r="M783" s="180"/>
      <c r="N783" s="181"/>
      <c r="O783" s="181"/>
      <c r="P783" s="181"/>
      <c r="Q783" s="181"/>
      <c r="R783" s="181"/>
      <c r="S783" s="181"/>
      <c r="T783" s="182"/>
      <c r="AT783" s="177" t="s">
        <v>165</v>
      </c>
      <c r="AU783" s="177" t="s">
        <v>83</v>
      </c>
      <c r="AV783" s="15" t="s">
        <v>81</v>
      </c>
      <c r="AW783" s="15" t="s">
        <v>30</v>
      </c>
      <c r="AX783" s="15" t="s">
        <v>73</v>
      </c>
      <c r="AY783" s="177" t="s">
        <v>144</v>
      </c>
    </row>
    <row r="784" spans="2:51" s="13" customFormat="1" ht="10.2">
      <c r="B784" s="160"/>
      <c r="D784" s="155" t="s">
        <v>165</v>
      </c>
      <c r="E784" s="161" t="s">
        <v>1</v>
      </c>
      <c r="F784" s="162" t="s">
        <v>188</v>
      </c>
      <c r="H784" s="163">
        <v>7</v>
      </c>
      <c r="I784" s="164"/>
      <c r="L784" s="160"/>
      <c r="M784" s="165"/>
      <c r="N784" s="166"/>
      <c r="O784" s="166"/>
      <c r="P784" s="166"/>
      <c r="Q784" s="166"/>
      <c r="R784" s="166"/>
      <c r="S784" s="166"/>
      <c r="T784" s="167"/>
      <c r="AT784" s="161" t="s">
        <v>165</v>
      </c>
      <c r="AU784" s="161" t="s">
        <v>83</v>
      </c>
      <c r="AV784" s="13" t="s">
        <v>83</v>
      </c>
      <c r="AW784" s="13" t="s">
        <v>30</v>
      </c>
      <c r="AX784" s="13" t="s">
        <v>73</v>
      </c>
      <c r="AY784" s="161" t="s">
        <v>144</v>
      </c>
    </row>
    <row r="785" spans="2:51" s="14" customFormat="1" ht="10.2">
      <c r="B785" s="168"/>
      <c r="D785" s="155" t="s">
        <v>165</v>
      </c>
      <c r="E785" s="169" t="s">
        <v>1</v>
      </c>
      <c r="F785" s="170" t="s">
        <v>167</v>
      </c>
      <c r="H785" s="171">
        <v>7</v>
      </c>
      <c r="I785" s="172"/>
      <c r="L785" s="168"/>
      <c r="M785" s="173"/>
      <c r="N785" s="174"/>
      <c r="O785" s="174"/>
      <c r="P785" s="174"/>
      <c r="Q785" s="174"/>
      <c r="R785" s="174"/>
      <c r="S785" s="174"/>
      <c r="T785" s="175"/>
      <c r="AT785" s="169" t="s">
        <v>165</v>
      </c>
      <c r="AU785" s="169" t="s">
        <v>83</v>
      </c>
      <c r="AV785" s="14" t="s">
        <v>151</v>
      </c>
      <c r="AW785" s="14" t="s">
        <v>30</v>
      </c>
      <c r="AX785" s="14" t="s">
        <v>81</v>
      </c>
      <c r="AY785" s="169" t="s">
        <v>144</v>
      </c>
    </row>
    <row r="786" spans="1:65" s="2" customFormat="1" ht="16.5" customHeight="1">
      <c r="A786" s="33"/>
      <c r="B786" s="141"/>
      <c r="C786" s="142" t="s">
        <v>766</v>
      </c>
      <c r="D786" s="142" t="s">
        <v>146</v>
      </c>
      <c r="E786" s="143" t="s">
        <v>767</v>
      </c>
      <c r="F786" s="144" t="s">
        <v>768</v>
      </c>
      <c r="G786" s="145" t="s">
        <v>182</v>
      </c>
      <c r="H786" s="146">
        <v>5</v>
      </c>
      <c r="I786" s="147"/>
      <c r="J786" s="148">
        <f>ROUND(I786*H786,2)</f>
        <v>0</v>
      </c>
      <c r="K786" s="144" t="s">
        <v>171</v>
      </c>
      <c r="L786" s="34"/>
      <c r="M786" s="149" t="s">
        <v>1</v>
      </c>
      <c r="N786" s="150" t="s">
        <v>38</v>
      </c>
      <c r="O786" s="59"/>
      <c r="P786" s="151">
        <f>O786*H786</f>
        <v>0</v>
      </c>
      <c r="Q786" s="151">
        <v>0</v>
      </c>
      <c r="R786" s="151">
        <f>Q786*H786</f>
        <v>0</v>
      </c>
      <c r="S786" s="151">
        <v>0</v>
      </c>
      <c r="T786" s="152">
        <f>S786*H786</f>
        <v>0</v>
      </c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R786" s="153" t="s">
        <v>196</v>
      </c>
      <c r="AT786" s="153" t="s">
        <v>146</v>
      </c>
      <c r="AU786" s="153" t="s">
        <v>83</v>
      </c>
      <c r="AY786" s="18" t="s">
        <v>144</v>
      </c>
      <c r="BE786" s="154">
        <f>IF(N786="základní",J786,0)</f>
        <v>0</v>
      </c>
      <c r="BF786" s="154">
        <f>IF(N786="snížená",J786,0)</f>
        <v>0</v>
      </c>
      <c r="BG786" s="154">
        <f>IF(N786="zákl. přenesená",J786,0)</f>
        <v>0</v>
      </c>
      <c r="BH786" s="154">
        <f>IF(N786="sníž. přenesená",J786,0)</f>
        <v>0</v>
      </c>
      <c r="BI786" s="154">
        <f>IF(N786="nulová",J786,0)</f>
        <v>0</v>
      </c>
      <c r="BJ786" s="18" t="s">
        <v>81</v>
      </c>
      <c r="BK786" s="154">
        <f>ROUND(I786*H786,2)</f>
        <v>0</v>
      </c>
      <c r="BL786" s="18" t="s">
        <v>196</v>
      </c>
      <c r="BM786" s="153" t="s">
        <v>769</v>
      </c>
    </row>
    <row r="787" spans="1:47" s="2" customFormat="1" ht="10.2">
      <c r="A787" s="33"/>
      <c r="B787" s="34"/>
      <c r="C787" s="33"/>
      <c r="D787" s="155" t="s">
        <v>152</v>
      </c>
      <c r="E787" s="33"/>
      <c r="F787" s="156" t="s">
        <v>768</v>
      </c>
      <c r="G787" s="33"/>
      <c r="H787" s="33"/>
      <c r="I787" s="157"/>
      <c r="J787" s="33"/>
      <c r="K787" s="33"/>
      <c r="L787" s="34"/>
      <c r="M787" s="158"/>
      <c r="N787" s="159"/>
      <c r="O787" s="59"/>
      <c r="P787" s="59"/>
      <c r="Q787" s="59"/>
      <c r="R787" s="59"/>
      <c r="S787" s="59"/>
      <c r="T787" s="60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T787" s="18" t="s">
        <v>152</v>
      </c>
      <c r="AU787" s="18" t="s">
        <v>83</v>
      </c>
    </row>
    <row r="788" spans="2:51" s="15" customFormat="1" ht="10.2">
      <c r="B788" s="176"/>
      <c r="D788" s="155" t="s">
        <v>165</v>
      </c>
      <c r="E788" s="177" t="s">
        <v>1</v>
      </c>
      <c r="F788" s="178" t="s">
        <v>765</v>
      </c>
      <c r="H788" s="177" t="s">
        <v>1</v>
      </c>
      <c r="I788" s="179"/>
      <c r="L788" s="176"/>
      <c r="M788" s="180"/>
      <c r="N788" s="181"/>
      <c r="O788" s="181"/>
      <c r="P788" s="181"/>
      <c r="Q788" s="181"/>
      <c r="R788" s="181"/>
      <c r="S788" s="181"/>
      <c r="T788" s="182"/>
      <c r="AT788" s="177" t="s">
        <v>165</v>
      </c>
      <c r="AU788" s="177" t="s">
        <v>83</v>
      </c>
      <c r="AV788" s="15" t="s">
        <v>81</v>
      </c>
      <c r="AW788" s="15" t="s">
        <v>30</v>
      </c>
      <c r="AX788" s="15" t="s">
        <v>73</v>
      </c>
      <c r="AY788" s="177" t="s">
        <v>144</v>
      </c>
    </row>
    <row r="789" spans="2:51" s="13" customFormat="1" ht="10.2">
      <c r="B789" s="160"/>
      <c r="D789" s="155" t="s">
        <v>165</v>
      </c>
      <c r="E789" s="161" t="s">
        <v>1</v>
      </c>
      <c r="F789" s="162" t="s">
        <v>175</v>
      </c>
      <c r="H789" s="163">
        <v>5</v>
      </c>
      <c r="I789" s="164"/>
      <c r="L789" s="160"/>
      <c r="M789" s="165"/>
      <c r="N789" s="166"/>
      <c r="O789" s="166"/>
      <c r="P789" s="166"/>
      <c r="Q789" s="166"/>
      <c r="R789" s="166"/>
      <c r="S789" s="166"/>
      <c r="T789" s="167"/>
      <c r="AT789" s="161" t="s">
        <v>165</v>
      </c>
      <c r="AU789" s="161" t="s">
        <v>83</v>
      </c>
      <c r="AV789" s="13" t="s">
        <v>83</v>
      </c>
      <c r="AW789" s="13" t="s">
        <v>30</v>
      </c>
      <c r="AX789" s="13" t="s">
        <v>73</v>
      </c>
      <c r="AY789" s="161" t="s">
        <v>144</v>
      </c>
    </row>
    <row r="790" spans="2:51" s="14" customFormat="1" ht="10.2">
      <c r="B790" s="168"/>
      <c r="D790" s="155" t="s">
        <v>165</v>
      </c>
      <c r="E790" s="169" t="s">
        <v>1</v>
      </c>
      <c r="F790" s="170" t="s">
        <v>167</v>
      </c>
      <c r="H790" s="171">
        <v>5</v>
      </c>
      <c r="I790" s="172"/>
      <c r="L790" s="168"/>
      <c r="M790" s="173"/>
      <c r="N790" s="174"/>
      <c r="O790" s="174"/>
      <c r="P790" s="174"/>
      <c r="Q790" s="174"/>
      <c r="R790" s="174"/>
      <c r="S790" s="174"/>
      <c r="T790" s="175"/>
      <c r="AT790" s="169" t="s">
        <v>165</v>
      </c>
      <c r="AU790" s="169" t="s">
        <v>83</v>
      </c>
      <c r="AV790" s="14" t="s">
        <v>151</v>
      </c>
      <c r="AW790" s="14" t="s">
        <v>30</v>
      </c>
      <c r="AX790" s="14" t="s">
        <v>81</v>
      </c>
      <c r="AY790" s="169" t="s">
        <v>144</v>
      </c>
    </row>
    <row r="791" spans="1:65" s="2" customFormat="1" ht="16.5" customHeight="1">
      <c r="A791" s="33"/>
      <c r="B791" s="141"/>
      <c r="C791" s="142" t="s">
        <v>485</v>
      </c>
      <c r="D791" s="142" t="s">
        <v>146</v>
      </c>
      <c r="E791" s="143" t="s">
        <v>770</v>
      </c>
      <c r="F791" s="144" t="s">
        <v>771</v>
      </c>
      <c r="G791" s="145" t="s">
        <v>182</v>
      </c>
      <c r="H791" s="146">
        <v>7</v>
      </c>
      <c r="I791" s="147"/>
      <c r="J791" s="148">
        <f>ROUND(I791*H791,2)</f>
        <v>0</v>
      </c>
      <c r="K791" s="144" t="s">
        <v>171</v>
      </c>
      <c r="L791" s="34"/>
      <c r="M791" s="149" t="s">
        <v>1</v>
      </c>
      <c r="N791" s="150" t="s">
        <v>38</v>
      </c>
      <c r="O791" s="59"/>
      <c r="P791" s="151">
        <f>O791*H791</f>
        <v>0</v>
      </c>
      <c r="Q791" s="151">
        <v>0</v>
      </c>
      <c r="R791" s="151">
        <f>Q791*H791</f>
        <v>0</v>
      </c>
      <c r="S791" s="151">
        <v>0</v>
      </c>
      <c r="T791" s="152">
        <f>S791*H791</f>
        <v>0</v>
      </c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R791" s="153" t="s">
        <v>196</v>
      </c>
      <c r="AT791" s="153" t="s">
        <v>146</v>
      </c>
      <c r="AU791" s="153" t="s">
        <v>83</v>
      </c>
      <c r="AY791" s="18" t="s">
        <v>144</v>
      </c>
      <c r="BE791" s="154">
        <f>IF(N791="základní",J791,0)</f>
        <v>0</v>
      </c>
      <c r="BF791" s="154">
        <f>IF(N791="snížená",J791,0)</f>
        <v>0</v>
      </c>
      <c r="BG791" s="154">
        <f>IF(N791="zákl. přenesená",J791,0)</f>
        <v>0</v>
      </c>
      <c r="BH791" s="154">
        <f>IF(N791="sníž. přenesená",J791,0)</f>
        <v>0</v>
      </c>
      <c r="BI791" s="154">
        <f>IF(N791="nulová",J791,0)</f>
        <v>0</v>
      </c>
      <c r="BJ791" s="18" t="s">
        <v>81</v>
      </c>
      <c r="BK791" s="154">
        <f>ROUND(I791*H791,2)</f>
        <v>0</v>
      </c>
      <c r="BL791" s="18" t="s">
        <v>196</v>
      </c>
      <c r="BM791" s="153" t="s">
        <v>772</v>
      </c>
    </row>
    <row r="792" spans="1:47" s="2" customFormat="1" ht="10.2">
      <c r="A792" s="33"/>
      <c r="B792" s="34"/>
      <c r="C792" s="33"/>
      <c r="D792" s="155" t="s">
        <v>152</v>
      </c>
      <c r="E792" s="33"/>
      <c r="F792" s="156" t="s">
        <v>771</v>
      </c>
      <c r="G792" s="33"/>
      <c r="H792" s="33"/>
      <c r="I792" s="157"/>
      <c r="J792" s="33"/>
      <c r="K792" s="33"/>
      <c r="L792" s="34"/>
      <c r="M792" s="158"/>
      <c r="N792" s="159"/>
      <c r="O792" s="59"/>
      <c r="P792" s="59"/>
      <c r="Q792" s="59"/>
      <c r="R792" s="59"/>
      <c r="S792" s="59"/>
      <c r="T792" s="60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T792" s="18" t="s">
        <v>152</v>
      </c>
      <c r="AU792" s="18" t="s">
        <v>83</v>
      </c>
    </row>
    <row r="793" spans="2:51" s="15" customFormat="1" ht="10.2">
      <c r="B793" s="176"/>
      <c r="D793" s="155" t="s">
        <v>165</v>
      </c>
      <c r="E793" s="177" t="s">
        <v>1</v>
      </c>
      <c r="F793" s="178" t="s">
        <v>765</v>
      </c>
      <c r="H793" s="177" t="s">
        <v>1</v>
      </c>
      <c r="I793" s="179"/>
      <c r="L793" s="176"/>
      <c r="M793" s="180"/>
      <c r="N793" s="181"/>
      <c r="O793" s="181"/>
      <c r="P793" s="181"/>
      <c r="Q793" s="181"/>
      <c r="R793" s="181"/>
      <c r="S793" s="181"/>
      <c r="T793" s="182"/>
      <c r="AT793" s="177" t="s">
        <v>165</v>
      </c>
      <c r="AU793" s="177" t="s">
        <v>83</v>
      </c>
      <c r="AV793" s="15" t="s">
        <v>81</v>
      </c>
      <c r="AW793" s="15" t="s">
        <v>30</v>
      </c>
      <c r="AX793" s="15" t="s">
        <v>73</v>
      </c>
      <c r="AY793" s="177" t="s">
        <v>144</v>
      </c>
    </row>
    <row r="794" spans="2:51" s="13" customFormat="1" ht="10.2">
      <c r="B794" s="160"/>
      <c r="D794" s="155" t="s">
        <v>165</v>
      </c>
      <c r="E794" s="161" t="s">
        <v>1</v>
      </c>
      <c r="F794" s="162" t="s">
        <v>188</v>
      </c>
      <c r="H794" s="163">
        <v>7</v>
      </c>
      <c r="I794" s="164"/>
      <c r="L794" s="160"/>
      <c r="M794" s="165"/>
      <c r="N794" s="166"/>
      <c r="O794" s="166"/>
      <c r="P794" s="166"/>
      <c r="Q794" s="166"/>
      <c r="R794" s="166"/>
      <c r="S794" s="166"/>
      <c r="T794" s="167"/>
      <c r="AT794" s="161" t="s">
        <v>165</v>
      </c>
      <c r="AU794" s="161" t="s">
        <v>83</v>
      </c>
      <c r="AV794" s="13" t="s">
        <v>83</v>
      </c>
      <c r="AW794" s="13" t="s">
        <v>30</v>
      </c>
      <c r="AX794" s="13" t="s">
        <v>73</v>
      </c>
      <c r="AY794" s="161" t="s">
        <v>144</v>
      </c>
    </row>
    <row r="795" spans="2:51" s="14" customFormat="1" ht="10.2">
      <c r="B795" s="168"/>
      <c r="D795" s="155" t="s">
        <v>165</v>
      </c>
      <c r="E795" s="169" t="s">
        <v>1</v>
      </c>
      <c r="F795" s="170" t="s">
        <v>167</v>
      </c>
      <c r="H795" s="171">
        <v>7</v>
      </c>
      <c r="I795" s="172"/>
      <c r="L795" s="168"/>
      <c r="M795" s="173"/>
      <c r="N795" s="174"/>
      <c r="O795" s="174"/>
      <c r="P795" s="174"/>
      <c r="Q795" s="174"/>
      <c r="R795" s="174"/>
      <c r="S795" s="174"/>
      <c r="T795" s="175"/>
      <c r="AT795" s="169" t="s">
        <v>165</v>
      </c>
      <c r="AU795" s="169" t="s">
        <v>83</v>
      </c>
      <c r="AV795" s="14" t="s">
        <v>151</v>
      </c>
      <c r="AW795" s="14" t="s">
        <v>30</v>
      </c>
      <c r="AX795" s="14" t="s">
        <v>81</v>
      </c>
      <c r="AY795" s="169" t="s">
        <v>144</v>
      </c>
    </row>
    <row r="796" spans="1:65" s="2" customFormat="1" ht="16.5" customHeight="1">
      <c r="A796" s="33"/>
      <c r="B796" s="141"/>
      <c r="C796" s="142" t="s">
        <v>773</v>
      </c>
      <c r="D796" s="142" t="s">
        <v>146</v>
      </c>
      <c r="E796" s="143" t="s">
        <v>774</v>
      </c>
      <c r="F796" s="144" t="s">
        <v>775</v>
      </c>
      <c r="G796" s="145" t="s">
        <v>182</v>
      </c>
      <c r="H796" s="146">
        <v>12</v>
      </c>
      <c r="I796" s="147"/>
      <c r="J796" s="148">
        <f>ROUND(I796*H796,2)</f>
        <v>0</v>
      </c>
      <c r="K796" s="144" t="s">
        <v>171</v>
      </c>
      <c r="L796" s="34"/>
      <c r="M796" s="149" t="s">
        <v>1</v>
      </c>
      <c r="N796" s="150" t="s">
        <v>38</v>
      </c>
      <c r="O796" s="59"/>
      <c r="P796" s="151">
        <f>O796*H796</f>
        <v>0</v>
      </c>
      <c r="Q796" s="151">
        <v>0</v>
      </c>
      <c r="R796" s="151">
        <f>Q796*H796</f>
        <v>0</v>
      </c>
      <c r="S796" s="151">
        <v>0</v>
      </c>
      <c r="T796" s="152">
        <f>S796*H796</f>
        <v>0</v>
      </c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R796" s="153" t="s">
        <v>196</v>
      </c>
      <c r="AT796" s="153" t="s">
        <v>146</v>
      </c>
      <c r="AU796" s="153" t="s">
        <v>83</v>
      </c>
      <c r="AY796" s="18" t="s">
        <v>144</v>
      </c>
      <c r="BE796" s="154">
        <f>IF(N796="základní",J796,0)</f>
        <v>0</v>
      </c>
      <c r="BF796" s="154">
        <f>IF(N796="snížená",J796,0)</f>
        <v>0</v>
      </c>
      <c r="BG796" s="154">
        <f>IF(N796="zákl. přenesená",J796,0)</f>
        <v>0</v>
      </c>
      <c r="BH796" s="154">
        <f>IF(N796="sníž. přenesená",J796,0)</f>
        <v>0</v>
      </c>
      <c r="BI796" s="154">
        <f>IF(N796="nulová",J796,0)</f>
        <v>0</v>
      </c>
      <c r="BJ796" s="18" t="s">
        <v>81</v>
      </c>
      <c r="BK796" s="154">
        <f>ROUND(I796*H796,2)</f>
        <v>0</v>
      </c>
      <c r="BL796" s="18" t="s">
        <v>196</v>
      </c>
      <c r="BM796" s="153" t="s">
        <v>776</v>
      </c>
    </row>
    <row r="797" spans="1:47" s="2" customFormat="1" ht="10.2">
      <c r="A797" s="33"/>
      <c r="B797" s="34"/>
      <c r="C797" s="33"/>
      <c r="D797" s="155" t="s">
        <v>152</v>
      </c>
      <c r="E797" s="33"/>
      <c r="F797" s="156" t="s">
        <v>775</v>
      </c>
      <c r="G797" s="33"/>
      <c r="H797" s="33"/>
      <c r="I797" s="157"/>
      <c r="J797" s="33"/>
      <c r="K797" s="33"/>
      <c r="L797" s="34"/>
      <c r="M797" s="158"/>
      <c r="N797" s="159"/>
      <c r="O797" s="59"/>
      <c r="P797" s="59"/>
      <c r="Q797" s="59"/>
      <c r="R797" s="59"/>
      <c r="S797" s="59"/>
      <c r="T797" s="60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T797" s="18" t="s">
        <v>152</v>
      </c>
      <c r="AU797" s="18" t="s">
        <v>83</v>
      </c>
    </row>
    <row r="798" spans="2:51" s="15" customFormat="1" ht="10.2">
      <c r="B798" s="176"/>
      <c r="D798" s="155" t="s">
        <v>165</v>
      </c>
      <c r="E798" s="177" t="s">
        <v>1</v>
      </c>
      <c r="F798" s="178" t="s">
        <v>765</v>
      </c>
      <c r="H798" s="177" t="s">
        <v>1</v>
      </c>
      <c r="I798" s="179"/>
      <c r="L798" s="176"/>
      <c r="M798" s="180"/>
      <c r="N798" s="181"/>
      <c r="O798" s="181"/>
      <c r="P798" s="181"/>
      <c r="Q798" s="181"/>
      <c r="R798" s="181"/>
      <c r="S798" s="181"/>
      <c r="T798" s="182"/>
      <c r="AT798" s="177" t="s">
        <v>165</v>
      </c>
      <c r="AU798" s="177" t="s">
        <v>83</v>
      </c>
      <c r="AV798" s="15" t="s">
        <v>81</v>
      </c>
      <c r="AW798" s="15" t="s">
        <v>30</v>
      </c>
      <c r="AX798" s="15" t="s">
        <v>73</v>
      </c>
      <c r="AY798" s="177" t="s">
        <v>144</v>
      </c>
    </row>
    <row r="799" spans="2:51" s="13" customFormat="1" ht="10.2">
      <c r="B799" s="160"/>
      <c r="D799" s="155" t="s">
        <v>165</v>
      </c>
      <c r="E799" s="161" t="s">
        <v>1</v>
      </c>
      <c r="F799" s="162" t="s">
        <v>184</v>
      </c>
      <c r="H799" s="163">
        <v>12</v>
      </c>
      <c r="I799" s="164"/>
      <c r="L799" s="160"/>
      <c r="M799" s="165"/>
      <c r="N799" s="166"/>
      <c r="O799" s="166"/>
      <c r="P799" s="166"/>
      <c r="Q799" s="166"/>
      <c r="R799" s="166"/>
      <c r="S799" s="166"/>
      <c r="T799" s="167"/>
      <c r="AT799" s="161" t="s">
        <v>165</v>
      </c>
      <c r="AU799" s="161" t="s">
        <v>83</v>
      </c>
      <c r="AV799" s="13" t="s">
        <v>83</v>
      </c>
      <c r="AW799" s="13" t="s">
        <v>30</v>
      </c>
      <c r="AX799" s="13" t="s">
        <v>73</v>
      </c>
      <c r="AY799" s="161" t="s">
        <v>144</v>
      </c>
    </row>
    <row r="800" spans="2:51" s="14" customFormat="1" ht="10.2">
      <c r="B800" s="168"/>
      <c r="D800" s="155" t="s">
        <v>165</v>
      </c>
      <c r="E800" s="169" t="s">
        <v>1</v>
      </c>
      <c r="F800" s="170" t="s">
        <v>167</v>
      </c>
      <c r="H800" s="171">
        <v>12</v>
      </c>
      <c r="I800" s="172"/>
      <c r="L800" s="168"/>
      <c r="M800" s="173"/>
      <c r="N800" s="174"/>
      <c r="O800" s="174"/>
      <c r="P800" s="174"/>
      <c r="Q800" s="174"/>
      <c r="R800" s="174"/>
      <c r="S800" s="174"/>
      <c r="T800" s="175"/>
      <c r="AT800" s="169" t="s">
        <v>165</v>
      </c>
      <c r="AU800" s="169" t="s">
        <v>83</v>
      </c>
      <c r="AV800" s="14" t="s">
        <v>151</v>
      </c>
      <c r="AW800" s="14" t="s">
        <v>30</v>
      </c>
      <c r="AX800" s="14" t="s">
        <v>81</v>
      </c>
      <c r="AY800" s="169" t="s">
        <v>144</v>
      </c>
    </row>
    <row r="801" spans="1:65" s="2" customFormat="1" ht="16.5" customHeight="1">
      <c r="A801" s="33"/>
      <c r="B801" s="141"/>
      <c r="C801" s="142" t="s">
        <v>489</v>
      </c>
      <c r="D801" s="142" t="s">
        <v>146</v>
      </c>
      <c r="E801" s="143" t="s">
        <v>777</v>
      </c>
      <c r="F801" s="144" t="s">
        <v>778</v>
      </c>
      <c r="G801" s="145" t="s">
        <v>182</v>
      </c>
      <c r="H801" s="146">
        <v>5</v>
      </c>
      <c r="I801" s="147"/>
      <c r="J801" s="148">
        <f>ROUND(I801*H801,2)</f>
        <v>0</v>
      </c>
      <c r="K801" s="144" t="s">
        <v>171</v>
      </c>
      <c r="L801" s="34"/>
      <c r="M801" s="149" t="s">
        <v>1</v>
      </c>
      <c r="N801" s="150" t="s">
        <v>38</v>
      </c>
      <c r="O801" s="59"/>
      <c r="P801" s="151">
        <f>O801*H801</f>
        <v>0</v>
      </c>
      <c r="Q801" s="151">
        <v>0</v>
      </c>
      <c r="R801" s="151">
        <f>Q801*H801</f>
        <v>0</v>
      </c>
      <c r="S801" s="151">
        <v>0</v>
      </c>
      <c r="T801" s="152">
        <f>S801*H801</f>
        <v>0</v>
      </c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R801" s="153" t="s">
        <v>196</v>
      </c>
      <c r="AT801" s="153" t="s">
        <v>146</v>
      </c>
      <c r="AU801" s="153" t="s">
        <v>83</v>
      </c>
      <c r="AY801" s="18" t="s">
        <v>144</v>
      </c>
      <c r="BE801" s="154">
        <f>IF(N801="základní",J801,0)</f>
        <v>0</v>
      </c>
      <c r="BF801" s="154">
        <f>IF(N801="snížená",J801,0)</f>
        <v>0</v>
      </c>
      <c r="BG801" s="154">
        <f>IF(N801="zákl. přenesená",J801,0)</f>
        <v>0</v>
      </c>
      <c r="BH801" s="154">
        <f>IF(N801="sníž. přenesená",J801,0)</f>
        <v>0</v>
      </c>
      <c r="BI801" s="154">
        <f>IF(N801="nulová",J801,0)</f>
        <v>0</v>
      </c>
      <c r="BJ801" s="18" t="s">
        <v>81</v>
      </c>
      <c r="BK801" s="154">
        <f>ROUND(I801*H801,2)</f>
        <v>0</v>
      </c>
      <c r="BL801" s="18" t="s">
        <v>196</v>
      </c>
      <c r="BM801" s="153" t="s">
        <v>779</v>
      </c>
    </row>
    <row r="802" spans="1:47" s="2" customFormat="1" ht="10.2">
      <c r="A802" s="33"/>
      <c r="B802" s="34"/>
      <c r="C802" s="33"/>
      <c r="D802" s="155" t="s">
        <v>152</v>
      </c>
      <c r="E802" s="33"/>
      <c r="F802" s="156" t="s">
        <v>778</v>
      </c>
      <c r="G802" s="33"/>
      <c r="H802" s="33"/>
      <c r="I802" s="157"/>
      <c r="J802" s="33"/>
      <c r="K802" s="33"/>
      <c r="L802" s="34"/>
      <c r="M802" s="158"/>
      <c r="N802" s="159"/>
      <c r="O802" s="59"/>
      <c r="P802" s="59"/>
      <c r="Q802" s="59"/>
      <c r="R802" s="59"/>
      <c r="S802" s="59"/>
      <c r="T802" s="60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T802" s="18" t="s">
        <v>152</v>
      </c>
      <c r="AU802" s="18" t="s">
        <v>83</v>
      </c>
    </row>
    <row r="803" spans="2:51" s="15" customFormat="1" ht="10.2">
      <c r="B803" s="176"/>
      <c r="D803" s="155" t="s">
        <v>165</v>
      </c>
      <c r="E803" s="177" t="s">
        <v>1</v>
      </c>
      <c r="F803" s="178" t="s">
        <v>765</v>
      </c>
      <c r="H803" s="177" t="s">
        <v>1</v>
      </c>
      <c r="I803" s="179"/>
      <c r="L803" s="176"/>
      <c r="M803" s="180"/>
      <c r="N803" s="181"/>
      <c r="O803" s="181"/>
      <c r="P803" s="181"/>
      <c r="Q803" s="181"/>
      <c r="R803" s="181"/>
      <c r="S803" s="181"/>
      <c r="T803" s="182"/>
      <c r="AT803" s="177" t="s">
        <v>165</v>
      </c>
      <c r="AU803" s="177" t="s">
        <v>83</v>
      </c>
      <c r="AV803" s="15" t="s">
        <v>81</v>
      </c>
      <c r="AW803" s="15" t="s">
        <v>30</v>
      </c>
      <c r="AX803" s="15" t="s">
        <v>73</v>
      </c>
      <c r="AY803" s="177" t="s">
        <v>144</v>
      </c>
    </row>
    <row r="804" spans="2:51" s="13" customFormat="1" ht="10.2">
      <c r="B804" s="160"/>
      <c r="D804" s="155" t="s">
        <v>165</v>
      </c>
      <c r="E804" s="161" t="s">
        <v>1</v>
      </c>
      <c r="F804" s="162" t="s">
        <v>175</v>
      </c>
      <c r="H804" s="163">
        <v>5</v>
      </c>
      <c r="I804" s="164"/>
      <c r="L804" s="160"/>
      <c r="M804" s="165"/>
      <c r="N804" s="166"/>
      <c r="O804" s="166"/>
      <c r="P804" s="166"/>
      <c r="Q804" s="166"/>
      <c r="R804" s="166"/>
      <c r="S804" s="166"/>
      <c r="T804" s="167"/>
      <c r="AT804" s="161" t="s">
        <v>165</v>
      </c>
      <c r="AU804" s="161" t="s">
        <v>83</v>
      </c>
      <c r="AV804" s="13" t="s">
        <v>83</v>
      </c>
      <c r="AW804" s="13" t="s">
        <v>30</v>
      </c>
      <c r="AX804" s="13" t="s">
        <v>73</v>
      </c>
      <c r="AY804" s="161" t="s">
        <v>144</v>
      </c>
    </row>
    <row r="805" spans="2:51" s="14" customFormat="1" ht="10.2">
      <c r="B805" s="168"/>
      <c r="D805" s="155" t="s">
        <v>165</v>
      </c>
      <c r="E805" s="169" t="s">
        <v>1</v>
      </c>
      <c r="F805" s="170" t="s">
        <v>167</v>
      </c>
      <c r="H805" s="171">
        <v>5</v>
      </c>
      <c r="I805" s="172"/>
      <c r="L805" s="168"/>
      <c r="M805" s="173"/>
      <c r="N805" s="174"/>
      <c r="O805" s="174"/>
      <c r="P805" s="174"/>
      <c r="Q805" s="174"/>
      <c r="R805" s="174"/>
      <c r="S805" s="174"/>
      <c r="T805" s="175"/>
      <c r="AT805" s="169" t="s">
        <v>165</v>
      </c>
      <c r="AU805" s="169" t="s">
        <v>83</v>
      </c>
      <c r="AV805" s="14" t="s">
        <v>151</v>
      </c>
      <c r="AW805" s="14" t="s">
        <v>30</v>
      </c>
      <c r="AX805" s="14" t="s">
        <v>81</v>
      </c>
      <c r="AY805" s="169" t="s">
        <v>144</v>
      </c>
    </row>
    <row r="806" spans="2:63" s="12" customFormat="1" ht="22.8" customHeight="1">
      <c r="B806" s="129"/>
      <c r="D806" s="130" t="s">
        <v>72</v>
      </c>
      <c r="E806" s="139" t="s">
        <v>780</v>
      </c>
      <c r="F806" s="139" t="s">
        <v>781</v>
      </c>
      <c r="I806" s="132"/>
      <c r="J806" s="140">
        <f>BK806</f>
        <v>0</v>
      </c>
      <c r="L806" s="129"/>
      <c r="M806" s="133"/>
      <c r="N806" s="134"/>
      <c r="O806" s="134"/>
      <c r="P806" s="135">
        <f>SUM(P807:P860)</f>
        <v>0</v>
      </c>
      <c r="Q806" s="134"/>
      <c r="R806" s="135">
        <f>SUM(R807:R860)</f>
        <v>0</v>
      </c>
      <c r="S806" s="134"/>
      <c r="T806" s="136">
        <f>SUM(T807:T860)</f>
        <v>0</v>
      </c>
      <c r="AR806" s="130" t="s">
        <v>83</v>
      </c>
      <c r="AT806" s="137" t="s">
        <v>72</v>
      </c>
      <c r="AU806" s="137" t="s">
        <v>81</v>
      </c>
      <c r="AY806" s="130" t="s">
        <v>144</v>
      </c>
      <c r="BK806" s="138">
        <f>SUM(BK807:BK860)</f>
        <v>0</v>
      </c>
    </row>
    <row r="807" spans="1:65" s="2" customFormat="1" ht="16.5" customHeight="1">
      <c r="A807" s="33"/>
      <c r="B807" s="141"/>
      <c r="C807" s="142" t="s">
        <v>782</v>
      </c>
      <c r="D807" s="142" t="s">
        <v>146</v>
      </c>
      <c r="E807" s="143" t="s">
        <v>783</v>
      </c>
      <c r="F807" s="144" t="s">
        <v>784</v>
      </c>
      <c r="G807" s="145" t="s">
        <v>162</v>
      </c>
      <c r="H807" s="146">
        <v>410.25</v>
      </c>
      <c r="I807" s="147"/>
      <c r="J807" s="148">
        <f>ROUND(I807*H807,2)</f>
        <v>0</v>
      </c>
      <c r="K807" s="144" t="s">
        <v>183</v>
      </c>
      <c r="L807" s="34"/>
      <c r="M807" s="149" t="s">
        <v>1</v>
      </c>
      <c r="N807" s="150" t="s">
        <v>38</v>
      </c>
      <c r="O807" s="59"/>
      <c r="P807" s="151">
        <f>O807*H807</f>
        <v>0</v>
      </c>
      <c r="Q807" s="151">
        <v>0</v>
      </c>
      <c r="R807" s="151">
        <f>Q807*H807</f>
        <v>0</v>
      </c>
      <c r="S807" s="151">
        <v>0</v>
      </c>
      <c r="T807" s="152">
        <f>S807*H807</f>
        <v>0</v>
      </c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R807" s="153" t="s">
        <v>196</v>
      </c>
      <c r="AT807" s="153" t="s">
        <v>146</v>
      </c>
      <c r="AU807" s="153" t="s">
        <v>83</v>
      </c>
      <c r="AY807" s="18" t="s">
        <v>144</v>
      </c>
      <c r="BE807" s="154">
        <f>IF(N807="základní",J807,0)</f>
        <v>0</v>
      </c>
      <c r="BF807" s="154">
        <f>IF(N807="snížená",J807,0)</f>
        <v>0</v>
      </c>
      <c r="BG807" s="154">
        <f>IF(N807="zákl. přenesená",J807,0)</f>
        <v>0</v>
      </c>
      <c r="BH807" s="154">
        <f>IF(N807="sníž. přenesená",J807,0)</f>
        <v>0</v>
      </c>
      <c r="BI807" s="154">
        <f>IF(N807="nulová",J807,0)</f>
        <v>0</v>
      </c>
      <c r="BJ807" s="18" t="s">
        <v>81</v>
      </c>
      <c r="BK807" s="154">
        <f>ROUND(I807*H807,2)</f>
        <v>0</v>
      </c>
      <c r="BL807" s="18" t="s">
        <v>196</v>
      </c>
      <c r="BM807" s="153" t="s">
        <v>785</v>
      </c>
    </row>
    <row r="808" spans="1:47" s="2" customFormat="1" ht="10.2">
      <c r="A808" s="33"/>
      <c r="B808" s="34"/>
      <c r="C808" s="33"/>
      <c r="D808" s="155" t="s">
        <v>152</v>
      </c>
      <c r="E808" s="33"/>
      <c r="F808" s="156" t="s">
        <v>784</v>
      </c>
      <c r="G808" s="33"/>
      <c r="H808" s="33"/>
      <c r="I808" s="157"/>
      <c r="J808" s="33"/>
      <c r="K808" s="33"/>
      <c r="L808" s="34"/>
      <c r="M808" s="158"/>
      <c r="N808" s="159"/>
      <c r="O808" s="59"/>
      <c r="P808" s="59"/>
      <c r="Q808" s="59"/>
      <c r="R808" s="59"/>
      <c r="S808" s="59"/>
      <c r="T808" s="60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T808" s="18" t="s">
        <v>152</v>
      </c>
      <c r="AU808" s="18" t="s">
        <v>83</v>
      </c>
    </row>
    <row r="809" spans="2:51" s="15" customFormat="1" ht="10.2">
      <c r="B809" s="176"/>
      <c r="D809" s="155" t="s">
        <v>165</v>
      </c>
      <c r="E809" s="177" t="s">
        <v>1</v>
      </c>
      <c r="F809" s="178" t="s">
        <v>272</v>
      </c>
      <c r="H809" s="177" t="s">
        <v>1</v>
      </c>
      <c r="I809" s="179"/>
      <c r="L809" s="176"/>
      <c r="M809" s="180"/>
      <c r="N809" s="181"/>
      <c r="O809" s="181"/>
      <c r="P809" s="181"/>
      <c r="Q809" s="181"/>
      <c r="R809" s="181"/>
      <c r="S809" s="181"/>
      <c r="T809" s="182"/>
      <c r="AT809" s="177" t="s">
        <v>165</v>
      </c>
      <c r="AU809" s="177" t="s">
        <v>83</v>
      </c>
      <c r="AV809" s="15" t="s">
        <v>81</v>
      </c>
      <c r="AW809" s="15" t="s">
        <v>30</v>
      </c>
      <c r="AX809" s="15" t="s">
        <v>73</v>
      </c>
      <c r="AY809" s="177" t="s">
        <v>144</v>
      </c>
    </row>
    <row r="810" spans="2:51" s="13" customFormat="1" ht="10.2">
      <c r="B810" s="160"/>
      <c r="D810" s="155" t="s">
        <v>165</v>
      </c>
      <c r="E810" s="161" t="s">
        <v>1</v>
      </c>
      <c r="F810" s="162" t="s">
        <v>285</v>
      </c>
      <c r="H810" s="163">
        <v>410.25</v>
      </c>
      <c r="I810" s="164"/>
      <c r="L810" s="160"/>
      <c r="M810" s="165"/>
      <c r="N810" s="166"/>
      <c r="O810" s="166"/>
      <c r="P810" s="166"/>
      <c r="Q810" s="166"/>
      <c r="R810" s="166"/>
      <c r="S810" s="166"/>
      <c r="T810" s="167"/>
      <c r="AT810" s="161" t="s">
        <v>165</v>
      </c>
      <c r="AU810" s="161" t="s">
        <v>83</v>
      </c>
      <c r="AV810" s="13" t="s">
        <v>83</v>
      </c>
      <c r="AW810" s="13" t="s">
        <v>30</v>
      </c>
      <c r="AX810" s="13" t="s">
        <v>73</v>
      </c>
      <c r="AY810" s="161" t="s">
        <v>144</v>
      </c>
    </row>
    <row r="811" spans="2:51" s="14" customFormat="1" ht="10.2">
      <c r="B811" s="168"/>
      <c r="D811" s="155" t="s">
        <v>165</v>
      </c>
      <c r="E811" s="169" t="s">
        <v>1</v>
      </c>
      <c r="F811" s="170" t="s">
        <v>167</v>
      </c>
      <c r="H811" s="171">
        <v>410.25</v>
      </c>
      <c r="I811" s="172"/>
      <c r="L811" s="168"/>
      <c r="M811" s="173"/>
      <c r="N811" s="174"/>
      <c r="O811" s="174"/>
      <c r="P811" s="174"/>
      <c r="Q811" s="174"/>
      <c r="R811" s="174"/>
      <c r="S811" s="174"/>
      <c r="T811" s="175"/>
      <c r="AT811" s="169" t="s">
        <v>165</v>
      </c>
      <c r="AU811" s="169" t="s">
        <v>83</v>
      </c>
      <c r="AV811" s="14" t="s">
        <v>151</v>
      </c>
      <c r="AW811" s="14" t="s">
        <v>30</v>
      </c>
      <c r="AX811" s="14" t="s">
        <v>81</v>
      </c>
      <c r="AY811" s="169" t="s">
        <v>144</v>
      </c>
    </row>
    <row r="812" spans="1:65" s="2" customFormat="1" ht="16.5" customHeight="1">
      <c r="A812" s="33"/>
      <c r="B812" s="141"/>
      <c r="C812" s="183" t="s">
        <v>493</v>
      </c>
      <c r="D812" s="183" t="s">
        <v>189</v>
      </c>
      <c r="E812" s="184" t="s">
        <v>786</v>
      </c>
      <c r="F812" s="185" t="s">
        <v>787</v>
      </c>
      <c r="G812" s="186" t="s">
        <v>162</v>
      </c>
      <c r="H812" s="187">
        <v>430.763</v>
      </c>
      <c r="I812" s="188"/>
      <c r="J812" s="189">
        <f>ROUND(I812*H812,2)</f>
        <v>0</v>
      </c>
      <c r="K812" s="185" t="s">
        <v>183</v>
      </c>
      <c r="L812" s="190"/>
      <c r="M812" s="191" t="s">
        <v>1</v>
      </c>
      <c r="N812" s="192" t="s">
        <v>38</v>
      </c>
      <c r="O812" s="59"/>
      <c r="P812" s="151">
        <f>O812*H812</f>
        <v>0</v>
      </c>
      <c r="Q812" s="151">
        <v>0</v>
      </c>
      <c r="R812" s="151">
        <f>Q812*H812</f>
        <v>0</v>
      </c>
      <c r="S812" s="151">
        <v>0</v>
      </c>
      <c r="T812" s="152">
        <f>S812*H812</f>
        <v>0</v>
      </c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R812" s="153" t="s">
        <v>245</v>
      </c>
      <c r="AT812" s="153" t="s">
        <v>189</v>
      </c>
      <c r="AU812" s="153" t="s">
        <v>83</v>
      </c>
      <c r="AY812" s="18" t="s">
        <v>144</v>
      </c>
      <c r="BE812" s="154">
        <f>IF(N812="základní",J812,0)</f>
        <v>0</v>
      </c>
      <c r="BF812" s="154">
        <f>IF(N812="snížená",J812,0)</f>
        <v>0</v>
      </c>
      <c r="BG812" s="154">
        <f>IF(N812="zákl. přenesená",J812,0)</f>
        <v>0</v>
      </c>
      <c r="BH812" s="154">
        <f>IF(N812="sníž. přenesená",J812,0)</f>
        <v>0</v>
      </c>
      <c r="BI812" s="154">
        <f>IF(N812="nulová",J812,0)</f>
        <v>0</v>
      </c>
      <c r="BJ812" s="18" t="s">
        <v>81</v>
      </c>
      <c r="BK812" s="154">
        <f>ROUND(I812*H812,2)</f>
        <v>0</v>
      </c>
      <c r="BL812" s="18" t="s">
        <v>196</v>
      </c>
      <c r="BM812" s="153" t="s">
        <v>788</v>
      </c>
    </row>
    <row r="813" spans="1:47" s="2" customFormat="1" ht="10.2">
      <c r="A813" s="33"/>
      <c r="B813" s="34"/>
      <c r="C813" s="33"/>
      <c r="D813" s="155" t="s">
        <v>152</v>
      </c>
      <c r="E813" s="33"/>
      <c r="F813" s="156" t="s">
        <v>787</v>
      </c>
      <c r="G813" s="33"/>
      <c r="H813" s="33"/>
      <c r="I813" s="157"/>
      <c r="J813" s="33"/>
      <c r="K813" s="33"/>
      <c r="L813" s="34"/>
      <c r="M813" s="158"/>
      <c r="N813" s="159"/>
      <c r="O813" s="59"/>
      <c r="P813" s="59"/>
      <c r="Q813" s="59"/>
      <c r="R813" s="59"/>
      <c r="S813" s="59"/>
      <c r="T813" s="60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T813" s="18" t="s">
        <v>152</v>
      </c>
      <c r="AU813" s="18" t="s">
        <v>83</v>
      </c>
    </row>
    <row r="814" spans="2:51" s="13" customFormat="1" ht="10.2">
      <c r="B814" s="160"/>
      <c r="D814" s="155" t="s">
        <v>165</v>
      </c>
      <c r="E814" s="161" t="s">
        <v>1</v>
      </c>
      <c r="F814" s="162" t="s">
        <v>789</v>
      </c>
      <c r="H814" s="163">
        <v>430.763</v>
      </c>
      <c r="I814" s="164"/>
      <c r="L814" s="160"/>
      <c r="M814" s="165"/>
      <c r="N814" s="166"/>
      <c r="O814" s="166"/>
      <c r="P814" s="166"/>
      <c r="Q814" s="166"/>
      <c r="R814" s="166"/>
      <c r="S814" s="166"/>
      <c r="T814" s="167"/>
      <c r="AT814" s="161" t="s">
        <v>165</v>
      </c>
      <c r="AU814" s="161" t="s">
        <v>83</v>
      </c>
      <c r="AV814" s="13" t="s">
        <v>83</v>
      </c>
      <c r="AW814" s="13" t="s">
        <v>30</v>
      </c>
      <c r="AX814" s="13" t="s">
        <v>73</v>
      </c>
      <c r="AY814" s="161" t="s">
        <v>144</v>
      </c>
    </row>
    <row r="815" spans="2:51" s="14" customFormat="1" ht="10.2">
      <c r="B815" s="168"/>
      <c r="D815" s="155" t="s">
        <v>165</v>
      </c>
      <c r="E815" s="169" t="s">
        <v>1</v>
      </c>
      <c r="F815" s="170" t="s">
        <v>167</v>
      </c>
      <c r="H815" s="171">
        <v>430.763</v>
      </c>
      <c r="I815" s="172"/>
      <c r="L815" s="168"/>
      <c r="M815" s="173"/>
      <c r="N815" s="174"/>
      <c r="O815" s="174"/>
      <c r="P815" s="174"/>
      <c r="Q815" s="174"/>
      <c r="R815" s="174"/>
      <c r="S815" s="174"/>
      <c r="T815" s="175"/>
      <c r="AT815" s="169" t="s">
        <v>165</v>
      </c>
      <c r="AU815" s="169" t="s">
        <v>83</v>
      </c>
      <c r="AV815" s="14" t="s">
        <v>151</v>
      </c>
      <c r="AW815" s="14" t="s">
        <v>30</v>
      </c>
      <c r="AX815" s="14" t="s">
        <v>81</v>
      </c>
      <c r="AY815" s="169" t="s">
        <v>144</v>
      </c>
    </row>
    <row r="816" spans="1:65" s="2" customFormat="1" ht="22.8">
      <c r="A816" s="33"/>
      <c r="B816" s="141"/>
      <c r="C816" s="142" t="s">
        <v>790</v>
      </c>
      <c r="D816" s="142" t="s">
        <v>146</v>
      </c>
      <c r="E816" s="143" t="s">
        <v>791</v>
      </c>
      <c r="F816" s="144" t="s">
        <v>792</v>
      </c>
      <c r="G816" s="145" t="s">
        <v>162</v>
      </c>
      <c r="H816" s="146">
        <v>66.177</v>
      </c>
      <c r="I816" s="147"/>
      <c r="J816" s="148">
        <f>ROUND(I816*H816,2)</f>
        <v>0</v>
      </c>
      <c r="K816" s="144" t="s">
        <v>183</v>
      </c>
      <c r="L816" s="34"/>
      <c r="M816" s="149" t="s">
        <v>1</v>
      </c>
      <c r="N816" s="150" t="s">
        <v>38</v>
      </c>
      <c r="O816" s="59"/>
      <c r="P816" s="151">
        <f>O816*H816</f>
        <v>0</v>
      </c>
      <c r="Q816" s="151">
        <v>0</v>
      </c>
      <c r="R816" s="151">
        <f>Q816*H816</f>
        <v>0</v>
      </c>
      <c r="S816" s="151">
        <v>0</v>
      </c>
      <c r="T816" s="152">
        <f>S816*H816</f>
        <v>0</v>
      </c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R816" s="153" t="s">
        <v>196</v>
      </c>
      <c r="AT816" s="153" t="s">
        <v>146</v>
      </c>
      <c r="AU816" s="153" t="s">
        <v>83</v>
      </c>
      <c r="AY816" s="18" t="s">
        <v>144</v>
      </c>
      <c r="BE816" s="154">
        <f>IF(N816="základní",J816,0)</f>
        <v>0</v>
      </c>
      <c r="BF816" s="154">
        <f>IF(N816="snížená",J816,0)</f>
        <v>0</v>
      </c>
      <c r="BG816" s="154">
        <f>IF(N816="zákl. přenesená",J816,0)</f>
        <v>0</v>
      </c>
      <c r="BH816" s="154">
        <f>IF(N816="sníž. přenesená",J816,0)</f>
        <v>0</v>
      </c>
      <c r="BI816" s="154">
        <f>IF(N816="nulová",J816,0)</f>
        <v>0</v>
      </c>
      <c r="BJ816" s="18" t="s">
        <v>81</v>
      </c>
      <c r="BK816" s="154">
        <f>ROUND(I816*H816,2)</f>
        <v>0</v>
      </c>
      <c r="BL816" s="18" t="s">
        <v>196</v>
      </c>
      <c r="BM816" s="153" t="s">
        <v>793</v>
      </c>
    </row>
    <row r="817" spans="1:47" s="2" customFormat="1" ht="19.2">
      <c r="A817" s="33"/>
      <c r="B817" s="34"/>
      <c r="C817" s="33"/>
      <c r="D817" s="155" t="s">
        <v>152</v>
      </c>
      <c r="E817" s="33"/>
      <c r="F817" s="156" t="s">
        <v>792</v>
      </c>
      <c r="G817" s="33"/>
      <c r="H817" s="33"/>
      <c r="I817" s="157"/>
      <c r="J817" s="33"/>
      <c r="K817" s="33"/>
      <c r="L817" s="34"/>
      <c r="M817" s="158"/>
      <c r="N817" s="159"/>
      <c r="O817" s="59"/>
      <c r="P817" s="59"/>
      <c r="Q817" s="59"/>
      <c r="R817" s="59"/>
      <c r="S817" s="59"/>
      <c r="T817" s="60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T817" s="18" t="s">
        <v>152</v>
      </c>
      <c r="AU817" s="18" t="s">
        <v>83</v>
      </c>
    </row>
    <row r="818" spans="2:51" s="15" customFormat="1" ht="10.2">
      <c r="B818" s="176"/>
      <c r="D818" s="155" t="s">
        <v>165</v>
      </c>
      <c r="E818" s="177" t="s">
        <v>1</v>
      </c>
      <c r="F818" s="178" t="s">
        <v>279</v>
      </c>
      <c r="H818" s="177" t="s">
        <v>1</v>
      </c>
      <c r="I818" s="179"/>
      <c r="L818" s="176"/>
      <c r="M818" s="180"/>
      <c r="N818" s="181"/>
      <c r="O818" s="181"/>
      <c r="P818" s="181"/>
      <c r="Q818" s="181"/>
      <c r="R818" s="181"/>
      <c r="S818" s="181"/>
      <c r="T818" s="182"/>
      <c r="AT818" s="177" t="s">
        <v>165</v>
      </c>
      <c r="AU818" s="177" t="s">
        <v>83</v>
      </c>
      <c r="AV818" s="15" t="s">
        <v>81</v>
      </c>
      <c r="AW818" s="15" t="s">
        <v>30</v>
      </c>
      <c r="AX818" s="15" t="s">
        <v>73</v>
      </c>
      <c r="AY818" s="177" t="s">
        <v>144</v>
      </c>
    </row>
    <row r="819" spans="2:51" s="13" customFormat="1" ht="10.2">
      <c r="B819" s="160"/>
      <c r="D819" s="155" t="s">
        <v>165</v>
      </c>
      <c r="E819" s="161" t="s">
        <v>1</v>
      </c>
      <c r="F819" s="162" t="s">
        <v>280</v>
      </c>
      <c r="H819" s="163">
        <v>51.75</v>
      </c>
      <c r="I819" s="164"/>
      <c r="L819" s="160"/>
      <c r="M819" s="165"/>
      <c r="N819" s="166"/>
      <c r="O819" s="166"/>
      <c r="P819" s="166"/>
      <c r="Q819" s="166"/>
      <c r="R819" s="166"/>
      <c r="S819" s="166"/>
      <c r="T819" s="167"/>
      <c r="AT819" s="161" t="s">
        <v>165</v>
      </c>
      <c r="AU819" s="161" t="s">
        <v>83</v>
      </c>
      <c r="AV819" s="13" t="s">
        <v>83</v>
      </c>
      <c r="AW819" s="13" t="s">
        <v>30</v>
      </c>
      <c r="AX819" s="13" t="s">
        <v>73</v>
      </c>
      <c r="AY819" s="161" t="s">
        <v>144</v>
      </c>
    </row>
    <row r="820" spans="2:51" s="13" customFormat="1" ht="10.2">
      <c r="B820" s="160"/>
      <c r="D820" s="155" t="s">
        <v>165</v>
      </c>
      <c r="E820" s="161" t="s">
        <v>1</v>
      </c>
      <c r="F820" s="162" t="s">
        <v>281</v>
      </c>
      <c r="H820" s="163">
        <v>14.427</v>
      </c>
      <c r="I820" s="164"/>
      <c r="L820" s="160"/>
      <c r="M820" s="165"/>
      <c r="N820" s="166"/>
      <c r="O820" s="166"/>
      <c r="P820" s="166"/>
      <c r="Q820" s="166"/>
      <c r="R820" s="166"/>
      <c r="S820" s="166"/>
      <c r="T820" s="167"/>
      <c r="AT820" s="161" t="s">
        <v>165</v>
      </c>
      <c r="AU820" s="161" t="s">
        <v>83</v>
      </c>
      <c r="AV820" s="13" t="s">
        <v>83</v>
      </c>
      <c r="AW820" s="13" t="s">
        <v>30</v>
      </c>
      <c r="AX820" s="13" t="s">
        <v>73</v>
      </c>
      <c r="AY820" s="161" t="s">
        <v>144</v>
      </c>
    </row>
    <row r="821" spans="2:51" s="14" customFormat="1" ht="10.2">
      <c r="B821" s="168"/>
      <c r="D821" s="155" t="s">
        <v>165</v>
      </c>
      <c r="E821" s="169" t="s">
        <v>1</v>
      </c>
      <c r="F821" s="170" t="s">
        <v>167</v>
      </c>
      <c r="H821" s="171">
        <v>66.17699999999999</v>
      </c>
      <c r="I821" s="172"/>
      <c r="L821" s="168"/>
      <c r="M821" s="173"/>
      <c r="N821" s="174"/>
      <c r="O821" s="174"/>
      <c r="P821" s="174"/>
      <c r="Q821" s="174"/>
      <c r="R821" s="174"/>
      <c r="S821" s="174"/>
      <c r="T821" s="175"/>
      <c r="AT821" s="169" t="s">
        <v>165</v>
      </c>
      <c r="AU821" s="169" t="s">
        <v>83</v>
      </c>
      <c r="AV821" s="14" t="s">
        <v>151</v>
      </c>
      <c r="AW821" s="14" t="s">
        <v>30</v>
      </c>
      <c r="AX821" s="14" t="s">
        <v>81</v>
      </c>
      <c r="AY821" s="169" t="s">
        <v>144</v>
      </c>
    </row>
    <row r="822" spans="1:65" s="2" customFormat="1" ht="16.5" customHeight="1">
      <c r="A822" s="33"/>
      <c r="B822" s="141"/>
      <c r="C822" s="183" t="s">
        <v>497</v>
      </c>
      <c r="D822" s="183" t="s">
        <v>189</v>
      </c>
      <c r="E822" s="184" t="s">
        <v>786</v>
      </c>
      <c r="F822" s="185" t="s">
        <v>787</v>
      </c>
      <c r="G822" s="186" t="s">
        <v>162</v>
      </c>
      <c r="H822" s="187">
        <v>69.486</v>
      </c>
      <c r="I822" s="188"/>
      <c r="J822" s="189">
        <f>ROUND(I822*H822,2)</f>
        <v>0</v>
      </c>
      <c r="K822" s="185" t="s">
        <v>183</v>
      </c>
      <c r="L822" s="190"/>
      <c r="M822" s="191" t="s">
        <v>1</v>
      </c>
      <c r="N822" s="192" t="s">
        <v>38</v>
      </c>
      <c r="O822" s="59"/>
      <c r="P822" s="151">
        <f>O822*H822</f>
        <v>0</v>
      </c>
      <c r="Q822" s="151">
        <v>0</v>
      </c>
      <c r="R822" s="151">
        <f>Q822*H822</f>
        <v>0</v>
      </c>
      <c r="S822" s="151">
        <v>0</v>
      </c>
      <c r="T822" s="152">
        <f>S822*H822</f>
        <v>0</v>
      </c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R822" s="153" t="s">
        <v>245</v>
      </c>
      <c r="AT822" s="153" t="s">
        <v>189</v>
      </c>
      <c r="AU822" s="153" t="s">
        <v>83</v>
      </c>
      <c r="AY822" s="18" t="s">
        <v>144</v>
      </c>
      <c r="BE822" s="154">
        <f>IF(N822="základní",J822,0)</f>
        <v>0</v>
      </c>
      <c r="BF822" s="154">
        <f>IF(N822="snížená",J822,0)</f>
        <v>0</v>
      </c>
      <c r="BG822" s="154">
        <f>IF(N822="zákl. přenesená",J822,0)</f>
        <v>0</v>
      </c>
      <c r="BH822" s="154">
        <f>IF(N822="sníž. přenesená",J822,0)</f>
        <v>0</v>
      </c>
      <c r="BI822" s="154">
        <f>IF(N822="nulová",J822,0)</f>
        <v>0</v>
      </c>
      <c r="BJ822" s="18" t="s">
        <v>81</v>
      </c>
      <c r="BK822" s="154">
        <f>ROUND(I822*H822,2)</f>
        <v>0</v>
      </c>
      <c r="BL822" s="18" t="s">
        <v>196</v>
      </c>
      <c r="BM822" s="153" t="s">
        <v>794</v>
      </c>
    </row>
    <row r="823" spans="1:47" s="2" customFormat="1" ht="10.2">
      <c r="A823" s="33"/>
      <c r="B823" s="34"/>
      <c r="C823" s="33"/>
      <c r="D823" s="155" t="s">
        <v>152</v>
      </c>
      <c r="E823" s="33"/>
      <c r="F823" s="156" t="s">
        <v>787</v>
      </c>
      <c r="G823" s="33"/>
      <c r="H823" s="33"/>
      <c r="I823" s="157"/>
      <c r="J823" s="33"/>
      <c r="K823" s="33"/>
      <c r="L823" s="34"/>
      <c r="M823" s="158"/>
      <c r="N823" s="159"/>
      <c r="O823" s="59"/>
      <c r="P823" s="59"/>
      <c r="Q823" s="59"/>
      <c r="R823" s="59"/>
      <c r="S823" s="59"/>
      <c r="T823" s="60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T823" s="18" t="s">
        <v>152</v>
      </c>
      <c r="AU823" s="18" t="s">
        <v>83</v>
      </c>
    </row>
    <row r="824" spans="2:51" s="13" customFormat="1" ht="10.2">
      <c r="B824" s="160"/>
      <c r="D824" s="155" t="s">
        <v>165</v>
      </c>
      <c r="E824" s="161" t="s">
        <v>1</v>
      </c>
      <c r="F824" s="162" t="s">
        <v>795</v>
      </c>
      <c r="H824" s="163">
        <v>69.486</v>
      </c>
      <c r="I824" s="164"/>
      <c r="L824" s="160"/>
      <c r="M824" s="165"/>
      <c r="N824" s="166"/>
      <c r="O824" s="166"/>
      <c r="P824" s="166"/>
      <c r="Q824" s="166"/>
      <c r="R824" s="166"/>
      <c r="S824" s="166"/>
      <c r="T824" s="167"/>
      <c r="AT824" s="161" t="s">
        <v>165</v>
      </c>
      <c r="AU824" s="161" t="s">
        <v>83</v>
      </c>
      <c r="AV824" s="13" t="s">
        <v>83</v>
      </c>
      <c r="AW824" s="13" t="s">
        <v>30</v>
      </c>
      <c r="AX824" s="13" t="s">
        <v>73</v>
      </c>
      <c r="AY824" s="161" t="s">
        <v>144</v>
      </c>
    </row>
    <row r="825" spans="2:51" s="14" customFormat="1" ht="10.2">
      <c r="B825" s="168"/>
      <c r="D825" s="155" t="s">
        <v>165</v>
      </c>
      <c r="E825" s="169" t="s">
        <v>1</v>
      </c>
      <c r="F825" s="170" t="s">
        <v>167</v>
      </c>
      <c r="H825" s="171">
        <v>69.486</v>
      </c>
      <c r="I825" s="172"/>
      <c r="L825" s="168"/>
      <c r="M825" s="173"/>
      <c r="N825" s="174"/>
      <c r="O825" s="174"/>
      <c r="P825" s="174"/>
      <c r="Q825" s="174"/>
      <c r="R825" s="174"/>
      <c r="S825" s="174"/>
      <c r="T825" s="175"/>
      <c r="AT825" s="169" t="s">
        <v>165</v>
      </c>
      <c r="AU825" s="169" t="s">
        <v>83</v>
      </c>
      <c r="AV825" s="14" t="s">
        <v>151</v>
      </c>
      <c r="AW825" s="14" t="s">
        <v>30</v>
      </c>
      <c r="AX825" s="14" t="s">
        <v>81</v>
      </c>
      <c r="AY825" s="169" t="s">
        <v>144</v>
      </c>
    </row>
    <row r="826" spans="1:65" s="2" customFormat="1" ht="16.5" customHeight="1">
      <c r="A826" s="33"/>
      <c r="B826" s="141"/>
      <c r="C826" s="142" t="s">
        <v>796</v>
      </c>
      <c r="D826" s="142" t="s">
        <v>146</v>
      </c>
      <c r="E826" s="143" t="s">
        <v>797</v>
      </c>
      <c r="F826" s="144" t="s">
        <v>798</v>
      </c>
      <c r="G826" s="145" t="s">
        <v>162</v>
      </c>
      <c r="H826" s="146">
        <v>1026.87</v>
      </c>
      <c r="I826" s="147"/>
      <c r="J826" s="148">
        <f>ROUND(I826*H826,2)</f>
        <v>0</v>
      </c>
      <c r="K826" s="144" t="s">
        <v>183</v>
      </c>
      <c r="L826" s="34"/>
      <c r="M826" s="149" t="s">
        <v>1</v>
      </c>
      <c r="N826" s="150" t="s">
        <v>38</v>
      </c>
      <c r="O826" s="59"/>
      <c r="P826" s="151">
        <f>O826*H826</f>
        <v>0</v>
      </c>
      <c r="Q826" s="151">
        <v>0</v>
      </c>
      <c r="R826" s="151">
        <f>Q826*H826</f>
        <v>0</v>
      </c>
      <c r="S826" s="151">
        <v>0</v>
      </c>
      <c r="T826" s="152">
        <f>S826*H826</f>
        <v>0</v>
      </c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R826" s="153" t="s">
        <v>196</v>
      </c>
      <c r="AT826" s="153" t="s">
        <v>146</v>
      </c>
      <c r="AU826" s="153" t="s">
        <v>83</v>
      </c>
      <c r="AY826" s="18" t="s">
        <v>144</v>
      </c>
      <c r="BE826" s="154">
        <f>IF(N826="základní",J826,0)</f>
        <v>0</v>
      </c>
      <c r="BF826" s="154">
        <f>IF(N826="snížená",J826,0)</f>
        <v>0</v>
      </c>
      <c r="BG826" s="154">
        <f>IF(N826="zákl. přenesená",J826,0)</f>
        <v>0</v>
      </c>
      <c r="BH826" s="154">
        <f>IF(N826="sníž. přenesená",J826,0)</f>
        <v>0</v>
      </c>
      <c r="BI826" s="154">
        <f>IF(N826="nulová",J826,0)</f>
        <v>0</v>
      </c>
      <c r="BJ826" s="18" t="s">
        <v>81</v>
      </c>
      <c r="BK826" s="154">
        <f>ROUND(I826*H826,2)</f>
        <v>0</v>
      </c>
      <c r="BL826" s="18" t="s">
        <v>196</v>
      </c>
      <c r="BM826" s="153" t="s">
        <v>799</v>
      </c>
    </row>
    <row r="827" spans="1:47" s="2" customFormat="1" ht="10.2">
      <c r="A827" s="33"/>
      <c r="B827" s="34"/>
      <c r="C827" s="33"/>
      <c r="D827" s="155" t="s">
        <v>152</v>
      </c>
      <c r="E827" s="33"/>
      <c r="F827" s="156" t="s">
        <v>798</v>
      </c>
      <c r="G827" s="33"/>
      <c r="H827" s="33"/>
      <c r="I827" s="157"/>
      <c r="J827" s="33"/>
      <c r="K827" s="33"/>
      <c r="L827" s="34"/>
      <c r="M827" s="158"/>
      <c r="N827" s="159"/>
      <c r="O827" s="59"/>
      <c r="P827" s="59"/>
      <c r="Q827" s="59"/>
      <c r="R827" s="59"/>
      <c r="S827" s="59"/>
      <c r="T827" s="60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T827" s="18" t="s">
        <v>152</v>
      </c>
      <c r="AU827" s="18" t="s">
        <v>83</v>
      </c>
    </row>
    <row r="828" spans="2:51" s="15" customFormat="1" ht="10.2">
      <c r="B828" s="176"/>
      <c r="D828" s="155" t="s">
        <v>165</v>
      </c>
      <c r="E828" s="177" t="s">
        <v>1</v>
      </c>
      <c r="F828" s="178" t="s">
        <v>272</v>
      </c>
      <c r="H828" s="177" t="s">
        <v>1</v>
      </c>
      <c r="I828" s="179"/>
      <c r="L828" s="176"/>
      <c r="M828" s="180"/>
      <c r="N828" s="181"/>
      <c r="O828" s="181"/>
      <c r="P828" s="181"/>
      <c r="Q828" s="181"/>
      <c r="R828" s="181"/>
      <c r="S828" s="181"/>
      <c r="T828" s="182"/>
      <c r="AT828" s="177" t="s">
        <v>165</v>
      </c>
      <c r="AU828" s="177" t="s">
        <v>83</v>
      </c>
      <c r="AV828" s="15" t="s">
        <v>81</v>
      </c>
      <c r="AW828" s="15" t="s">
        <v>30</v>
      </c>
      <c r="AX828" s="15" t="s">
        <v>73</v>
      </c>
      <c r="AY828" s="177" t="s">
        <v>144</v>
      </c>
    </row>
    <row r="829" spans="2:51" s="13" customFormat="1" ht="10.2">
      <c r="B829" s="160"/>
      <c r="D829" s="155" t="s">
        <v>165</v>
      </c>
      <c r="E829" s="161" t="s">
        <v>1</v>
      </c>
      <c r="F829" s="162" t="s">
        <v>800</v>
      </c>
      <c r="H829" s="163">
        <v>908.21</v>
      </c>
      <c r="I829" s="164"/>
      <c r="L829" s="160"/>
      <c r="M829" s="165"/>
      <c r="N829" s="166"/>
      <c r="O829" s="166"/>
      <c r="P829" s="166"/>
      <c r="Q829" s="166"/>
      <c r="R829" s="166"/>
      <c r="S829" s="166"/>
      <c r="T829" s="167"/>
      <c r="AT829" s="161" t="s">
        <v>165</v>
      </c>
      <c r="AU829" s="161" t="s">
        <v>83</v>
      </c>
      <c r="AV829" s="13" t="s">
        <v>83</v>
      </c>
      <c r="AW829" s="13" t="s">
        <v>30</v>
      </c>
      <c r="AX829" s="13" t="s">
        <v>73</v>
      </c>
      <c r="AY829" s="161" t="s">
        <v>144</v>
      </c>
    </row>
    <row r="830" spans="2:51" s="13" customFormat="1" ht="10.2">
      <c r="B830" s="160"/>
      <c r="D830" s="155" t="s">
        <v>165</v>
      </c>
      <c r="E830" s="161" t="s">
        <v>1</v>
      </c>
      <c r="F830" s="162" t="s">
        <v>801</v>
      </c>
      <c r="H830" s="163">
        <v>118.66</v>
      </c>
      <c r="I830" s="164"/>
      <c r="L830" s="160"/>
      <c r="M830" s="165"/>
      <c r="N830" s="166"/>
      <c r="O830" s="166"/>
      <c r="P830" s="166"/>
      <c r="Q830" s="166"/>
      <c r="R830" s="166"/>
      <c r="S830" s="166"/>
      <c r="T830" s="167"/>
      <c r="AT830" s="161" t="s">
        <v>165</v>
      </c>
      <c r="AU830" s="161" t="s">
        <v>83</v>
      </c>
      <c r="AV830" s="13" t="s">
        <v>83</v>
      </c>
      <c r="AW830" s="13" t="s">
        <v>30</v>
      </c>
      <c r="AX830" s="13" t="s">
        <v>73</v>
      </c>
      <c r="AY830" s="161" t="s">
        <v>144</v>
      </c>
    </row>
    <row r="831" spans="2:51" s="14" customFormat="1" ht="10.2">
      <c r="B831" s="168"/>
      <c r="D831" s="155" t="s">
        <v>165</v>
      </c>
      <c r="E831" s="169" t="s">
        <v>1</v>
      </c>
      <c r="F831" s="170" t="s">
        <v>167</v>
      </c>
      <c r="H831" s="171">
        <v>1026.8700000000001</v>
      </c>
      <c r="I831" s="172"/>
      <c r="L831" s="168"/>
      <c r="M831" s="173"/>
      <c r="N831" s="174"/>
      <c r="O831" s="174"/>
      <c r="P831" s="174"/>
      <c r="Q831" s="174"/>
      <c r="R831" s="174"/>
      <c r="S831" s="174"/>
      <c r="T831" s="175"/>
      <c r="AT831" s="169" t="s">
        <v>165</v>
      </c>
      <c r="AU831" s="169" t="s">
        <v>83</v>
      </c>
      <c r="AV831" s="14" t="s">
        <v>151</v>
      </c>
      <c r="AW831" s="14" t="s">
        <v>30</v>
      </c>
      <c r="AX831" s="14" t="s">
        <v>81</v>
      </c>
      <c r="AY831" s="169" t="s">
        <v>144</v>
      </c>
    </row>
    <row r="832" spans="1:65" s="2" customFormat="1" ht="16.5" customHeight="1">
      <c r="A832" s="33"/>
      <c r="B832" s="141"/>
      <c r="C832" s="142" t="s">
        <v>501</v>
      </c>
      <c r="D832" s="142" t="s">
        <v>146</v>
      </c>
      <c r="E832" s="143" t="s">
        <v>802</v>
      </c>
      <c r="F832" s="144" t="s">
        <v>803</v>
      </c>
      <c r="G832" s="145" t="s">
        <v>162</v>
      </c>
      <c r="H832" s="146">
        <v>1026.87</v>
      </c>
      <c r="I832" s="147"/>
      <c r="J832" s="148">
        <f>ROUND(I832*H832,2)</f>
        <v>0</v>
      </c>
      <c r="K832" s="144" t="s">
        <v>183</v>
      </c>
      <c r="L832" s="34"/>
      <c r="M832" s="149" t="s">
        <v>1</v>
      </c>
      <c r="N832" s="150" t="s">
        <v>38</v>
      </c>
      <c r="O832" s="59"/>
      <c r="P832" s="151">
        <f>O832*H832</f>
        <v>0</v>
      </c>
      <c r="Q832" s="151">
        <v>0</v>
      </c>
      <c r="R832" s="151">
        <f>Q832*H832</f>
        <v>0</v>
      </c>
      <c r="S832" s="151">
        <v>0</v>
      </c>
      <c r="T832" s="152">
        <f>S832*H832</f>
        <v>0</v>
      </c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R832" s="153" t="s">
        <v>196</v>
      </c>
      <c r="AT832" s="153" t="s">
        <v>146</v>
      </c>
      <c r="AU832" s="153" t="s">
        <v>83</v>
      </c>
      <c r="AY832" s="18" t="s">
        <v>144</v>
      </c>
      <c r="BE832" s="154">
        <f>IF(N832="základní",J832,0)</f>
        <v>0</v>
      </c>
      <c r="BF832" s="154">
        <f>IF(N832="snížená",J832,0)</f>
        <v>0</v>
      </c>
      <c r="BG832" s="154">
        <f>IF(N832="zákl. přenesená",J832,0)</f>
        <v>0</v>
      </c>
      <c r="BH832" s="154">
        <f>IF(N832="sníž. přenesená",J832,0)</f>
        <v>0</v>
      </c>
      <c r="BI832" s="154">
        <f>IF(N832="nulová",J832,0)</f>
        <v>0</v>
      </c>
      <c r="BJ832" s="18" t="s">
        <v>81</v>
      </c>
      <c r="BK832" s="154">
        <f>ROUND(I832*H832,2)</f>
        <v>0</v>
      </c>
      <c r="BL832" s="18" t="s">
        <v>196</v>
      </c>
      <c r="BM832" s="153" t="s">
        <v>804</v>
      </c>
    </row>
    <row r="833" spans="1:47" s="2" customFormat="1" ht="10.2">
      <c r="A833" s="33"/>
      <c r="B833" s="34"/>
      <c r="C833" s="33"/>
      <c r="D833" s="155" t="s">
        <v>152</v>
      </c>
      <c r="E833" s="33"/>
      <c r="F833" s="156" t="s">
        <v>803</v>
      </c>
      <c r="G833" s="33"/>
      <c r="H833" s="33"/>
      <c r="I833" s="157"/>
      <c r="J833" s="33"/>
      <c r="K833" s="33"/>
      <c r="L833" s="34"/>
      <c r="M833" s="158"/>
      <c r="N833" s="159"/>
      <c r="O833" s="59"/>
      <c r="P833" s="59"/>
      <c r="Q833" s="59"/>
      <c r="R833" s="59"/>
      <c r="S833" s="59"/>
      <c r="T833" s="60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T833" s="18" t="s">
        <v>152</v>
      </c>
      <c r="AU833" s="18" t="s">
        <v>83</v>
      </c>
    </row>
    <row r="834" spans="2:51" s="15" customFormat="1" ht="10.2">
      <c r="B834" s="176"/>
      <c r="D834" s="155" t="s">
        <v>165</v>
      </c>
      <c r="E834" s="177" t="s">
        <v>1</v>
      </c>
      <c r="F834" s="178" t="s">
        <v>272</v>
      </c>
      <c r="H834" s="177" t="s">
        <v>1</v>
      </c>
      <c r="I834" s="179"/>
      <c r="L834" s="176"/>
      <c r="M834" s="180"/>
      <c r="N834" s="181"/>
      <c r="O834" s="181"/>
      <c r="P834" s="181"/>
      <c r="Q834" s="181"/>
      <c r="R834" s="181"/>
      <c r="S834" s="181"/>
      <c r="T834" s="182"/>
      <c r="AT834" s="177" t="s">
        <v>165</v>
      </c>
      <c r="AU834" s="177" t="s">
        <v>83</v>
      </c>
      <c r="AV834" s="15" t="s">
        <v>81</v>
      </c>
      <c r="AW834" s="15" t="s">
        <v>30</v>
      </c>
      <c r="AX834" s="15" t="s">
        <v>73</v>
      </c>
      <c r="AY834" s="177" t="s">
        <v>144</v>
      </c>
    </row>
    <row r="835" spans="2:51" s="13" customFormat="1" ht="10.2">
      <c r="B835" s="160"/>
      <c r="D835" s="155" t="s">
        <v>165</v>
      </c>
      <c r="E835" s="161" t="s">
        <v>1</v>
      </c>
      <c r="F835" s="162" t="s">
        <v>800</v>
      </c>
      <c r="H835" s="163">
        <v>908.21</v>
      </c>
      <c r="I835" s="164"/>
      <c r="L835" s="160"/>
      <c r="M835" s="165"/>
      <c r="N835" s="166"/>
      <c r="O835" s="166"/>
      <c r="P835" s="166"/>
      <c r="Q835" s="166"/>
      <c r="R835" s="166"/>
      <c r="S835" s="166"/>
      <c r="T835" s="167"/>
      <c r="AT835" s="161" t="s">
        <v>165</v>
      </c>
      <c r="AU835" s="161" t="s">
        <v>83</v>
      </c>
      <c r="AV835" s="13" t="s">
        <v>83</v>
      </c>
      <c r="AW835" s="13" t="s">
        <v>30</v>
      </c>
      <c r="AX835" s="13" t="s">
        <v>73</v>
      </c>
      <c r="AY835" s="161" t="s">
        <v>144</v>
      </c>
    </row>
    <row r="836" spans="2:51" s="13" customFormat="1" ht="10.2">
      <c r="B836" s="160"/>
      <c r="D836" s="155" t="s">
        <v>165</v>
      </c>
      <c r="E836" s="161" t="s">
        <v>1</v>
      </c>
      <c r="F836" s="162" t="s">
        <v>801</v>
      </c>
      <c r="H836" s="163">
        <v>118.66</v>
      </c>
      <c r="I836" s="164"/>
      <c r="L836" s="160"/>
      <c r="M836" s="165"/>
      <c r="N836" s="166"/>
      <c r="O836" s="166"/>
      <c r="P836" s="166"/>
      <c r="Q836" s="166"/>
      <c r="R836" s="166"/>
      <c r="S836" s="166"/>
      <c r="T836" s="167"/>
      <c r="AT836" s="161" t="s">
        <v>165</v>
      </c>
      <c r="AU836" s="161" t="s">
        <v>83</v>
      </c>
      <c r="AV836" s="13" t="s">
        <v>83</v>
      </c>
      <c r="AW836" s="13" t="s">
        <v>30</v>
      </c>
      <c r="AX836" s="13" t="s">
        <v>73</v>
      </c>
      <c r="AY836" s="161" t="s">
        <v>144</v>
      </c>
    </row>
    <row r="837" spans="2:51" s="14" customFormat="1" ht="10.2">
      <c r="B837" s="168"/>
      <c r="D837" s="155" t="s">
        <v>165</v>
      </c>
      <c r="E837" s="169" t="s">
        <v>1</v>
      </c>
      <c r="F837" s="170" t="s">
        <v>167</v>
      </c>
      <c r="H837" s="171">
        <v>1026.8700000000001</v>
      </c>
      <c r="I837" s="172"/>
      <c r="L837" s="168"/>
      <c r="M837" s="173"/>
      <c r="N837" s="174"/>
      <c r="O837" s="174"/>
      <c r="P837" s="174"/>
      <c r="Q837" s="174"/>
      <c r="R837" s="174"/>
      <c r="S837" s="174"/>
      <c r="T837" s="175"/>
      <c r="AT837" s="169" t="s">
        <v>165</v>
      </c>
      <c r="AU837" s="169" t="s">
        <v>83</v>
      </c>
      <c r="AV837" s="14" t="s">
        <v>151</v>
      </c>
      <c r="AW837" s="14" t="s">
        <v>30</v>
      </c>
      <c r="AX837" s="14" t="s">
        <v>81</v>
      </c>
      <c r="AY837" s="169" t="s">
        <v>144</v>
      </c>
    </row>
    <row r="838" spans="1:65" s="2" customFormat="1" ht="22.8">
      <c r="A838" s="33"/>
      <c r="B838" s="141"/>
      <c r="C838" s="142" t="s">
        <v>805</v>
      </c>
      <c r="D838" s="142" t="s">
        <v>146</v>
      </c>
      <c r="E838" s="143" t="s">
        <v>806</v>
      </c>
      <c r="F838" s="144" t="s">
        <v>807</v>
      </c>
      <c r="G838" s="145" t="s">
        <v>162</v>
      </c>
      <c r="H838" s="146">
        <v>1026.87</v>
      </c>
      <c r="I838" s="147"/>
      <c r="J838" s="148">
        <f>ROUND(I838*H838,2)</f>
        <v>0</v>
      </c>
      <c r="K838" s="144" t="s">
        <v>183</v>
      </c>
      <c r="L838" s="34"/>
      <c r="M838" s="149" t="s">
        <v>1</v>
      </c>
      <c r="N838" s="150" t="s">
        <v>38</v>
      </c>
      <c r="O838" s="59"/>
      <c r="P838" s="151">
        <f>O838*H838</f>
        <v>0</v>
      </c>
      <c r="Q838" s="151">
        <v>0</v>
      </c>
      <c r="R838" s="151">
        <f>Q838*H838</f>
        <v>0</v>
      </c>
      <c r="S838" s="151">
        <v>0</v>
      </c>
      <c r="T838" s="152">
        <f>S838*H838</f>
        <v>0</v>
      </c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R838" s="153" t="s">
        <v>196</v>
      </c>
      <c r="AT838" s="153" t="s">
        <v>146</v>
      </c>
      <c r="AU838" s="153" t="s">
        <v>83</v>
      </c>
      <c r="AY838" s="18" t="s">
        <v>144</v>
      </c>
      <c r="BE838" s="154">
        <f>IF(N838="základní",J838,0)</f>
        <v>0</v>
      </c>
      <c r="BF838" s="154">
        <f>IF(N838="snížená",J838,0)</f>
        <v>0</v>
      </c>
      <c r="BG838" s="154">
        <f>IF(N838="zákl. přenesená",J838,0)</f>
        <v>0</v>
      </c>
      <c r="BH838" s="154">
        <f>IF(N838="sníž. přenesená",J838,0)</f>
        <v>0</v>
      </c>
      <c r="BI838" s="154">
        <f>IF(N838="nulová",J838,0)</f>
        <v>0</v>
      </c>
      <c r="BJ838" s="18" t="s">
        <v>81</v>
      </c>
      <c r="BK838" s="154">
        <f>ROUND(I838*H838,2)</f>
        <v>0</v>
      </c>
      <c r="BL838" s="18" t="s">
        <v>196</v>
      </c>
      <c r="BM838" s="153" t="s">
        <v>808</v>
      </c>
    </row>
    <row r="839" spans="1:47" s="2" customFormat="1" ht="19.2">
      <c r="A839" s="33"/>
      <c r="B839" s="34"/>
      <c r="C839" s="33"/>
      <c r="D839" s="155" t="s">
        <v>152</v>
      </c>
      <c r="E839" s="33"/>
      <c r="F839" s="156" t="s">
        <v>807</v>
      </c>
      <c r="G839" s="33"/>
      <c r="H839" s="33"/>
      <c r="I839" s="157"/>
      <c r="J839" s="33"/>
      <c r="K839" s="33"/>
      <c r="L839" s="34"/>
      <c r="M839" s="158"/>
      <c r="N839" s="159"/>
      <c r="O839" s="59"/>
      <c r="P839" s="59"/>
      <c r="Q839" s="59"/>
      <c r="R839" s="59"/>
      <c r="S839" s="59"/>
      <c r="T839" s="60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T839" s="18" t="s">
        <v>152</v>
      </c>
      <c r="AU839" s="18" t="s">
        <v>83</v>
      </c>
    </row>
    <row r="840" spans="2:51" s="15" customFormat="1" ht="10.2">
      <c r="B840" s="176"/>
      <c r="D840" s="155" t="s">
        <v>165</v>
      </c>
      <c r="E840" s="177" t="s">
        <v>1</v>
      </c>
      <c r="F840" s="178" t="s">
        <v>272</v>
      </c>
      <c r="H840" s="177" t="s">
        <v>1</v>
      </c>
      <c r="I840" s="179"/>
      <c r="L840" s="176"/>
      <c r="M840" s="180"/>
      <c r="N840" s="181"/>
      <c r="O840" s="181"/>
      <c r="P840" s="181"/>
      <c r="Q840" s="181"/>
      <c r="R840" s="181"/>
      <c r="S840" s="181"/>
      <c r="T840" s="182"/>
      <c r="AT840" s="177" t="s">
        <v>165</v>
      </c>
      <c r="AU840" s="177" t="s">
        <v>83</v>
      </c>
      <c r="AV840" s="15" t="s">
        <v>81</v>
      </c>
      <c r="AW840" s="15" t="s">
        <v>30</v>
      </c>
      <c r="AX840" s="15" t="s">
        <v>73</v>
      </c>
      <c r="AY840" s="177" t="s">
        <v>144</v>
      </c>
    </row>
    <row r="841" spans="2:51" s="13" customFormat="1" ht="10.2">
      <c r="B841" s="160"/>
      <c r="D841" s="155" t="s">
        <v>165</v>
      </c>
      <c r="E841" s="161" t="s">
        <v>1</v>
      </c>
      <c r="F841" s="162" t="s">
        <v>800</v>
      </c>
      <c r="H841" s="163">
        <v>908.21</v>
      </c>
      <c r="I841" s="164"/>
      <c r="L841" s="160"/>
      <c r="M841" s="165"/>
      <c r="N841" s="166"/>
      <c r="O841" s="166"/>
      <c r="P841" s="166"/>
      <c r="Q841" s="166"/>
      <c r="R841" s="166"/>
      <c r="S841" s="166"/>
      <c r="T841" s="167"/>
      <c r="AT841" s="161" t="s">
        <v>165</v>
      </c>
      <c r="AU841" s="161" t="s">
        <v>83</v>
      </c>
      <c r="AV841" s="13" t="s">
        <v>83</v>
      </c>
      <c r="AW841" s="13" t="s">
        <v>30</v>
      </c>
      <c r="AX841" s="13" t="s">
        <v>73</v>
      </c>
      <c r="AY841" s="161" t="s">
        <v>144</v>
      </c>
    </row>
    <row r="842" spans="2:51" s="13" customFormat="1" ht="10.2">
      <c r="B842" s="160"/>
      <c r="D842" s="155" t="s">
        <v>165</v>
      </c>
      <c r="E842" s="161" t="s">
        <v>1</v>
      </c>
      <c r="F842" s="162" t="s">
        <v>801</v>
      </c>
      <c r="H842" s="163">
        <v>118.66</v>
      </c>
      <c r="I842" s="164"/>
      <c r="L842" s="160"/>
      <c r="M842" s="165"/>
      <c r="N842" s="166"/>
      <c r="O842" s="166"/>
      <c r="P842" s="166"/>
      <c r="Q842" s="166"/>
      <c r="R842" s="166"/>
      <c r="S842" s="166"/>
      <c r="T842" s="167"/>
      <c r="AT842" s="161" t="s">
        <v>165</v>
      </c>
      <c r="AU842" s="161" t="s">
        <v>83</v>
      </c>
      <c r="AV842" s="13" t="s">
        <v>83</v>
      </c>
      <c r="AW842" s="13" t="s">
        <v>30</v>
      </c>
      <c r="AX842" s="13" t="s">
        <v>73</v>
      </c>
      <c r="AY842" s="161" t="s">
        <v>144</v>
      </c>
    </row>
    <row r="843" spans="2:51" s="14" customFormat="1" ht="10.2">
      <c r="B843" s="168"/>
      <c r="D843" s="155" t="s">
        <v>165</v>
      </c>
      <c r="E843" s="169" t="s">
        <v>1</v>
      </c>
      <c r="F843" s="170" t="s">
        <v>167</v>
      </c>
      <c r="H843" s="171">
        <v>1026.8700000000001</v>
      </c>
      <c r="I843" s="172"/>
      <c r="L843" s="168"/>
      <c r="M843" s="173"/>
      <c r="N843" s="174"/>
      <c r="O843" s="174"/>
      <c r="P843" s="174"/>
      <c r="Q843" s="174"/>
      <c r="R843" s="174"/>
      <c r="S843" s="174"/>
      <c r="T843" s="175"/>
      <c r="AT843" s="169" t="s">
        <v>165</v>
      </c>
      <c r="AU843" s="169" t="s">
        <v>83</v>
      </c>
      <c r="AV843" s="14" t="s">
        <v>151</v>
      </c>
      <c r="AW843" s="14" t="s">
        <v>30</v>
      </c>
      <c r="AX843" s="14" t="s">
        <v>81</v>
      </c>
      <c r="AY843" s="169" t="s">
        <v>144</v>
      </c>
    </row>
    <row r="844" spans="1:65" s="2" customFormat="1" ht="22.8">
      <c r="A844" s="33"/>
      <c r="B844" s="141"/>
      <c r="C844" s="142" t="s">
        <v>506</v>
      </c>
      <c r="D844" s="142" t="s">
        <v>146</v>
      </c>
      <c r="E844" s="143" t="s">
        <v>809</v>
      </c>
      <c r="F844" s="144" t="s">
        <v>810</v>
      </c>
      <c r="G844" s="145" t="s">
        <v>162</v>
      </c>
      <c r="H844" s="146">
        <v>51.75</v>
      </c>
      <c r="I844" s="147"/>
      <c r="J844" s="148">
        <f>ROUND(I844*H844,2)</f>
        <v>0</v>
      </c>
      <c r="K844" s="144" t="s">
        <v>183</v>
      </c>
      <c r="L844" s="34"/>
      <c r="M844" s="149" t="s">
        <v>1</v>
      </c>
      <c r="N844" s="150" t="s">
        <v>38</v>
      </c>
      <c r="O844" s="59"/>
      <c r="P844" s="151">
        <f>O844*H844</f>
        <v>0</v>
      </c>
      <c r="Q844" s="151">
        <v>0</v>
      </c>
      <c r="R844" s="151">
        <f>Q844*H844</f>
        <v>0</v>
      </c>
      <c r="S844" s="151">
        <v>0</v>
      </c>
      <c r="T844" s="152">
        <f>S844*H844</f>
        <v>0</v>
      </c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R844" s="153" t="s">
        <v>196</v>
      </c>
      <c r="AT844" s="153" t="s">
        <v>146</v>
      </c>
      <c r="AU844" s="153" t="s">
        <v>83</v>
      </c>
      <c r="AY844" s="18" t="s">
        <v>144</v>
      </c>
      <c r="BE844" s="154">
        <f>IF(N844="základní",J844,0)</f>
        <v>0</v>
      </c>
      <c r="BF844" s="154">
        <f>IF(N844="snížená",J844,0)</f>
        <v>0</v>
      </c>
      <c r="BG844" s="154">
        <f>IF(N844="zákl. přenesená",J844,0)</f>
        <v>0</v>
      </c>
      <c r="BH844" s="154">
        <f>IF(N844="sníž. přenesená",J844,0)</f>
        <v>0</v>
      </c>
      <c r="BI844" s="154">
        <f>IF(N844="nulová",J844,0)</f>
        <v>0</v>
      </c>
      <c r="BJ844" s="18" t="s">
        <v>81</v>
      </c>
      <c r="BK844" s="154">
        <f>ROUND(I844*H844,2)</f>
        <v>0</v>
      </c>
      <c r="BL844" s="18" t="s">
        <v>196</v>
      </c>
      <c r="BM844" s="153" t="s">
        <v>811</v>
      </c>
    </row>
    <row r="845" spans="1:47" s="2" customFormat="1" ht="10.2">
      <c r="A845" s="33"/>
      <c r="B845" s="34"/>
      <c r="C845" s="33"/>
      <c r="D845" s="155" t="s">
        <v>152</v>
      </c>
      <c r="E845" s="33"/>
      <c r="F845" s="156" t="s">
        <v>810</v>
      </c>
      <c r="G845" s="33"/>
      <c r="H845" s="33"/>
      <c r="I845" s="157"/>
      <c r="J845" s="33"/>
      <c r="K845" s="33"/>
      <c r="L845" s="34"/>
      <c r="M845" s="158"/>
      <c r="N845" s="159"/>
      <c r="O845" s="59"/>
      <c r="P845" s="59"/>
      <c r="Q845" s="59"/>
      <c r="R845" s="59"/>
      <c r="S845" s="59"/>
      <c r="T845" s="60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T845" s="18" t="s">
        <v>152</v>
      </c>
      <c r="AU845" s="18" t="s">
        <v>83</v>
      </c>
    </row>
    <row r="846" spans="2:51" s="15" customFormat="1" ht="10.2">
      <c r="B846" s="176"/>
      <c r="D846" s="155" t="s">
        <v>165</v>
      </c>
      <c r="E846" s="177" t="s">
        <v>1</v>
      </c>
      <c r="F846" s="178" t="s">
        <v>279</v>
      </c>
      <c r="H846" s="177" t="s">
        <v>1</v>
      </c>
      <c r="I846" s="179"/>
      <c r="L846" s="176"/>
      <c r="M846" s="180"/>
      <c r="N846" s="181"/>
      <c r="O846" s="181"/>
      <c r="P846" s="181"/>
      <c r="Q846" s="181"/>
      <c r="R846" s="181"/>
      <c r="S846" s="181"/>
      <c r="T846" s="182"/>
      <c r="AT846" s="177" t="s">
        <v>165</v>
      </c>
      <c r="AU846" s="177" t="s">
        <v>83</v>
      </c>
      <c r="AV846" s="15" t="s">
        <v>81</v>
      </c>
      <c r="AW846" s="15" t="s">
        <v>30</v>
      </c>
      <c r="AX846" s="15" t="s">
        <v>73</v>
      </c>
      <c r="AY846" s="177" t="s">
        <v>144</v>
      </c>
    </row>
    <row r="847" spans="2:51" s="13" customFormat="1" ht="10.2">
      <c r="B847" s="160"/>
      <c r="D847" s="155" t="s">
        <v>165</v>
      </c>
      <c r="E847" s="161" t="s">
        <v>1</v>
      </c>
      <c r="F847" s="162" t="s">
        <v>280</v>
      </c>
      <c r="H847" s="163">
        <v>51.75</v>
      </c>
      <c r="I847" s="164"/>
      <c r="L847" s="160"/>
      <c r="M847" s="165"/>
      <c r="N847" s="166"/>
      <c r="O847" s="166"/>
      <c r="P847" s="166"/>
      <c r="Q847" s="166"/>
      <c r="R847" s="166"/>
      <c r="S847" s="166"/>
      <c r="T847" s="167"/>
      <c r="AT847" s="161" t="s">
        <v>165</v>
      </c>
      <c r="AU847" s="161" t="s">
        <v>83</v>
      </c>
      <c r="AV847" s="13" t="s">
        <v>83</v>
      </c>
      <c r="AW847" s="13" t="s">
        <v>30</v>
      </c>
      <c r="AX847" s="13" t="s">
        <v>73</v>
      </c>
      <c r="AY847" s="161" t="s">
        <v>144</v>
      </c>
    </row>
    <row r="848" spans="2:51" s="14" customFormat="1" ht="10.2">
      <c r="B848" s="168"/>
      <c r="D848" s="155" t="s">
        <v>165</v>
      </c>
      <c r="E848" s="169" t="s">
        <v>1</v>
      </c>
      <c r="F848" s="170" t="s">
        <v>167</v>
      </c>
      <c r="H848" s="171">
        <v>51.75</v>
      </c>
      <c r="I848" s="172"/>
      <c r="L848" s="168"/>
      <c r="M848" s="173"/>
      <c r="N848" s="174"/>
      <c r="O848" s="174"/>
      <c r="P848" s="174"/>
      <c r="Q848" s="174"/>
      <c r="R848" s="174"/>
      <c r="S848" s="174"/>
      <c r="T848" s="175"/>
      <c r="AT848" s="169" t="s">
        <v>165</v>
      </c>
      <c r="AU848" s="169" t="s">
        <v>83</v>
      </c>
      <c r="AV848" s="14" t="s">
        <v>151</v>
      </c>
      <c r="AW848" s="14" t="s">
        <v>30</v>
      </c>
      <c r="AX848" s="14" t="s">
        <v>81</v>
      </c>
      <c r="AY848" s="169" t="s">
        <v>144</v>
      </c>
    </row>
    <row r="849" spans="1:65" s="2" customFormat="1" ht="16.5" customHeight="1">
      <c r="A849" s="33"/>
      <c r="B849" s="141"/>
      <c r="C849" s="142" t="s">
        <v>812</v>
      </c>
      <c r="D849" s="142" t="s">
        <v>146</v>
      </c>
      <c r="E849" s="143" t="s">
        <v>813</v>
      </c>
      <c r="F849" s="144" t="s">
        <v>814</v>
      </c>
      <c r="G849" s="145" t="s">
        <v>162</v>
      </c>
      <c r="H849" s="146">
        <v>14.427</v>
      </c>
      <c r="I849" s="147"/>
      <c r="J849" s="148">
        <f>ROUND(I849*H849,2)</f>
        <v>0</v>
      </c>
      <c r="K849" s="144" t="s">
        <v>183</v>
      </c>
      <c r="L849" s="34"/>
      <c r="M849" s="149" t="s">
        <v>1</v>
      </c>
      <c r="N849" s="150" t="s">
        <v>38</v>
      </c>
      <c r="O849" s="59"/>
      <c r="P849" s="151">
        <f>O849*H849</f>
        <v>0</v>
      </c>
      <c r="Q849" s="151">
        <v>0</v>
      </c>
      <c r="R849" s="151">
        <f>Q849*H849</f>
        <v>0</v>
      </c>
      <c r="S849" s="151">
        <v>0</v>
      </c>
      <c r="T849" s="152">
        <f>S849*H849</f>
        <v>0</v>
      </c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R849" s="153" t="s">
        <v>196</v>
      </c>
      <c r="AT849" s="153" t="s">
        <v>146</v>
      </c>
      <c r="AU849" s="153" t="s">
        <v>83</v>
      </c>
      <c r="AY849" s="18" t="s">
        <v>144</v>
      </c>
      <c r="BE849" s="154">
        <f>IF(N849="základní",J849,0)</f>
        <v>0</v>
      </c>
      <c r="BF849" s="154">
        <f>IF(N849="snížená",J849,0)</f>
        <v>0</v>
      </c>
      <c r="BG849" s="154">
        <f>IF(N849="zákl. přenesená",J849,0)</f>
        <v>0</v>
      </c>
      <c r="BH849" s="154">
        <f>IF(N849="sníž. přenesená",J849,0)</f>
        <v>0</v>
      </c>
      <c r="BI849" s="154">
        <f>IF(N849="nulová",J849,0)</f>
        <v>0</v>
      </c>
      <c r="BJ849" s="18" t="s">
        <v>81</v>
      </c>
      <c r="BK849" s="154">
        <f>ROUND(I849*H849,2)</f>
        <v>0</v>
      </c>
      <c r="BL849" s="18" t="s">
        <v>196</v>
      </c>
      <c r="BM849" s="153" t="s">
        <v>815</v>
      </c>
    </row>
    <row r="850" spans="1:47" s="2" customFormat="1" ht="10.2">
      <c r="A850" s="33"/>
      <c r="B850" s="34"/>
      <c r="C850" s="33"/>
      <c r="D850" s="155" t="s">
        <v>152</v>
      </c>
      <c r="E850" s="33"/>
      <c r="F850" s="156" t="s">
        <v>814</v>
      </c>
      <c r="G850" s="33"/>
      <c r="H850" s="33"/>
      <c r="I850" s="157"/>
      <c r="J850" s="33"/>
      <c r="K850" s="33"/>
      <c r="L850" s="34"/>
      <c r="M850" s="158"/>
      <c r="N850" s="159"/>
      <c r="O850" s="59"/>
      <c r="P850" s="59"/>
      <c r="Q850" s="59"/>
      <c r="R850" s="59"/>
      <c r="S850" s="59"/>
      <c r="T850" s="60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T850" s="18" t="s">
        <v>152</v>
      </c>
      <c r="AU850" s="18" t="s">
        <v>83</v>
      </c>
    </row>
    <row r="851" spans="2:51" s="15" customFormat="1" ht="10.2">
      <c r="B851" s="176"/>
      <c r="D851" s="155" t="s">
        <v>165</v>
      </c>
      <c r="E851" s="177" t="s">
        <v>1</v>
      </c>
      <c r="F851" s="178" t="s">
        <v>279</v>
      </c>
      <c r="H851" s="177" t="s">
        <v>1</v>
      </c>
      <c r="I851" s="179"/>
      <c r="L851" s="176"/>
      <c r="M851" s="180"/>
      <c r="N851" s="181"/>
      <c r="O851" s="181"/>
      <c r="P851" s="181"/>
      <c r="Q851" s="181"/>
      <c r="R851" s="181"/>
      <c r="S851" s="181"/>
      <c r="T851" s="182"/>
      <c r="AT851" s="177" t="s">
        <v>165</v>
      </c>
      <c r="AU851" s="177" t="s">
        <v>83</v>
      </c>
      <c r="AV851" s="15" t="s">
        <v>81</v>
      </c>
      <c r="AW851" s="15" t="s">
        <v>30</v>
      </c>
      <c r="AX851" s="15" t="s">
        <v>73</v>
      </c>
      <c r="AY851" s="177" t="s">
        <v>144</v>
      </c>
    </row>
    <row r="852" spans="2:51" s="13" customFormat="1" ht="10.2">
      <c r="B852" s="160"/>
      <c r="D852" s="155" t="s">
        <v>165</v>
      </c>
      <c r="E852" s="161" t="s">
        <v>1</v>
      </c>
      <c r="F852" s="162" t="s">
        <v>281</v>
      </c>
      <c r="H852" s="163">
        <v>14.427</v>
      </c>
      <c r="I852" s="164"/>
      <c r="L852" s="160"/>
      <c r="M852" s="165"/>
      <c r="N852" s="166"/>
      <c r="O852" s="166"/>
      <c r="P852" s="166"/>
      <c r="Q852" s="166"/>
      <c r="R852" s="166"/>
      <c r="S852" s="166"/>
      <c r="T852" s="167"/>
      <c r="AT852" s="161" t="s">
        <v>165</v>
      </c>
      <c r="AU852" s="161" t="s">
        <v>83</v>
      </c>
      <c r="AV852" s="13" t="s">
        <v>83</v>
      </c>
      <c r="AW852" s="13" t="s">
        <v>30</v>
      </c>
      <c r="AX852" s="13" t="s">
        <v>73</v>
      </c>
      <c r="AY852" s="161" t="s">
        <v>144</v>
      </c>
    </row>
    <row r="853" spans="2:51" s="14" customFormat="1" ht="10.2">
      <c r="B853" s="168"/>
      <c r="D853" s="155" t="s">
        <v>165</v>
      </c>
      <c r="E853" s="169" t="s">
        <v>1</v>
      </c>
      <c r="F853" s="170" t="s">
        <v>167</v>
      </c>
      <c r="H853" s="171">
        <v>14.427</v>
      </c>
      <c r="I853" s="172"/>
      <c r="L853" s="168"/>
      <c r="M853" s="173"/>
      <c r="N853" s="174"/>
      <c r="O853" s="174"/>
      <c r="P853" s="174"/>
      <c r="Q853" s="174"/>
      <c r="R853" s="174"/>
      <c r="S853" s="174"/>
      <c r="T853" s="175"/>
      <c r="AT853" s="169" t="s">
        <v>165</v>
      </c>
      <c r="AU853" s="169" t="s">
        <v>83</v>
      </c>
      <c r="AV853" s="14" t="s">
        <v>151</v>
      </c>
      <c r="AW853" s="14" t="s">
        <v>30</v>
      </c>
      <c r="AX853" s="14" t="s">
        <v>81</v>
      </c>
      <c r="AY853" s="169" t="s">
        <v>144</v>
      </c>
    </row>
    <row r="854" spans="1:65" s="2" customFormat="1" ht="16.5" customHeight="1">
      <c r="A854" s="33"/>
      <c r="B854" s="141"/>
      <c r="C854" s="142" t="s">
        <v>511</v>
      </c>
      <c r="D854" s="142" t="s">
        <v>146</v>
      </c>
      <c r="E854" s="143" t="s">
        <v>816</v>
      </c>
      <c r="F854" s="144" t="s">
        <v>817</v>
      </c>
      <c r="G854" s="145" t="s">
        <v>162</v>
      </c>
      <c r="H854" s="146">
        <v>410.25</v>
      </c>
      <c r="I854" s="147"/>
      <c r="J854" s="148">
        <f>ROUND(I854*H854,2)</f>
        <v>0</v>
      </c>
      <c r="K854" s="144" t="s">
        <v>183</v>
      </c>
      <c r="L854" s="34"/>
      <c r="M854" s="149" t="s">
        <v>1</v>
      </c>
      <c r="N854" s="150" t="s">
        <v>38</v>
      </c>
      <c r="O854" s="59"/>
      <c r="P854" s="151">
        <f>O854*H854</f>
        <v>0</v>
      </c>
      <c r="Q854" s="151">
        <v>0</v>
      </c>
      <c r="R854" s="151">
        <f>Q854*H854</f>
        <v>0</v>
      </c>
      <c r="S854" s="151">
        <v>0</v>
      </c>
      <c r="T854" s="152">
        <f>S854*H854</f>
        <v>0</v>
      </c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R854" s="153" t="s">
        <v>196</v>
      </c>
      <c r="AT854" s="153" t="s">
        <v>146</v>
      </c>
      <c r="AU854" s="153" t="s">
        <v>83</v>
      </c>
      <c r="AY854" s="18" t="s">
        <v>144</v>
      </c>
      <c r="BE854" s="154">
        <f>IF(N854="základní",J854,0)</f>
        <v>0</v>
      </c>
      <c r="BF854" s="154">
        <f>IF(N854="snížená",J854,0)</f>
        <v>0</v>
      </c>
      <c r="BG854" s="154">
        <f>IF(N854="zákl. přenesená",J854,0)</f>
        <v>0</v>
      </c>
      <c r="BH854" s="154">
        <f>IF(N854="sníž. přenesená",J854,0)</f>
        <v>0</v>
      </c>
      <c r="BI854" s="154">
        <f>IF(N854="nulová",J854,0)</f>
        <v>0</v>
      </c>
      <c r="BJ854" s="18" t="s">
        <v>81</v>
      </c>
      <c r="BK854" s="154">
        <f>ROUND(I854*H854,2)</f>
        <v>0</v>
      </c>
      <c r="BL854" s="18" t="s">
        <v>196</v>
      </c>
      <c r="BM854" s="153" t="s">
        <v>818</v>
      </c>
    </row>
    <row r="855" spans="1:47" s="2" customFormat="1" ht="10.2">
      <c r="A855" s="33"/>
      <c r="B855" s="34"/>
      <c r="C855" s="33"/>
      <c r="D855" s="155" t="s">
        <v>152</v>
      </c>
      <c r="E855" s="33"/>
      <c r="F855" s="156" t="s">
        <v>817</v>
      </c>
      <c r="G855" s="33"/>
      <c r="H855" s="33"/>
      <c r="I855" s="157"/>
      <c r="J855" s="33"/>
      <c r="K855" s="33"/>
      <c r="L855" s="34"/>
      <c r="M855" s="158"/>
      <c r="N855" s="159"/>
      <c r="O855" s="59"/>
      <c r="P855" s="59"/>
      <c r="Q855" s="59"/>
      <c r="R855" s="59"/>
      <c r="S855" s="59"/>
      <c r="T855" s="60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T855" s="18" t="s">
        <v>152</v>
      </c>
      <c r="AU855" s="18" t="s">
        <v>83</v>
      </c>
    </row>
    <row r="856" spans="2:51" s="15" customFormat="1" ht="10.2">
      <c r="B856" s="176"/>
      <c r="D856" s="155" t="s">
        <v>165</v>
      </c>
      <c r="E856" s="177" t="s">
        <v>1</v>
      </c>
      <c r="F856" s="178" t="s">
        <v>272</v>
      </c>
      <c r="H856" s="177" t="s">
        <v>1</v>
      </c>
      <c r="I856" s="179"/>
      <c r="L856" s="176"/>
      <c r="M856" s="180"/>
      <c r="N856" s="181"/>
      <c r="O856" s="181"/>
      <c r="P856" s="181"/>
      <c r="Q856" s="181"/>
      <c r="R856" s="181"/>
      <c r="S856" s="181"/>
      <c r="T856" s="182"/>
      <c r="AT856" s="177" t="s">
        <v>165</v>
      </c>
      <c r="AU856" s="177" t="s">
        <v>83</v>
      </c>
      <c r="AV856" s="15" t="s">
        <v>81</v>
      </c>
      <c r="AW856" s="15" t="s">
        <v>30</v>
      </c>
      <c r="AX856" s="15" t="s">
        <v>73</v>
      </c>
      <c r="AY856" s="177" t="s">
        <v>144</v>
      </c>
    </row>
    <row r="857" spans="2:51" s="13" customFormat="1" ht="10.2">
      <c r="B857" s="160"/>
      <c r="D857" s="155" t="s">
        <v>165</v>
      </c>
      <c r="E857" s="161" t="s">
        <v>1</v>
      </c>
      <c r="F857" s="162" t="s">
        <v>285</v>
      </c>
      <c r="H857" s="163">
        <v>410.25</v>
      </c>
      <c r="I857" s="164"/>
      <c r="L857" s="160"/>
      <c r="M857" s="165"/>
      <c r="N857" s="166"/>
      <c r="O857" s="166"/>
      <c r="P857" s="166"/>
      <c r="Q857" s="166"/>
      <c r="R857" s="166"/>
      <c r="S857" s="166"/>
      <c r="T857" s="167"/>
      <c r="AT857" s="161" t="s">
        <v>165</v>
      </c>
      <c r="AU857" s="161" t="s">
        <v>83</v>
      </c>
      <c r="AV857" s="13" t="s">
        <v>83</v>
      </c>
      <c r="AW857" s="13" t="s">
        <v>30</v>
      </c>
      <c r="AX857" s="13" t="s">
        <v>73</v>
      </c>
      <c r="AY857" s="161" t="s">
        <v>144</v>
      </c>
    </row>
    <row r="858" spans="2:51" s="14" customFormat="1" ht="10.2">
      <c r="B858" s="168"/>
      <c r="D858" s="155" t="s">
        <v>165</v>
      </c>
      <c r="E858" s="169" t="s">
        <v>1</v>
      </c>
      <c r="F858" s="170" t="s">
        <v>167</v>
      </c>
      <c r="H858" s="171">
        <v>410.25</v>
      </c>
      <c r="I858" s="172"/>
      <c r="L858" s="168"/>
      <c r="M858" s="173"/>
      <c r="N858" s="174"/>
      <c r="O858" s="174"/>
      <c r="P858" s="174"/>
      <c r="Q858" s="174"/>
      <c r="R858" s="174"/>
      <c r="S858" s="174"/>
      <c r="T858" s="175"/>
      <c r="AT858" s="169" t="s">
        <v>165</v>
      </c>
      <c r="AU858" s="169" t="s">
        <v>83</v>
      </c>
      <c r="AV858" s="14" t="s">
        <v>151</v>
      </c>
      <c r="AW858" s="14" t="s">
        <v>30</v>
      </c>
      <c r="AX858" s="14" t="s">
        <v>81</v>
      </c>
      <c r="AY858" s="169" t="s">
        <v>144</v>
      </c>
    </row>
    <row r="859" spans="1:65" s="2" customFormat="1" ht="16.5" customHeight="1">
      <c r="A859" s="33"/>
      <c r="B859" s="141"/>
      <c r="C859" s="142" t="s">
        <v>819</v>
      </c>
      <c r="D859" s="142" t="s">
        <v>146</v>
      </c>
      <c r="E859" s="143" t="s">
        <v>820</v>
      </c>
      <c r="F859" s="144" t="s">
        <v>821</v>
      </c>
      <c r="G859" s="145" t="s">
        <v>81</v>
      </c>
      <c r="H859" s="146">
        <v>1</v>
      </c>
      <c r="I859" s="147"/>
      <c r="J859" s="148">
        <f>ROUND(I859*H859,2)</f>
        <v>0</v>
      </c>
      <c r="K859" s="144" t="s">
        <v>1</v>
      </c>
      <c r="L859" s="34"/>
      <c r="M859" s="149" t="s">
        <v>1</v>
      </c>
      <c r="N859" s="150" t="s">
        <v>38</v>
      </c>
      <c r="O859" s="59"/>
      <c r="P859" s="151">
        <f>O859*H859</f>
        <v>0</v>
      </c>
      <c r="Q859" s="151">
        <v>0</v>
      </c>
      <c r="R859" s="151">
        <f>Q859*H859</f>
        <v>0</v>
      </c>
      <c r="S859" s="151">
        <v>0</v>
      </c>
      <c r="T859" s="152">
        <f>S859*H859</f>
        <v>0</v>
      </c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R859" s="153" t="s">
        <v>196</v>
      </c>
      <c r="AT859" s="153" t="s">
        <v>146</v>
      </c>
      <c r="AU859" s="153" t="s">
        <v>83</v>
      </c>
      <c r="AY859" s="18" t="s">
        <v>144</v>
      </c>
      <c r="BE859" s="154">
        <f>IF(N859="základní",J859,0)</f>
        <v>0</v>
      </c>
      <c r="BF859" s="154">
        <f>IF(N859="snížená",J859,0)</f>
        <v>0</v>
      </c>
      <c r="BG859" s="154">
        <f>IF(N859="zákl. přenesená",J859,0)</f>
        <v>0</v>
      </c>
      <c r="BH859" s="154">
        <f>IF(N859="sníž. přenesená",J859,0)</f>
        <v>0</v>
      </c>
      <c r="BI859" s="154">
        <f>IF(N859="nulová",J859,0)</f>
        <v>0</v>
      </c>
      <c r="BJ859" s="18" t="s">
        <v>81</v>
      </c>
      <c r="BK859" s="154">
        <f>ROUND(I859*H859,2)</f>
        <v>0</v>
      </c>
      <c r="BL859" s="18" t="s">
        <v>196</v>
      </c>
      <c r="BM859" s="153" t="s">
        <v>822</v>
      </c>
    </row>
    <row r="860" spans="1:47" s="2" customFormat="1" ht="10.2">
      <c r="A860" s="33"/>
      <c r="B860" s="34"/>
      <c r="C860" s="33"/>
      <c r="D860" s="155" t="s">
        <v>152</v>
      </c>
      <c r="E860" s="33"/>
      <c r="F860" s="156" t="s">
        <v>821</v>
      </c>
      <c r="G860" s="33"/>
      <c r="H860" s="33"/>
      <c r="I860" s="157"/>
      <c r="J860" s="33"/>
      <c r="K860" s="33"/>
      <c r="L860" s="34"/>
      <c r="M860" s="158"/>
      <c r="N860" s="159"/>
      <c r="O860" s="59"/>
      <c r="P860" s="59"/>
      <c r="Q860" s="59"/>
      <c r="R860" s="59"/>
      <c r="S860" s="59"/>
      <c r="T860" s="60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T860" s="18" t="s">
        <v>152</v>
      </c>
      <c r="AU860" s="18" t="s">
        <v>83</v>
      </c>
    </row>
    <row r="861" spans="1:63" s="2" customFormat="1" ht="49.95" customHeight="1">
      <c r="A861" s="33"/>
      <c r="B861" s="34"/>
      <c r="C861" s="33"/>
      <c r="D861" s="33"/>
      <c r="E861" s="131" t="s">
        <v>823</v>
      </c>
      <c r="F861" s="131" t="s">
        <v>824</v>
      </c>
      <c r="G861" s="33"/>
      <c r="H861" s="33"/>
      <c r="I861" s="33"/>
      <c r="J861" s="118">
        <f aca="true" t="shared" si="0" ref="J861:J866">BK861</f>
        <v>0</v>
      </c>
      <c r="K861" s="33"/>
      <c r="L861" s="34"/>
      <c r="M861" s="158"/>
      <c r="N861" s="159"/>
      <c r="O861" s="59"/>
      <c r="P861" s="59"/>
      <c r="Q861" s="59"/>
      <c r="R861" s="59"/>
      <c r="S861" s="59"/>
      <c r="T861" s="60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T861" s="18" t="s">
        <v>72</v>
      </c>
      <c r="AU861" s="18" t="s">
        <v>73</v>
      </c>
      <c r="AY861" s="18" t="s">
        <v>825</v>
      </c>
      <c r="BK861" s="154">
        <f>SUM(BK862:BK866)</f>
        <v>0</v>
      </c>
    </row>
    <row r="862" spans="1:63" s="2" customFormat="1" ht="16.35" customHeight="1">
      <c r="A862" s="33"/>
      <c r="B862" s="34"/>
      <c r="C862" s="201" t="s">
        <v>1</v>
      </c>
      <c r="D862" s="201" t="s">
        <v>146</v>
      </c>
      <c r="E862" s="202" t="s">
        <v>1</v>
      </c>
      <c r="F862" s="203" t="s">
        <v>1</v>
      </c>
      <c r="G862" s="204" t="s">
        <v>1</v>
      </c>
      <c r="H862" s="205"/>
      <c r="I862" s="206"/>
      <c r="J862" s="207">
        <f t="shared" si="0"/>
        <v>0</v>
      </c>
      <c r="K862" s="208"/>
      <c r="L862" s="34"/>
      <c r="M862" s="209" t="s">
        <v>1</v>
      </c>
      <c r="N862" s="210" t="s">
        <v>38</v>
      </c>
      <c r="O862" s="59"/>
      <c r="P862" s="59"/>
      <c r="Q862" s="59"/>
      <c r="R862" s="59"/>
      <c r="S862" s="59"/>
      <c r="T862" s="60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T862" s="18" t="s">
        <v>825</v>
      </c>
      <c r="AU862" s="18" t="s">
        <v>81</v>
      </c>
      <c r="AY862" s="18" t="s">
        <v>825</v>
      </c>
      <c r="BE862" s="154">
        <f>IF(N862="základní",J862,0)</f>
        <v>0</v>
      </c>
      <c r="BF862" s="154">
        <f>IF(N862="snížená",J862,0)</f>
        <v>0</v>
      </c>
      <c r="BG862" s="154">
        <f>IF(N862="zákl. přenesená",J862,0)</f>
        <v>0</v>
      </c>
      <c r="BH862" s="154">
        <f>IF(N862="sníž. přenesená",J862,0)</f>
        <v>0</v>
      </c>
      <c r="BI862" s="154">
        <f>IF(N862="nulová",J862,0)</f>
        <v>0</v>
      </c>
      <c r="BJ862" s="18" t="s">
        <v>81</v>
      </c>
      <c r="BK862" s="154">
        <f>I862*H862</f>
        <v>0</v>
      </c>
    </row>
    <row r="863" spans="1:63" s="2" customFormat="1" ht="16.35" customHeight="1">
      <c r="A863" s="33"/>
      <c r="B863" s="34"/>
      <c r="C863" s="201" t="s">
        <v>1</v>
      </c>
      <c r="D863" s="201" t="s">
        <v>146</v>
      </c>
      <c r="E863" s="202" t="s">
        <v>1</v>
      </c>
      <c r="F863" s="203" t="s">
        <v>1</v>
      </c>
      <c r="G863" s="204" t="s">
        <v>1</v>
      </c>
      <c r="H863" s="205"/>
      <c r="I863" s="206"/>
      <c r="J863" s="207">
        <f t="shared" si="0"/>
        <v>0</v>
      </c>
      <c r="K863" s="208"/>
      <c r="L863" s="34"/>
      <c r="M863" s="209" t="s">
        <v>1</v>
      </c>
      <c r="N863" s="210" t="s">
        <v>38</v>
      </c>
      <c r="O863" s="59"/>
      <c r="P863" s="59"/>
      <c r="Q863" s="59"/>
      <c r="R863" s="59"/>
      <c r="S863" s="59"/>
      <c r="T863" s="60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T863" s="18" t="s">
        <v>825</v>
      </c>
      <c r="AU863" s="18" t="s">
        <v>81</v>
      </c>
      <c r="AY863" s="18" t="s">
        <v>825</v>
      </c>
      <c r="BE863" s="154">
        <f>IF(N863="základní",J863,0)</f>
        <v>0</v>
      </c>
      <c r="BF863" s="154">
        <f>IF(N863="snížená",J863,0)</f>
        <v>0</v>
      </c>
      <c r="BG863" s="154">
        <f>IF(N863="zákl. přenesená",J863,0)</f>
        <v>0</v>
      </c>
      <c r="BH863" s="154">
        <f>IF(N863="sníž. přenesená",J863,0)</f>
        <v>0</v>
      </c>
      <c r="BI863" s="154">
        <f>IF(N863="nulová",J863,0)</f>
        <v>0</v>
      </c>
      <c r="BJ863" s="18" t="s">
        <v>81</v>
      </c>
      <c r="BK863" s="154">
        <f>I863*H863</f>
        <v>0</v>
      </c>
    </row>
    <row r="864" spans="1:63" s="2" customFormat="1" ht="16.35" customHeight="1">
      <c r="A864" s="33"/>
      <c r="B864" s="34"/>
      <c r="C864" s="201" t="s">
        <v>1</v>
      </c>
      <c r="D864" s="201" t="s">
        <v>146</v>
      </c>
      <c r="E864" s="202" t="s">
        <v>1</v>
      </c>
      <c r="F864" s="203" t="s">
        <v>1</v>
      </c>
      <c r="G864" s="204" t="s">
        <v>1</v>
      </c>
      <c r="H864" s="205"/>
      <c r="I864" s="206"/>
      <c r="J864" s="207">
        <f t="shared" si="0"/>
        <v>0</v>
      </c>
      <c r="K864" s="208"/>
      <c r="L864" s="34"/>
      <c r="M864" s="209" t="s">
        <v>1</v>
      </c>
      <c r="N864" s="210" t="s">
        <v>38</v>
      </c>
      <c r="O864" s="59"/>
      <c r="P864" s="59"/>
      <c r="Q864" s="59"/>
      <c r="R864" s="59"/>
      <c r="S864" s="59"/>
      <c r="T864" s="60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T864" s="18" t="s">
        <v>825</v>
      </c>
      <c r="AU864" s="18" t="s">
        <v>81</v>
      </c>
      <c r="AY864" s="18" t="s">
        <v>825</v>
      </c>
      <c r="BE864" s="154">
        <f>IF(N864="základní",J864,0)</f>
        <v>0</v>
      </c>
      <c r="BF864" s="154">
        <f>IF(N864="snížená",J864,0)</f>
        <v>0</v>
      </c>
      <c r="BG864" s="154">
        <f>IF(N864="zákl. přenesená",J864,0)</f>
        <v>0</v>
      </c>
      <c r="BH864" s="154">
        <f>IF(N864="sníž. přenesená",J864,0)</f>
        <v>0</v>
      </c>
      <c r="BI864" s="154">
        <f>IF(N864="nulová",J864,0)</f>
        <v>0</v>
      </c>
      <c r="BJ864" s="18" t="s">
        <v>81</v>
      </c>
      <c r="BK864" s="154">
        <f>I864*H864</f>
        <v>0</v>
      </c>
    </row>
    <row r="865" spans="1:63" s="2" customFormat="1" ht="16.35" customHeight="1">
      <c r="A865" s="33"/>
      <c r="B865" s="34"/>
      <c r="C865" s="201" t="s">
        <v>1</v>
      </c>
      <c r="D865" s="201" t="s">
        <v>146</v>
      </c>
      <c r="E865" s="202" t="s">
        <v>1</v>
      </c>
      <c r="F865" s="203" t="s">
        <v>1</v>
      </c>
      <c r="G865" s="204" t="s">
        <v>1</v>
      </c>
      <c r="H865" s="205"/>
      <c r="I865" s="206"/>
      <c r="J865" s="207">
        <f t="shared" si="0"/>
        <v>0</v>
      </c>
      <c r="K865" s="208"/>
      <c r="L865" s="34"/>
      <c r="M865" s="209" t="s">
        <v>1</v>
      </c>
      <c r="N865" s="210" t="s">
        <v>38</v>
      </c>
      <c r="O865" s="59"/>
      <c r="P865" s="59"/>
      <c r="Q865" s="59"/>
      <c r="R865" s="59"/>
      <c r="S865" s="59"/>
      <c r="T865" s="60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T865" s="18" t="s">
        <v>825</v>
      </c>
      <c r="AU865" s="18" t="s">
        <v>81</v>
      </c>
      <c r="AY865" s="18" t="s">
        <v>825</v>
      </c>
      <c r="BE865" s="154">
        <f>IF(N865="základní",J865,0)</f>
        <v>0</v>
      </c>
      <c r="BF865" s="154">
        <f>IF(N865="snížená",J865,0)</f>
        <v>0</v>
      </c>
      <c r="BG865" s="154">
        <f>IF(N865="zákl. přenesená",J865,0)</f>
        <v>0</v>
      </c>
      <c r="BH865" s="154">
        <f>IF(N865="sníž. přenesená",J865,0)</f>
        <v>0</v>
      </c>
      <c r="BI865" s="154">
        <f>IF(N865="nulová",J865,0)</f>
        <v>0</v>
      </c>
      <c r="BJ865" s="18" t="s">
        <v>81</v>
      </c>
      <c r="BK865" s="154">
        <f>I865*H865</f>
        <v>0</v>
      </c>
    </row>
    <row r="866" spans="1:63" s="2" customFormat="1" ht="16.35" customHeight="1">
      <c r="A866" s="33"/>
      <c r="B866" s="34"/>
      <c r="C866" s="201" t="s">
        <v>1</v>
      </c>
      <c r="D866" s="201" t="s">
        <v>146</v>
      </c>
      <c r="E866" s="202" t="s">
        <v>1</v>
      </c>
      <c r="F866" s="203" t="s">
        <v>1</v>
      </c>
      <c r="G866" s="204" t="s">
        <v>1</v>
      </c>
      <c r="H866" s="205"/>
      <c r="I866" s="206"/>
      <c r="J866" s="207">
        <f t="shared" si="0"/>
        <v>0</v>
      </c>
      <c r="K866" s="208"/>
      <c r="L866" s="34"/>
      <c r="M866" s="209" t="s">
        <v>1</v>
      </c>
      <c r="N866" s="210" t="s">
        <v>38</v>
      </c>
      <c r="O866" s="211"/>
      <c r="P866" s="211"/>
      <c r="Q866" s="211"/>
      <c r="R866" s="211"/>
      <c r="S866" s="211"/>
      <c r="T866" s="212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T866" s="18" t="s">
        <v>825</v>
      </c>
      <c r="AU866" s="18" t="s">
        <v>81</v>
      </c>
      <c r="AY866" s="18" t="s">
        <v>825</v>
      </c>
      <c r="BE866" s="154">
        <f>IF(N866="základní",J866,0)</f>
        <v>0</v>
      </c>
      <c r="BF866" s="154">
        <f>IF(N866="snížená",J866,0)</f>
        <v>0</v>
      </c>
      <c r="BG866" s="154">
        <f>IF(N866="zákl. přenesená",J866,0)</f>
        <v>0</v>
      </c>
      <c r="BH866" s="154">
        <f>IF(N866="sníž. přenesená",J866,0)</f>
        <v>0</v>
      </c>
      <c r="BI866" s="154">
        <f>IF(N866="nulová",J866,0)</f>
        <v>0</v>
      </c>
      <c r="BJ866" s="18" t="s">
        <v>81</v>
      </c>
      <c r="BK866" s="154">
        <f>I866*H866</f>
        <v>0</v>
      </c>
    </row>
    <row r="867" spans="1:31" s="2" customFormat="1" ht="6.9" customHeight="1">
      <c r="A867" s="33"/>
      <c r="B867" s="48"/>
      <c r="C867" s="49"/>
      <c r="D867" s="49"/>
      <c r="E867" s="49"/>
      <c r="F867" s="49"/>
      <c r="G867" s="49"/>
      <c r="H867" s="49"/>
      <c r="I867" s="49"/>
      <c r="J867" s="49"/>
      <c r="K867" s="49"/>
      <c r="L867" s="34"/>
      <c r="M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</row>
  </sheetData>
  <autoFilter ref="C134:K866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862:D867">
      <formula1>"K, M"</formula1>
    </dataValidation>
    <dataValidation type="list" allowBlank="1" showInputMessage="1" showErrorMessage="1" error="Povoleny jsou hodnoty základní, snížená, zákl. přenesená, sníž. přenesená, nulová." sqref="N862:N867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5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51" t="s">
        <v>5</v>
      </c>
      <c r="M2" s="236"/>
      <c r="N2" s="236"/>
      <c r="O2" s="236"/>
      <c r="P2" s="236"/>
      <c r="Q2" s="236"/>
      <c r="R2" s="236"/>
      <c r="S2" s="236"/>
      <c r="T2" s="236"/>
      <c r="U2" s="236"/>
      <c r="V2" s="236"/>
      <c r="AT2" s="18" t="s">
        <v>86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102</v>
      </c>
      <c r="L4" s="21"/>
      <c r="M4" s="90" t="s">
        <v>10</v>
      </c>
      <c r="AT4" s="18" t="s">
        <v>3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52" t="str">
        <f>'Rekapitulace stavby'!K6</f>
        <v>Stavební úpravy suterénu C, Nemocnice Nymburk s.r.o.</v>
      </c>
      <c r="F7" s="253"/>
      <c r="G7" s="253"/>
      <c r="H7" s="253"/>
      <c r="L7" s="21"/>
    </row>
    <row r="8" spans="1:31" s="2" customFormat="1" ht="12" customHeight="1">
      <c r="A8" s="33"/>
      <c r="B8" s="34"/>
      <c r="C8" s="33"/>
      <c r="D8" s="28" t="s">
        <v>103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13" t="s">
        <v>826</v>
      </c>
      <c r="F9" s="254"/>
      <c r="G9" s="254"/>
      <c r="H9" s="25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28" t="s">
        <v>22</v>
      </c>
      <c r="J12" s="56" t="str">
        <f>'Rekapitulace stavby'!AN8</f>
        <v>7. 7. 2021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28" t="s">
        <v>25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26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5" t="str">
        <f>'Rekapitulace stavby'!E14</f>
        <v>Vyplň údaj</v>
      </c>
      <c r="F18" s="235"/>
      <c r="G18" s="235"/>
      <c r="H18" s="235"/>
      <c r="I18" s="28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25</v>
      </c>
      <c r="J20" s="26" t="str">
        <f>IF('Rekapitulace stavby'!AN16="","",'Rekapitulace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 xml:space="preserve"> </v>
      </c>
      <c r="F21" s="33"/>
      <c r="G21" s="33"/>
      <c r="H21" s="33"/>
      <c r="I21" s="28" t="s">
        <v>26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28" t="s">
        <v>25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26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32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40" t="s">
        <v>1</v>
      </c>
      <c r="F27" s="240"/>
      <c r="G27" s="240"/>
      <c r="H27" s="24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33</v>
      </c>
      <c r="E30" s="33"/>
      <c r="F30" s="33"/>
      <c r="G30" s="33"/>
      <c r="H30" s="33"/>
      <c r="I30" s="33"/>
      <c r="J30" s="72">
        <f>ROUND(J132,2)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35</v>
      </c>
      <c r="G32" s="33"/>
      <c r="H32" s="33"/>
      <c r="I32" s="37" t="s">
        <v>34</v>
      </c>
      <c r="J32" s="37" t="s">
        <v>36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37</v>
      </c>
      <c r="E33" s="28" t="s">
        <v>38</v>
      </c>
      <c r="F33" s="96">
        <f>ROUND((ROUND((SUM(BE132:BE532)),2)+SUM(BE534:BE538)),2)</f>
        <v>0</v>
      </c>
      <c r="G33" s="33"/>
      <c r="H33" s="33"/>
      <c r="I33" s="97">
        <v>0.21</v>
      </c>
      <c r="J33" s="96">
        <f>ROUND((ROUND(((SUM(BE132:BE532))*I33),2)+(SUM(BE534:BE538)*I33)),2)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39</v>
      </c>
      <c r="F34" s="96">
        <f>ROUND((ROUND((SUM(BF132:BF532)),2)+SUM(BF534:BF538)),2)</f>
        <v>0</v>
      </c>
      <c r="G34" s="33"/>
      <c r="H34" s="33"/>
      <c r="I34" s="97">
        <v>0.15</v>
      </c>
      <c r="J34" s="96">
        <f>ROUND((ROUND(((SUM(BF132:BF532))*I34),2)+(SUM(BF534:BF538)*I34)),2)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40</v>
      </c>
      <c r="F35" s="96">
        <f>ROUND((ROUND((SUM(BG132:BG532)),2)+SUM(BG534:BG538)),2)</f>
        <v>0</v>
      </c>
      <c r="G35" s="33"/>
      <c r="H35" s="33"/>
      <c r="I35" s="97">
        <v>0.21</v>
      </c>
      <c r="J35" s="96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41</v>
      </c>
      <c r="F36" s="96">
        <f>ROUND((ROUND((SUM(BH132:BH532)),2)+SUM(BH534:BH538)),2)</f>
        <v>0</v>
      </c>
      <c r="G36" s="33"/>
      <c r="H36" s="33"/>
      <c r="I36" s="97">
        <v>0.15</v>
      </c>
      <c r="J36" s="96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42</v>
      </c>
      <c r="F37" s="96">
        <f>ROUND((ROUND((SUM(BI132:BI532)),2)+SUM(BI534:BI538)),2)</f>
        <v>0</v>
      </c>
      <c r="G37" s="33"/>
      <c r="H37" s="33"/>
      <c r="I37" s="97">
        <v>0</v>
      </c>
      <c r="J37" s="9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43</v>
      </c>
      <c r="E39" s="61"/>
      <c r="F39" s="61"/>
      <c r="G39" s="100" t="s">
        <v>44</v>
      </c>
      <c r="H39" s="101" t="s">
        <v>45</v>
      </c>
      <c r="I39" s="61"/>
      <c r="J39" s="102">
        <f>SUM(J30:J37)</f>
        <v>0</v>
      </c>
      <c r="K39" s="10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43"/>
      <c r="D50" s="44" t="s">
        <v>46</v>
      </c>
      <c r="E50" s="45"/>
      <c r="F50" s="45"/>
      <c r="G50" s="44" t="s">
        <v>47</v>
      </c>
      <c r="H50" s="45"/>
      <c r="I50" s="45"/>
      <c r="J50" s="45"/>
      <c r="K50" s="45"/>
      <c r="L50" s="43"/>
    </row>
    <row r="51" spans="2:12" ht="10.2">
      <c r="B51" s="21"/>
      <c r="L51" s="21"/>
    </row>
    <row r="52" spans="2:12" ht="10.2">
      <c r="B52" s="21"/>
      <c r="L52" s="21"/>
    </row>
    <row r="53" spans="2:12" ht="10.2">
      <c r="B53" s="21"/>
      <c r="L53" s="21"/>
    </row>
    <row r="54" spans="2:12" ht="10.2">
      <c r="B54" s="21"/>
      <c r="L54" s="21"/>
    </row>
    <row r="55" spans="2:12" ht="10.2">
      <c r="B55" s="21"/>
      <c r="L55" s="21"/>
    </row>
    <row r="56" spans="2:12" ht="10.2">
      <c r="B56" s="21"/>
      <c r="L56" s="21"/>
    </row>
    <row r="57" spans="2:12" ht="10.2">
      <c r="B57" s="21"/>
      <c r="L57" s="21"/>
    </row>
    <row r="58" spans="2:12" ht="10.2">
      <c r="B58" s="21"/>
      <c r="L58" s="21"/>
    </row>
    <row r="59" spans="2:12" ht="10.2">
      <c r="B59" s="21"/>
      <c r="L59" s="21"/>
    </row>
    <row r="60" spans="2:12" ht="10.2">
      <c r="B60" s="21"/>
      <c r="L60" s="21"/>
    </row>
    <row r="61" spans="1:31" s="2" customFormat="1" ht="13.2">
      <c r="A61" s="33"/>
      <c r="B61" s="34"/>
      <c r="C61" s="33"/>
      <c r="D61" s="46" t="s">
        <v>48</v>
      </c>
      <c r="E61" s="36"/>
      <c r="F61" s="104" t="s">
        <v>49</v>
      </c>
      <c r="G61" s="46" t="s">
        <v>48</v>
      </c>
      <c r="H61" s="36"/>
      <c r="I61" s="36"/>
      <c r="J61" s="105" t="s">
        <v>49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0.2">
      <c r="B62" s="21"/>
      <c r="L62" s="21"/>
    </row>
    <row r="63" spans="2:12" ht="10.2">
      <c r="B63" s="21"/>
      <c r="L63" s="21"/>
    </row>
    <row r="64" spans="2:12" ht="10.2">
      <c r="B64" s="21"/>
      <c r="L64" s="21"/>
    </row>
    <row r="65" spans="1:31" s="2" customFormat="1" ht="13.2">
      <c r="A65" s="33"/>
      <c r="B65" s="34"/>
      <c r="C65" s="33"/>
      <c r="D65" s="44" t="s">
        <v>50</v>
      </c>
      <c r="E65" s="47"/>
      <c r="F65" s="47"/>
      <c r="G65" s="44" t="s">
        <v>51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0.2">
      <c r="B66" s="21"/>
      <c r="L66" s="21"/>
    </row>
    <row r="67" spans="2:12" ht="10.2">
      <c r="B67" s="21"/>
      <c r="L67" s="21"/>
    </row>
    <row r="68" spans="2:12" ht="10.2">
      <c r="B68" s="21"/>
      <c r="L68" s="21"/>
    </row>
    <row r="69" spans="2:12" ht="10.2">
      <c r="B69" s="21"/>
      <c r="L69" s="21"/>
    </row>
    <row r="70" spans="2:12" ht="10.2">
      <c r="B70" s="21"/>
      <c r="L70" s="21"/>
    </row>
    <row r="71" spans="2:12" ht="10.2">
      <c r="B71" s="21"/>
      <c r="L71" s="21"/>
    </row>
    <row r="72" spans="2:12" ht="10.2">
      <c r="B72" s="21"/>
      <c r="L72" s="21"/>
    </row>
    <row r="73" spans="2:12" ht="10.2">
      <c r="B73" s="21"/>
      <c r="L73" s="21"/>
    </row>
    <row r="74" spans="2:12" ht="10.2">
      <c r="B74" s="21"/>
      <c r="L74" s="21"/>
    </row>
    <row r="75" spans="2:12" ht="10.2">
      <c r="B75" s="21"/>
      <c r="L75" s="21"/>
    </row>
    <row r="76" spans="1:31" s="2" customFormat="1" ht="13.2">
      <c r="A76" s="33"/>
      <c r="B76" s="34"/>
      <c r="C76" s="33"/>
      <c r="D76" s="46" t="s">
        <v>48</v>
      </c>
      <c r="E76" s="36"/>
      <c r="F76" s="104" t="s">
        <v>49</v>
      </c>
      <c r="G76" s="46" t="s">
        <v>48</v>
      </c>
      <c r="H76" s="36"/>
      <c r="I76" s="36"/>
      <c r="J76" s="105" t="s">
        <v>49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105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52" t="str">
        <f>E7</f>
        <v>Stavební úpravy suterénu C, Nemocnice Nymburk s.r.o.</v>
      </c>
      <c r="F85" s="253"/>
      <c r="G85" s="253"/>
      <c r="H85" s="25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103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13" t="str">
        <f>E9</f>
        <v>02 (1) - Zdravotechnika</v>
      </c>
      <c r="F87" s="254"/>
      <c r="G87" s="254"/>
      <c r="H87" s="25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 xml:space="preserve"> </v>
      </c>
      <c r="G89" s="33"/>
      <c r="H89" s="33"/>
      <c r="I89" s="28" t="s">
        <v>22</v>
      </c>
      <c r="J89" s="56" t="str">
        <f>IF(J12="","",J12)</f>
        <v>7. 7. 2021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8" t="s">
        <v>24</v>
      </c>
      <c r="D91" s="33"/>
      <c r="E91" s="33"/>
      <c r="F91" s="26" t="str">
        <f>E15</f>
        <v xml:space="preserve"> </v>
      </c>
      <c r="G91" s="33"/>
      <c r="H91" s="33"/>
      <c r="I91" s="28" t="s">
        <v>29</v>
      </c>
      <c r="J91" s="31" t="str">
        <f>E21</f>
        <v xml:space="preserve"> 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31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06" t="s">
        <v>106</v>
      </c>
      <c r="D94" s="98"/>
      <c r="E94" s="98"/>
      <c r="F94" s="98"/>
      <c r="G94" s="98"/>
      <c r="H94" s="98"/>
      <c r="I94" s="98"/>
      <c r="J94" s="107" t="s">
        <v>107</v>
      </c>
      <c r="K94" s="98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08" t="s">
        <v>108</v>
      </c>
      <c r="D96" s="33"/>
      <c r="E96" s="33"/>
      <c r="F96" s="33"/>
      <c r="G96" s="33"/>
      <c r="H96" s="33"/>
      <c r="I96" s="33"/>
      <c r="J96" s="72">
        <f>J132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109</v>
      </c>
    </row>
    <row r="97" spans="2:12" s="9" customFormat="1" ht="24.9" customHeight="1">
      <c r="B97" s="109"/>
      <c r="D97" s="110" t="s">
        <v>110</v>
      </c>
      <c r="E97" s="111"/>
      <c r="F97" s="111"/>
      <c r="G97" s="111"/>
      <c r="H97" s="111"/>
      <c r="I97" s="111"/>
      <c r="J97" s="112">
        <f>J133</f>
        <v>0</v>
      </c>
      <c r="L97" s="109"/>
    </row>
    <row r="98" spans="2:12" s="10" customFormat="1" ht="19.95" customHeight="1">
      <c r="B98" s="113"/>
      <c r="D98" s="114" t="s">
        <v>113</v>
      </c>
      <c r="E98" s="115"/>
      <c r="F98" s="115"/>
      <c r="G98" s="115"/>
      <c r="H98" s="115"/>
      <c r="I98" s="115"/>
      <c r="J98" s="116">
        <f>J134</f>
        <v>0</v>
      </c>
      <c r="L98" s="113"/>
    </row>
    <row r="99" spans="2:12" s="10" customFormat="1" ht="19.95" customHeight="1">
      <c r="B99" s="113"/>
      <c r="D99" s="114" t="s">
        <v>827</v>
      </c>
      <c r="E99" s="115"/>
      <c r="F99" s="115"/>
      <c r="G99" s="115"/>
      <c r="H99" s="115"/>
      <c r="I99" s="115"/>
      <c r="J99" s="116">
        <f>J156</f>
        <v>0</v>
      </c>
      <c r="L99" s="113"/>
    </row>
    <row r="100" spans="2:12" s="10" customFormat="1" ht="19.95" customHeight="1">
      <c r="B100" s="113"/>
      <c r="D100" s="114" t="s">
        <v>114</v>
      </c>
      <c r="E100" s="115"/>
      <c r="F100" s="115"/>
      <c r="G100" s="115"/>
      <c r="H100" s="115"/>
      <c r="I100" s="115"/>
      <c r="J100" s="116">
        <f>J162</f>
        <v>0</v>
      </c>
      <c r="L100" s="113"/>
    </row>
    <row r="101" spans="2:12" s="10" customFormat="1" ht="19.95" customHeight="1">
      <c r="B101" s="113"/>
      <c r="D101" s="114" t="s">
        <v>115</v>
      </c>
      <c r="E101" s="115"/>
      <c r="F101" s="115"/>
      <c r="G101" s="115"/>
      <c r="H101" s="115"/>
      <c r="I101" s="115"/>
      <c r="J101" s="116">
        <f>J181</f>
        <v>0</v>
      </c>
      <c r="L101" s="113"/>
    </row>
    <row r="102" spans="2:12" s="10" customFormat="1" ht="19.95" customHeight="1">
      <c r="B102" s="113"/>
      <c r="D102" s="114" t="s">
        <v>116</v>
      </c>
      <c r="E102" s="115"/>
      <c r="F102" s="115"/>
      <c r="G102" s="115"/>
      <c r="H102" s="115"/>
      <c r="I102" s="115"/>
      <c r="J102" s="116">
        <f>J227</f>
        <v>0</v>
      </c>
      <c r="L102" s="113"/>
    </row>
    <row r="103" spans="2:12" s="10" customFormat="1" ht="19.95" customHeight="1">
      <c r="B103" s="113"/>
      <c r="D103" s="114" t="s">
        <v>117</v>
      </c>
      <c r="E103" s="115"/>
      <c r="F103" s="115"/>
      <c r="G103" s="115"/>
      <c r="H103" s="115"/>
      <c r="I103" s="115"/>
      <c r="J103" s="116">
        <f>J244</f>
        <v>0</v>
      </c>
      <c r="L103" s="113"/>
    </row>
    <row r="104" spans="2:12" s="9" customFormat="1" ht="24.9" customHeight="1">
      <c r="B104" s="109"/>
      <c r="D104" s="110" t="s">
        <v>118</v>
      </c>
      <c r="E104" s="111"/>
      <c r="F104" s="111"/>
      <c r="G104" s="111"/>
      <c r="H104" s="111"/>
      <c r="I104" s="111"/>
      <c r="J104" s="112">
        <f>J247</f>
        <v>0</v>
      </c>
      <c r="L104" s="109"/>
    </row>
    <row r="105" spans="2:12" s="10" customFormat="1" ht="19.95" customHeight="1">
      <c r="B105" s="113"/>
      <c r="D105" s="114" t="s">
        <v>828</v>
      </c>
      <c r="E105" s="115"/>
      <c r="F105" s="115"/>
      <c r="G105" s="115"/>
      <c r="H105" s="115"/>
      <c r="I105" s="115"/>
      <c r="J105" s="116">
        <f>J248</f>
        <v>0</v>
      </c>
      <c r="L105" s="113"/>
    </row>
    <row r="106" spans="2:12" s="10" customFormat="1" ht="19.95" customHeight="1">
      <c r="B106" s="113"/>
      <c r="D106" s="114" t="s">
        <v>829</v>
      </c>
      <c r="E106" s="115"/>
      <c r="F106" s="115"/>
      <c r="G106" s="115"/>
      <c r="H106" s="115"/>
      <c r="I106" s="115"/>
      <c r="J106" s="116">
        <f>J298</f>
        <v>0</v>
      </c>
      <c r="L106" s="113"/>
    </row>
    <row r="107" spans="2:12" s="10" customFormat="1" ht="19.95" customHeight="1">
      <c r="B107" s="113"/>
      <c r="D107" s="114" t="s">
        <v>830</v>
      </c>
      <c r="E107" s="115"/>
      <c r="F107" s="115"/>
      <c r="G107" s="115"/>
      <c r="H107" s="115"/>
      <c r="I107" s="115"/>
      <c r="J107" s="116">
        <f>J372</f>
        <v>0</v>
      </c>
      <c r="L107" s="113"/>
    </row>
    <row r="108" spans="2:12" s="10" customFormat="1" ht="19.95" customHeight="1">
      <c r="B108" s="113"/>
      <c r="D108" s="114" t="s">
        <v>831</v>
      </c>
      <c r="E108" s="115"/>
      <c r="F108" s="115"/>
      <c r="G108" s="115"/>
      <c r="H108" s="115"/>
      <c r="I108" s="115"/>
      <c r="J108" s="116">
        <f>J505</f>
        <v>0</v>
      </c>
      <c r="L108" s="113"/>
    </row>
    <row r="109" spans="2:12" s="9" customFormat="1" ht="24.9" customHeight="1">
      <c r="B109" s="109"/>
      <c r="D109" s="110" t="s">
        <v>832</v>
      </c>
      <c r="E109" s="111"/>
      <c r="F109" s="111"/>
      <c r="G109" s="111"/>
      <c r="H109" s="111"/>
      <c r="I109" s="111"/>
      <c r="J109" s="112">
        <f>J526</f>
        <v>0</v>
      </c>
      <c r="L109" s="109"/>
    </row>
    <row r="110" spans="2:12" s="9" customFormat="1" ht="24.9" customHeight="1">
      <c r="B110" s="109"/>
      <c r="D110" s="110" t="s">
        <v>833</v>
      </c>
      <c r="E110" s="111"/>
      <c r="F110" s="111"/>
      <c r="G110" s="111"/>
      <c r="H110" s="111"/>
      <c r="I110" s="111"/>
      <c r="J110" s="112">
        <f>J529</f>
        <v>0</v>
      </c>
      <c r="L110" s="109"/>
    </row>
    <row r="111" spans="2:12" s="10" customFormat="1" ht="19.95" customHeight="1">
      <c r="B111" s="113"/>
      <c r="D111" s="114" t="s">
        <v>834</v>
      </c>
      <c r="E111" s="115"/>
      <c r="F111" s="115"/>
      <c r="G111" s="115"/>
      <c r="H111" s="115"/>
      <c r="I111" s="115"/>
      <c r="J111" s="116">
        <f>J530</f>
        <v>0</v>
      </c>
      <c r="L111" s="113"/>
    </row>
    <row r="112" spans="2:12" s="9" customFormat="1" ht="21.75" customHeight="1">
      <c r="B112" s="109"/>
      <c r="D112" s="117" t="s">
        <v>128</v>
      </c>
      <c r="J112" s="118">
        <f>J533</f>
        <v>0</v>
      </c>
      <c r="L112" s="109"/>
    </row>
    <row r="113" spans="1:31" s="2" customFormat="1" ht="21.7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" customHeight="1">
      <c r="A114" s="33"/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8" spans="1:31" s="2" customFormat="1" ht="6.9" customHeight="1">
      <c r="A118" s="33"/>
      <c r="B118" s="50"/>
      <c r="C118" s="51"/>
      <c r="D118" s="51"/>
      <c r="E118" s="51"/>
      <c r="F118" s="51"/>
      <c r="G118" s="51"/>
      <c r="H118" s="51"/>
      <c r="I118" s="51"/>
      <c r="J118" s="51"/>
      <c r="K118" s="51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4.9" customHeight="1">
      <c r="A119" s="33"/>
      <c r="B119" s="34"/>
      <c r="C119" s="22" t="s">
        <v>129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16</v>
      </c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3"/>
      <c r="D122" s="33"/>
      <c r="E122" s="252" t="str">
        <f>E7</f>
        <v>Stavební úpravy suterénu C, Nemocnice Nymburk s.r.o.</v>
      </c>
      <c r="F122" s="253"/>
      <c r="G122" s="253"/>
      <c r="H122" s="25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103</v>
      </c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3"/>
      <c r="D124" s="33"/>
      <c r="E124" s="213" t="str">
        <f>E9</f>
        <v>02 (1) - Zdravotechnika</v>
      </c>
      <c r="F124" s="254"/>
      <c r="G124" s="254"/>
      <c r="H124" s="254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20</v>
      </c>
      <c r="D126" s="33"/>
      <c r="E126" s="33"/>
      <c r="F126" s="26" t="str">
        <f>F12</f>
        <v xml:space="preserve"> </v>
      </c>
      <c r="G126" s="33"/>
      <c r="H126" s="33"/>
      <c r="I126" s="28" t="s">
        <v>22</v>
      </c>
      <c r="J126" s="56" t="str">
        <f>IF(J12="","",J12)</f>
        <v>7. 7. 2021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15" customHeight="1">
      <c r="A128" s="33"/>
      <c r="B128" s="34"/>
      <c r="C128" s="28" t="s">
        <v>24</v>
      </c>
      <c r="D128" s="33"/>
      <c r="E128" s="33"/>
      <c r="F128" s="26" t="str">
        <f>E15</f>
        <v xml:space="preserve"> </v>
      </c>
      <c r="G128" s="33"/>
      <c r="H128" s="33"/>
      <c r="I128" s="28" t="s">
        <v>29</v>
      </c>
      <c r="J128" s="31" t="str">
        <f>E21</f>
        <v xml:space="preserve"> 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5.15" customHeight="1">
      <c r="A129" s="33"/>
      <c r="B129" s="34"/>
      <c r="C129" s="28" t="s">
        <v>27</v>
      </c>
      <c r="D129" s="33"/>
      <c r="E129" s="33"/>
      <c r="F129" s="26" t="str">
        <f>IF(E18="","",E18)</f>
        <v>Vyplň údaj</v>
      </c>
      <c r="G129" s="33"/>
      <c r="H129" s="33"/>
      <c r="I129" s="28" t="s">
        <v>31</v>
      </c>
      <c r="J129" s="31" t="str">
        <f>E24</f>
        <v xml:space="preserve"> 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0.35" customHeight="1">
      <c r="A130" s="33"/>
      <c r="B130" s="34"/>
      <c r="C130" s="33"/>
      <c r="D130" s="33"/>
      <c r="E130" s="33"/>
      <c r="F130" s="33"/>
      <c r="G130" s="33"/>
      <c r="H130" s="33"/>
      <c r="I130" s="3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11" customFormat="1" ht="29.25" customHeight="1">
      <c r="A131" s="119"/>
      <c r="B131" s="120"/>
      <c r="C131" s="121" t="s">
        <v>130</v>
      </c>
      <c r="D131" s="122" t="s">
        <v>58</v>
      </c>
      <c r="E131" s="122" t="s">
        <v>54</v>
      </c>
      <c r="F131" s="122" t="s">
        <v>55</v>
      </c>
      <c r="G131" s="122" t="s">
        <v>131</v>
      </c>
      <c r="H131" s="122" t="s">
        <v>132</v>
      </c>
      <c r="I131" s="122" t="s">
        <v>133</v>
      </c>
      <c r="J131" s="122" t="s">
        <v>107</v>
      </c>
      <c r="K131" s="123" t="s">
        <v>134</v>
      </c>
      <c r="L131" s="124"/>
      <c r="M131" s="63" t="s">
        <v>1</v>
      </c>
      <c r="N131" s="64" t="s">
        <v>37</v>
      </c>
      <c r="O131" s="64" t="s">
        <v>135</v>
      </c>
      <c r="P131" s="64" t="s">
        <v>136</v>
      </c>
      <c r="Q131" s="64" t="s">
        <v>137</v>
      </c>
      <c r="R131" s="64" t="s">
        <v>138</v>
      </c>
      <c r="S131" s="64" t="s">
        <v>139</v>
      </c>
      <c r="T131" s="65" t="s">
        <v>140</v>
      </c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</row>
    <row r="132" spans="1:63" s="2" customFormat="1" ht="22.8" customHeight="1">
      <c r="A132" s="33"/>
      <c r="B132" s="34"/>
      <c r="C132" s="70" t="s">
        <v>141</v>
      </c>
      <c r="D132" s="33"/>
      <c r="E132" s="33"/>
      <c r="F132" s="33"/>
      <c r="G132" s="33"/>
      <c r="H132" s="33"/>
      <c r="I132" s="33"/>
      <c r="J132" s="125">
        <f>BK132</f>
        <v>0</v>
      </c>
      <c r="K132" s="33"/>
      <c r="L132" s="34"/>
      <c r="M132" s="66"/>
      <c r="N132" s="57"/>
      <c r="O132" s="67"/>
      <c r="P132" s="126">
        <f>P133+P247+P526+P529+P533</f>
        <v>0</v>
      </c>
      <c r="Q132" s="67"/>
      <c r="R132" s="126">
        <f>R133+R247+R526+R529+R533</f>
        <v>0</v>
      </c>
      <c r="S132" s="67"/>
      <c r="T132" s="127">
        <f>T133+T247+T526+T529+T533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72</v>
      </c>
      <c r="AU132" s="18" t="s">
        <v>109</v>
      </c>
      <c r="BK132" s="128">
        <f>BK133+BK247+BK526+BK529+BK533</f>
        <v>0</v>
      </c>
    </row>
    <row r="133" spans="2:63" s="12" customFormat="1" ht="25.95" customHeight="1">
      <c r="B133" s="129"/>
      <c r="D133" s="130" t="s">
        <v>72</v>
      </c>
      <c r="E133" s="131" t="s">
        <v>142</v>
      </c>
      <c r="F133" s="131" t="s">
        <v>143</v>
      </c>
      <c r="I133" s="132"/>
      <c r="J133" s="118">
        <f>BK133</f>
        <v>0</v>
      </c>
      <c r="L133" s="129"/>
      <c r="M133" s="133"/>
      <c r="N133" s="134"/>
      <c r="O133" s="134"/>
      <c r="P133" s="135">
        <f>P134+P156+P162+P181+P227+P244</f>
        <v>0</v>
      </c>
      <c r="Q133" s="134"/>
      <c r="R133" s="135">
        <f>R134+R156+R162+R181+R227+R244</f>
        <v>0</v>
      </c>
      <c r="S133" s="134"/>
      <c r="T133" s="136">
        <f>T134+T156+T162+T181+T227+T244</f>
        <v>0</v>
      </c>
      <c r="AR133" s="130" t="s">
        <v>81</v>
      </c>
      <c r="AT133" s="137" t="s">
        <v>72</v>
      </c>
      <c r="AU133" s="137" t="s">
        <v>73</v>
      </c>
      <c r="AY133" s="130" t="s">
        <v>144</v>
      </c>
      <c r="BK133" s="138">
        <f>BK134+BK156+BK162+BK181+BK227+BK244</f>
        <v>0</v>
      </c>
    </row>
    <row r="134" spans="2:63" s="12" customFormat="1" ht="22.8" customHeight="1">
      <c r="B134" s="129"/>
      <c r="D134" s="130" t="s">
        <v>72</v>
      </c>
      <c r="E134" s="139" t="s">
        <v>159</v>
      </c>
      <c r="F134" s="139" t="s">
        <v>168</v>
      </c>
      <c r="I134" s="132"/>
      <c r="J134" s="140">
        <f>BK134</f>
        <v>0</v>
      </c>
      <c r="L134" s="129"/>
      <c r="M134" s="133"/>
      <c r="N134" s="134"/>
      <c r="O134" s="134"/>
      <c r="P134" s="135">
        <f>SUM(P135:P155)</f>
        <v>0</v>
      </c>
      <c r="Q134" s="134"/>
      <c r="R134" s="135">
        <f>SUM(R135:R155)</f>
        <v>0</v>
      </c>
      <c r="S134" s="134"/>
      <c r="T134" s="136">
        <f>SUM(T135:T155)</f>
        <v>0</v>
      </c>
      <c r="AR134" s="130" t="s">
        <v>81</v>
      </c>
      <c r="AT134" s="137" t="s">
        <v>72</v>
      </c>
      <c r="AU134" s="137" t="s">
        <v>81</v>
      </c>
      <c r="AY134" s="130" t="s">
        <v>144</v>
      </c>
      <c r="BK134" s="138">
        <f>SUM(BK135:BK155)</f>
        <v>0</v>
      </c>
    </row>
    <row r="135" spans="1:65" s="2" customFormat="1" ht="21.75" customHeight="1">
      <c r="A135" s="33"/>
      <c r="B135" s="141"/>
      <c r="C135" s="142" t="s">
        <v>81</v>
      </c>
      <c r="D135" s="142" t="s">
        <v>146</v>
      </c>
      <c r="E135" s="143" t="s">
        <v>835</v>
      </c>
      <c r="F135" s="144" t="s">
        <v>836</v>
      </c>
      <c r="G135" s="145" t="s">
        <v>182</v>
      </c>
      <c r="H135" s="146">
        <v>18</v>
      </c>
      <c r="I135" s="147"/>
      <c r="J135" s="148">
        <f>ROUND(I135*H135,2)</f>
        <v>0</v>
      </c>
      <c r="K135" s="144" t="s">
        <v>183</v>
      </c>
      <c r="L135" s="34"/>
      <c r="M135" s="149" t="s">
        <v>1</v>
      </c>
      <c r="N135" s="150" t="s">
        <v>38</v>
      </c>
      <c r="O135" s="59"/>
      <c r="P135" s="151">
        <f>O135*H135</f>
        <v>0</v>
      </c>
      <c r="Q135" s="151">
        <v>0</v>
      </c>
      <c r="R135" s="151">
        <f>Q135*H135</f>
        <v>0</v>
      </c>
      <c r="S135" s="151">
        <v>0</v>
      </c>
      <c r="T135" s="15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3" t="s">
        <v>151</v>
      </c>
      <c r="AT135" s="153" t="s">
        <v>146</v>
      </c>
      <c r="AU135" s="153" t="s">
        <v>83</v>
      </c>
      <c r="AY135" s="18" t="s">
        <v>144</v>
      </c>
      <c r="BE135" s="154">
        <f>IF(N135="základní",J135,0)</f>
        <v>0</v>
      </c>
      <c r="BF135" s="154">
        <f>IF(N135="snížená",J135,0)</f>
        <v>0</v>
      </c>
      <c r="BG135" s="154">
        <f>IF(N135="zákl. přenesená",J135,0)</f>
        <v>0</v>
      </c>
      <c r="BH135" s="154">
        <f>IF(N135="sníž. přenesená",J135,0)</f>
        <v>0</v>
      </c>
      <c r="BI135" s="154">
        <f>IF(N135="nulová",J135,0)</f>
        <v>0</v>
      </c>
      <c r="BJ135" s="18" t="s">
        <v>81</v>
      </c>
      <c r="BK135" s="154">
        <f>ROUND(I135*H135,2)</f>
        <v>0</v>
      </c>
      <c r="BL135" s="18" t="s">
        <v>151</v>
      </c>
      <c r="BM135" s="153" t="s">
        <v>83</v>
      </c>
    </row>
    <row r="136" spans="1:47" s="2" customFormat="1" ht="10.2">
      <c r="A136" s="33"/>
      <c r="B136" s="34"/>
      <c r="C136" s="33"/>
      <c r="D136" s="155" t="s">
        <v>152</v>
      </c>
      <c r="E136" s="33"/>
      <c r="F136" s="156" t="s">
        <v>836</v>
      </c>
      <c r="G136" s="33"/>
      <c r="H136" s="33"/>
      <c r="I136" s="157"/>
      <c r="J136" s="33"/>
      <c r="K136" s="33"/>
      <c r="L136" s="34"/>
      <c r="M136" s="158"/>
      <c r="N136" s="159"/>
      <c r="O136" s="59"/>
      <c r="P136" s="59"/>
      <c r="Q136" s="59"/>
      <c r="R136" s="59"/>
      <c r="S136" s="59"/>
      <c r="T136" s="60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152</v>
      </c>
      <c r="AU136" s="18" t="s">
        <v>83</v>
      </c>
    </row>
    <row r="137" spans="2:51" s="15" customFormat="1" ht="10.2">
      <c r="B137" s="176"/>
      <c r="D137" s="155" t="s">
        <v>165</v>
      </c>
      <c r="E137" s="177" t="s">
        <v>1</v>
      </c>
      <c r="F137" s="178" t="s">
        <v>272</v>
      </c>
      <c r="H137" s="177" t="s">
        <v>1</v>
      </c>
      <c r="I137" s="179"/>
      <c r="L137" s="176"/>
      <c r="M137" s="180"/>
      <c r="N137" s="181"/>
      <c r="O137" s="181"/>
      <c r="P137" s="181"/>
      <c r="Q137" s="181"/>
      <c r="R137" s="181"/>
      <c r="S137" s="181"/>
      <c r="T137" s="182"/>
      <c r="AT137" s="177" t="s">
        <v>165</v>
      </c>
      <c r="AU137" s="177" t="s">
        <v>83</v>
      </c>
      <c r="AV137" s="15" t="s">
        <v>81</v>
      </c>
      <c r="AW137" s="15" t="s">
        <v>30</v>
      </c>
      <c r="AX137" s="15" t="s">
        <v>73</v>
      </c>
      <c r="AY137" s="177" t="s">
        <v>144</v>
      </c>
    </row>
    <row r="138" spans="2:51" s="13" customFormat="1" ht="10.2">
      <c r="B138" s="160"/>
      <c r="D138" s="155" t="s">
        <v>165</v>
      </c>
      <c r="E138" s="161" t="s">
        <v>1</v>
      </c>
      <c r="F138" s="162" t="s">
        <v>200</v>
      </c>
      <c r="H138" s="163">
        <v>18</v>
      </c>
      <c r="I138" s="164"/>
      <c r="L138" s="160"/>
      <c r="M138" s="165"/>
      <c r="N138" s="166"/>
      <c r="O138" s="166"/>
      <c r="P138" s="166"/>
      <c r="Q138" s="166"/>
      <c r="R138" s="166"/>
      <c r="S138" s="166"/>
      <c r="T138" s="167"/>
      <c r="AT138" s="161" t="s">
        <v>165</v>
      </c>
      <c r="AU138" s="161" t="s">
        <v>83</v>
      </c>
      <c r="AV138" s="13" t="s">
        <v>83</v>
      </c>
      <c r="AW138" s="13" t="s">
        <v>30</v>
      </c>
      <c r="AX138" s="13" t="s">
        <v>73</v>
      </c>
      <c r="AY138" s="161" t="s">
        <v>144</v>
      </c>
    </row>
    <row r="139" spans="2:51" s="14" customFormat="1" ht="10.2">
      <c r="B139" s="168"/>
      <c r="D139" s="155" t="s">
        <v>165</v>
      </c>
      <c r="E139" s="169" t="s">
        <v>1</v>
      </c>
      <c r="F139" s="170" t="s">
        <v>167</v>
      </c>
      <c r="H139" s="171">
        <v>18</v>
      </c>
      <c r="I139" s="172"/>
      <c r="L139" s="168"/>
      <c r="M139" s="173"/>
      <c r="N139" s="174"/>
      <c r="O139" s="174"/>
      <c r="P139" s="174"/>
      <c r="Q139" s="174"/>
      <c r="R139" s="174"/>
      <c r="S139" s="174"/>
      <c r="T139" s="175"/>
      <c r="AT139" s="169" t="s">
        <v>165</v>
      </c>
      <c r="AU139" s="169" t="s">
        <v>83</v>
      </c>
      <c r="AV139" s="14" t="s">
        <v>151</v>
      </c>
      <c r="AW139" s="14" t="s">
        <v>30</v>
      </c>
      <c r="AX139" s="14" t="s">
        <v>81</v>
      </c>
      <c r="AY139" s="169" t="s">
        <v>144</v>
      </c>
    </row>
    <row r="140" spans="1:65" s="2" customFormat="1" ht="21.75" customHeight="1">
      <c r="A140" s="33"/>
      <c r="B140" s="141"/>
      <c r="C140" s="142" t="s">
        <v>83</v>
      </c>
      <c r="D140" s="142" t="s">
        <v>146</v>
      </c>
      <c r="E140" s="143" t="s">
        <v>837</v>
      </c>
      <c r="F140" s="144" t="s">
        <v>838</v>
      </c>
      <c r="G140" s="145" t="s">
        <v>182</v>
      </c>
      <c r="H140" s="146">
        <v>2</v>
      </c>
      <c r="I140" s="147"/>
      <c r="J140" s="148">
        <f>ROUND(I140*H140,2)</f>
        <v>0</v>
      </c>
      <c r="K140" s="144" t="s">
        <v>183</v>
      </c>
      <c r="L140" s="34"/>
      <c r="M140" s="149" t="s">
        <v>1</v>
      </c>
      <c r="N140" s="150" t="s">
        <v>38</v>
      </c>
      <c r="O140" s="59"/>
      <c r="P140" s="151">
        <f>O140*H140</f>
        <v>0</v>
      </c>
      <c r="Q140" s="151">
        <v>0</v>
      </c>
      <c r="R140" s="151">
        <f>Q140*H140</f>
        <v>0</v>
      </c>
      <c r="S140" s="151">
        <v>0</v>
      </c>
      <c r="T140" s="15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3" t="s">
        <v>151</v>
      </c>
      <c r="AT140" s="153" t="s">
        <v>146</v>
      </c>
      <c r="AU140" s="153" t="s">
        <v>83</v>
      </c>
      <c r="AY140" s="18" t="s">
        <v>144</v>
      </c>
      <c r="BE140" s="154">
        <f>IF(N140="základní",J140,0)</f>
        <v>0</v>
      </c>
      <c r="BF140" s="154">
        <f>IF(N140="snížená",J140,0)</f>
        <v>0</v>
      </c>
      <c r="BG140" s="154">
        <f>IF(N140="zákl. přenesená",J140,0)</f>
        <v>0</v>
      </c>
      <c r="BH140" s="154">
        <f>IF(N140="sníž. přenesená",J140,0)</f>
        <v>0</v>
      </c>
      <c r="BI140" s="154">
        <f>IF(N140="nulová",J140,0)</f>
        <v>0</v>
      </c>
      <c r="BJ140" s="18" t="s">
        <v>81</v>
      </c>
      <c r="BK140" s="154">
        <f>ROUND(I140*H140,2)</f>
        <v>0</v>
      </c>
      <c r="BL140" s="18" t="s">
        <v>151</v>
      </c>
      <c r="BM140" s="153" t="s">
        <v>151</v>
      </c>
    </row>
    <row r="141" spans="1:47" s="2" customFormat="1" ht="10.2">
      <c r="A141" s="33"/>
      <c r="B141" s="34"/>
      <c r="C141" s="33"/>
      <c r="D141" s="155" t="s">
        <v>152</v>
      </c>
      <c r="E141" s="33"/>
      <c r="F141" s="156" t="s">
        <v>838</v>
      </c>
      <c r="G141" s="33"/>
      <c r="H141" s="33"/>
      <c r="I141" s="157"/>
      <c r="J141" s="33"/>
      <c r="K141" s="33"/>
      <c r="L141" s="34"/>
      <c r="M141" s="158"/>
      <c r="N141" s="159"/>
      <c r="O141" s="59"/>
      <c r="P141" s="59"/>
      <c r="Q141" s="59"/>
      <c r="R141" s="59"/>
      <c r="S141" s="59"/>
      <c r="T141" s="60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152</v>
      </c>
      <c r="AU141" s="18" t="s">
        <v>83</v>
      </c>
    </row>
    <row r="142" spans="2:51" s="15" customFormat="1" ht="10.2">
      <c r="B142" s="176"/>
      <c r="D142" s="155" t="s">
        <v>165</v>
      </c>
      <c r="E142" s="177" t="s">
        <v>1</v>
      </c>
      <c r="F142" s="178" t="s">
        <v>272</v>
      </c>
      <c r="H142" s="177" t="s">
        <v>1</v>
      </c>
      <c r="I142" s="179"/>
      <c r="L142" s="176"/>
      <c r="M142" s="180"/>
      <c r="N142" s="181"/>
      <c r="O142" s="181"/>
      <c r="P142" s="181"/>
      <c r="Q142" s="181"/>
      <c r="R142" s="181"/>
      <c r="S142" s="181"/>
      <c r="T142" s="182"/>
      <c r="AT142" s="177" t="s">
        <v>165</v>
      </c>
      <c r="AU142" s="177" t="s">
        <v>83</v>
      </c>
      <c r="AV142" s="15" t="s">
        <v>81</v>
      </c>
      <c r="AW142" s="15" t="s">
        <v>30</v>
      </c>
      <c r="AX142" s="15" t="s">
        <v>73</v>
      </c>
      <c r="AY142" s="177" t="s">
        <v>144</v>
      </c>
    </row>
    <row r="143" spans="2:51" s="13" customFormat="1" ht="10.2">
      <c r="B143" s="160"/>
      <c r="D143" s="155" t="s">
        <v>165</v>
      </c>
      <c r="E143" s="161" t="s">
        <v>1</v>
      </c>
      <c r="F143" s="162" t="s">
        <v>83</v>
      </c>
      <c r="H143" s="163">
        <v>2</v>
      </c>
      <c r="I143" s="164"/>
      <c r="L143" s="160"/>
      <c r="M143" s="165"/>
      <c r="N143" s="166"/>
      <c r="O143" s="166"/>
      <c r="P143" s="166"/>
      <c r="Q143" s="166"/>
      <c r="R143" s="166"/>
      <c r="S143" s="166"/>
      <c r="T143" s="167"/>
      <c r="AT143" s="161" t="s">
        <v>165</v>
      </c>
      <c r="AU143" s="161" t="s">
        <v>83</v>
      </c>
      <c r="AV143" s="13" t="s">
        <v>83</v>
      </c>
      <c r="AW143" s="13" t="s">
        <v>30</v>
      </c>
      <c r="AX143" s="13" t="s">
        <v>73</v>
      </c>
      <c r="AY143" s="161" t="s">
        <v>144</v>
      </c>
    </row>
    <row r="144" spans="2:51" s="14" customFormat="1" ht="10.2">
      <c r="B144" s="168"/>
      <c r="D144" s="155" t="s">
        <v>165</v>
      </c>
      <c r="E144" s="169" t="s">
        <v>1</v>
      </c>
      <c r="F144" s="170" t="s">
        <v>167</v>
      </c>
      <c r="H144" s="171">
        <v>2</v>
      </c>
      <c r="I144" s="172"/>
      <c r="L144" s="168"/>
      <c r="M144" s="173"/>
      <c r="N144" s="174"/>
      <c r="O144" s="174"/>
      <c r="P144" s="174"/>
      <c r="Q144" s="174"/>
      <c r="R144" s="174"/>
      <c r="S144" s="174"/>
      <c r="T144" s="175"/>
      <c r="AT144" s="169" t="s">
        <v>165</v>
      </c>
      <c r="AU144" s="169" t="s">
        <v>83</v>
      </c>
      <c r="AV144" s="14" t="s">
        <v>151</v>
      </c>
      <c r="AW144" s="14" t="s">
        <v>30</v>
      </c>
      <c r="AX144" s="14" t="s">
        <v>81</v>
      </c>
      <c r="AY144" s="169" t="s">
        <v>144</v>
      </c>
    </row>
    <row r="145" spans="1:65" s="2" customFormat="1" ht="16.5" customHeight="1">
      <c r="A145" s="33"/>
      <c r="B145" s="141"/>
      <c r="C145" s="142" t="s">
        <v>159</v>
      </c>
      <c r="D145" s="142" t="s">
        <v>146</v>
      </c>
      <c r="E145" s="143" t="s">
        <v>265</v>
      </c>
      <c r="F145" s="144" t="s">
        <v>266</v>
      </c>
      <c r="G145" s="145" t="s">
        <v>192</v>
      </c>
      <c r="H145" s="146">
        <v>18</v>
      </c>
      <c r="I145" s="147"/>
      <c r="J145" s="148">
        <f>ROUND(I145*H145,2)</f>
        <v>0</v>
      </c>
      <c r="K145" s="144" t="s">
        <v>183</v>
      </c>
      <c r="L145" s="34"/>
      <c r="M145" s="149" t="s">
        <v>1</v>
      </c>
      <c r="N145" s="150" t="s">
        <v>38</v>
      </c>
      <c r="O145" s="59"/>
      <c r="P145" s="151">
        <f>O145*H145</f>
        <v>0</v>
      </c>
      <c r="Q145" s="151">
        <v>0</v>
      </c>
      <c r="R145" s="151">
        <f>Q145*H145</f>
        <v>0</v>
      </c>
      <c r="S145" s="151">
        <v>0</v>
      </c>
      <c r="T145" s="15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3" t="s">
        <v>151</v>
      </c>
      <c r="AT145" s="153" t="s">
        <v>146</v>
      </c>
      <c r="AU145" s="153" t="s">
        <v>83</v>
      </c>
      <c r="AY145" s="18" t="s">
        <v>144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8" t="s">
        <v>81</v>
      </c>
      <c r="BK145" s="154">
        <f>ROUND(I145*H145,2)</f>
        <v>0</v>
      </c>
      <c r="BL145" s="18" t="s">
        <v>151</v>
      </c>
      <c r="BM145" s="153" t="s">
        <v>163</v>
      </c>
    </row>
    <row r="146" spans="1:47" s="2" customFormat="1" ht="10.2">
      <c r="A146" s="33"/>
      <c r="B146" s="34"/>
      <c r="C146" s="33"/>
      <c r="D146" s="155" t="s">
        <v>152</v>
      </c>
      <c r="E146" s="33"/>
      <c r="F146" s="156" t="s">
        <v>266</v>
      </c>
      <c r="G146" s="33"/>
      <c r="H146" s="33"/>
      <c r="I146" s="157"/>
      <c r="J146" s="33"/>
      <c r="K146" s="33"/>
      <c r="L146" s="34"/>
      <c r="M146" s="158"/>
      <c r="N146" s="159"/>
      <c r="O146" s="59"/>
      <c r="P146" s="59"/>
      <c r="Q146" s="59"/>
      <c r="R146" s="59"/>
      <c r="S146" s="59"/>
      <c r="T146" s="60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152</v>
      </c>
      <c r="AU146" s="18" t="s">
        <v>83</v>
      </c>
    </row>
    <row r="147" spans="2:51" s="15" customFormat="1" ht="10.2">
      <c r="B147" s="176"/>
      <c r="D147" s="155" t="s">
        <v>165</v>
      </c>
      <c r="E147" s="177" t="s">
        <v>1</v>
      </c>
      <c r="F147" s="178" t="s">
        <v>272</v>
      </c>
      <c r="H147" s="177" t="s">
        <v>1</v>
      </c>
      <c r="I147" s="179"/>
      <c r="L147" s="176"/>
      <c r="M147" s="180"/>
      <c r="N147" s="181"/>
      <c r="O147" s="181"/>
      <c r="P147" s="181"/>
      <c r="Q147" s="181"/>
      <c r="R147" s="181"/>
      <c r="S147" s="181"/>
      <c r="T147" s="182"/>
      <c r="AT147" s="177" t="s">
        <v>165</v>
      </c>
      <c r="AU147" s="177" t="s">
        <v>83</v>
      </c>
      <c r="AV147" s="15" t="s">
        <v>81</v>
      </c>
      <c r="AW147" s="15" t="s">
        <v>30</v>
      </c>
      <c r="AX147" s="15" t="s">
        <v>73</v>
      </c>
      <c r="AY147" s="177" t="s">
        <v>144</v>
      </c>
    </row>
    <row r="148" spans="2:51" s="13" customFormat="1" ht="10.2">
      <c r="B148" s="160"/>
      <c r="D148" s="155" t="s">
        <v>165</v>
      </c>
      <c r="E148" s="161" t="s">
        <v>1</v>
      </c>
      <c r="F148" s="162" t="s">
        <v>839</v>
      </c>
      <c r="H148" s="163">
        <v>18</v>
      </c>
      <c r="I148" s="164"/>
      <c r="L148" s="160"/>
      <c r="M148" s="165"/>
      <c r="N148" s="166"/>
      <c r="O148" s="166"/>
      <c r="P148" s="166"/>
      <c r="Q148" s="166"/>
      <c r="R148" s="166"/>
      <c r="S148" s="166"/>
      <c r="T148" s="167"/>
      <c r="AT148" s="161" t="s">
        <v>165</v>
      </c>
      <c r="AU148" s="161" t="s">
        <v>83</v>
      </c>
      <c r="AV148" s="13" t="s">
        <v>83</v>
      </c>
      <c r="AW148" s="13" t="s">
        <v>30</v>
      </c>
      <c r="AX148" s="13" t="s">
        <v>73</v>
      </c>
      <c r="AY148" s="161" t="s">
        <v>144</v>
      </c>
    </row>
    <row r="149" spans="2:51" s="14" customFormat="1" ht="10.2">
      <c r="B149" s="168"/>
      <c r="D149" s="155" t="s">
        <v>165</v>
      </c>
      <c r="E149" s="169" t="s">
        <v>1</v>
      </c>
      <c r="F149" s="170" t="s">
        <v>167</v>
      </c>
      <c r="H149" s="171">
        <v>18</v>
      </c>
      <c r="I149" s="172"/>
      <c r="L149" s="168"/>
      <c r="M149" s="173"/>
      <c r="N149" s="174"/>
      <c r="O149" s="174"/>
      <c r="P149" s="174"/>
      <c r="Q149" s="174"/>
      <c r="R149" s="174"/>
      <c r="S149" s="174"/>
      <c r="T149" s="175"/>
      <c r="AT149" s="169" t="s">
        <v>165</v>
      </c>
      <c r="AU149" s="169" t="s">
        <v>83</v>
      </c>
      <c r="AV149" s="14" t="s">
        <v>151</v>
      </c>
      <c r="AW149" s="14" t="s">
        <v>30</v>
      </c>
      <c r="AX149" s="14" t="s">
        <v>81</v>
      </c>
      <c r="AY149" s="169" t="s">
        <v>144</v>
      </c>
    </row>
    <row r="150" spans="1:65" s="2" customFormat="1" ht="22.8">
      <c r="A150" s="33"/>
      <c r="B150" s="141"/>
      <c r="C150" s="142" t="s">
        <v>151</v>
      </c>
      <c r="D150" s="142" t="s">
        <v>146</v>
      </c>
      <c r="E150" s="143" t="s">
        <v>840</v>
      </c>
      <c r="F150" s="144" t="s">
        <v>841</v>
      </c>
      <c r="G150" s="145" t="s">
        <v>162</v>
      </c>
      <c r="H150" s="146">
        <v>9</v>
      </c>
      <c r="I150" s="147"/>
      <c r="J150" s="148">
        <f>ROUND(I150*H150,2)</f>
        <v>0</v>
      </c>
      <c r="K150" s="144" t="s">
        <v>183</v>
      </c>
      <c r="L150" s="34"/>
      <c r="M150" s="149" t="s">
        <v>1</v>
      </c>
      <c r="N150" s="150" t="s">
        <v>38</v>
      </c>
      <c r="O150" s="59"/>
      <c r="P150" s="151">
        <f>O150*H150</f>
        <v>0</v>
      </c>
      <c r="Q150" s="151">
        <v>0</v>
      </c>
      <c r="R150" s="151">
        <f>Q150*H150</f>
        <v>0</v>
      </c>
      <c r="S150" s="151">
        <v>0</v>
      </c>
      <c r="T150" s="15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3" t="s">
        <v>151</v>
      </c>
      <c r="AT150" s="153" t="s">
        <v>146</v>
      </c>
      <c r="AU150" s="153" t="s">
        <v>83</v>
      </c>
      <c r="AY150" s="18" t="s">
        <v>144</v>
      </c>
      <c r="BE150" s="154">
        <f>IF(N150="základní",J150,0)</f>
        <v>0</v>
      </c>
      <c r="BF150" s="154">
        <f>IF(N150="snížená",J150,0)</f>
        <v>0</v>
      </c>
      <c r="BG150" s="154">
        <f>IF(N150="zákl. přenesená",J150,0)</f>
        <v>0</v>
      </c>
      <c r="BH150" s="154">
        <f>IF(N150="sníž. přenesená",J150,0)</f>
        <v>0</v>
      </c>
      <c r="BI150" s="154">
        <f>IF(N150="nulová",J150,0)</f>
        <v>0</v>
      </c>
      <c r="BJ150" s="18" t="s">
        <v>81</v>
      </c>
      <c r="BK150" s="154">
        <f>ROUND(I150*H150,2)</f>
        <v>0</v>
      </c>
      <c r="BL150" s="18" t="s">
        <v>151</v>
      </c>
      <c r="BM150" s="153" t="s">
        <v>172</v>
      </c>
    </row>
    <row r="151" spans="1:47" s="2" customFormat="1" ht="10.2">
      <c r="A151" s="33"/>
      <c r="B151" s="34"/>
      <c r="C151" s="33"/>
      <c r="D151" s="155" t="s">
        <v>152</v>
      </c>
      <c r="E151" s="33"/>
      <c r="F151" s="156" t="s">
        <v>841</v>
      </c>
      <c r="G151" s="33"/>
      <c r="H151" s="33"/>
      <c r="I151" s="157"/>
      <c r="J151" s="33"/>
      <c r="K151" s="33"/>
      <c r="L151" s="34"/>
      <c r="M151" s="158"/>
      <c r="N151" s="159"/>
      <c r="O151" s="59"/>
      <c r="P151" s="59"/>
      <c r="Q151" s="59"/>
      <c r="R151" s="59"/>
      <c r="S151" s="59"/>
      <c r="T151" s="60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152</v>
      </c>
      <c r="AU151" s="18" t="s">
        <v>83</v>
      </c>
    </row>
    <row r="152" spans="2:51" s="15" customFormat="1" ht="10.2">
      <c r="B152" s="176"/>
      <c r="D152" s="155" t="s">
        <v>165</v>
      </c>
      <c r="E152" s="177" t="s">
        <v>1</v>
      </c>
      <c r="F152" s="178" t="s">
        <v>842</v>
      </c>
      <c r="H152" s="177" t="s">
        <v>1</v>
      </c>
      <c r="I152" s="179"/>
      <c r="L152" s="176"/>
      <c r="M152" s="180"/>
      <c r="N152" s="181"/>
      <c r="O152" s="181"/>
      <c r="P152" s="181"/>
      <c r="Q152" s="181"/>
      <c r="R152" s="181"/>
      <c r="S152" s="181"/>
      <c r="T152" s="182"/>
      <c r="AT152" s="177" t="s">
        <v>165</v>
      </c>
      <c r="AU152" s="177" t="s">
        <v>83</v>
      </c>
      <c r="AV152" s="15" t="s">
        <v>81</v>
      </c>
      <c r="AW152" s="15" t="s">
        <v>30</v>
      </c>
      <c r="AX152" s="15" t="s">
        <v>73</v>
      </c>
      <c r="AY152" s="177" t="s">
        <v>144</v>
      </c>
    </row>
    <row r="153" spans="2:51" s="13" customFormat="1" ht="10.2">
      <c r="B153" s="160"/>
      <c r="D153" s="155" t="s">
        <v>165</v>
      </c>
      <c r="E153" s="161" t="s">
        <v>1</v>
      </c>
      <c r="F153" s="162" t="s">
        <v>843</v>
      </c>
      <c r="H153" s="163">
        <v>6</v>
      </c>
      <c r="I153" s="164"/>
      <c r="L153" s="160"/>
      <c r="M153" s="165"/>
      <c r="N153" s="166"/>
      <c r="O153" s="166"/>
      <c r="P153" s="166"/>
      <c r="Q153" s="166"/>
      <c r="R153" s="166"/>
      <c r="S153" s="166"/>
      <c r="T153" s="167"/>
      <c r="AT153" s="161" t="s">
        <v>165</v>
      </c>
      <c r="AU153" s="161" t="s">
        <v>83</v>
      </c>
      <c r="AV153" s="13" t="s">
        <v>83</v>
      </c>
      <c r="AW153" s="13" t="s">
        <v>30</v>
      </c>
      <c r="AX153" s="13" t="s">
        <v>73</v>
      </c>
      <c r="AY153" s="161" t="s">
        <v>144</v>
      </c>
    </row>
    <row r="154" spans="2:51" s="13" customFormat="1" ht="10.2">
      <c r="B154" s="160"/>
      <c r="D154" s="155" t="s">
        <v>165</v>
      </c>
      <c r="E154" s="161" t="s">
        <v>1</v>
      </c>
      <c r="F154" s="162" t="s">
        <v>844</v>
      </c>
      <c r="H154" s="163">
        <v>3</v>
      </c>
      <c r="I154" s="164"/>
      <c r="L154" s="160"/>
      <c r="M154" s="165"/>
      <c r="N154" s="166"/>
      <c r="O154" s="166"/>
      <c r="P154" s="166"/>
      <c r="Q154" s="166"/>
      <c r="R154" s="166"/>
      <c r="S154" s="166"/>
      <c r="T154" s="167"/>
      <c r="AT154" s="161" t="s">
        <v>165</v>
      </c>
      <c r="AU154" s="161" t="s">
        <v>83</v>
      </c>
      <c r="AV154" s="13" t="s">
        <v>83</v>
      </c>
      <c r="AW154" s="13" t="s">
        <v>30</v>
      </c>
      <c r="AX154" s="13" t="s">
        <v>73</v>
      </c>
      <c r="AY154" s="161" t="s">
        <v>144</v>
      </c>
    </row>
    <row r="155" spans="2:51" s="14" customFormat="1" ht="10.2">
      <c r="B155" s="168"/>
      <c r="D155" s="155" t="s">
        <v>165</v>
      </c>
      <c r="E155" s="169" t="s">
        <v>1</v>
      </c>
      <c r="F155" s="170" t="s">
        <v>167</v>
      </c>
      <c r="H155" s="171">
        <v>9</v>
      </c>
      <c r="I155" s="172"/>
      <c r="L155" s="168"/>
      <c r="M155" s="173"/>
      <c r="N155" s="174"/>
      <c r="O155" s="174"/>
      <c r="P155" s="174"/>
      <c r="Q155" s="174"/>
      <c r="R155" s="174"/>
      <c r="S155" s="174"/>
      <c r="T155" s="175"/>
      <c r="AT155" s="169" t="s">
        <v>165</v>
      </c>
      <c r="AU155" s="169" t="s">
        <v>83</v>
      </c>
      <c r="AV155" s="14" t="s">
        <v>151</v>
      </c>
      <c r="AW155" s="14" t="s">
        <v>30</v>
      </c>
      <c r="AX155" s="14" t="s">
        <v>81</v>
      </c>
      <c r="AY155" s="169" t="s">
        <v>144</v>
      </c>
    </row>
    <row r="156" spans="2:63" s="12" customFormat="1" ht="22.8" customHeight="1">
      <c r="B156" s="129"/>
      <c r="D156" s="130" t="s">
        <v>72</v>
      </c>
      <c r="E156" s="139" t="s">
        <v>151</v>
      </c>
      <c r="F156" s="139" t="s">
        <v>845</v>
      </c>
      <c r="I156" s="132"/>
      <c r="J156" s="140">
        <f>BK156</f>
        <v>0</v>
      </c>
      <c r="L156" s="129"/>
      <c r="M156" s="133"/>
      <c r="N156" s="134"/>
      <c r="O156" s="134"/>
      <c r="P156" s="135">
        <f>SUM(P157:P161)</f>
        <v>0</v>
      </c>
      <c r="Q156" s="134"/>
      <c r="R156" s="135">
        <f>SUM(R157:R161)</f>
        <v>0</v>
      </c>
      <c r="S156" s="134"/>
      <c r="T156" s="136">
        <f>SUM(T157:T161)</f>
        <v>0</v>
      </c>
      <c r="AR156" s="130" t="s">
        <v>81</v>
      </c>
      <c r="AT156" s="137" t="s">
        <v>72</v>
      </c>
      <c r="AU156" s="137" t="s">
        <v>81</v>
      </c>
      <c r="AY156" s="130" t="s">
        <v>144</v>
      </c>
      <c r="BK156" s="138">
        <f>SUM(BK157:BK161)</f>
        <v>0</v>
      </c>
    </row>
    <row r="157" spans="1:65" s="2" customFormat="1" ht="34.2">
      <c r="A157" s="33"/>
      <c r="B157" s="141"/>
      <c r="C157" s="142" t="s">
        <v>175</v>
      </c>
      <c r="D157" s="142" t="s">
        <v>146</v>
      </c>
      <c r="E157" s="143" t="s">
        <v>846</v>
      </c>
      <c r="F157" s="144" t="s">
        <v>847</v>
      </c>
      <c r="G157" s="145" t="s">
        <v>182</v>
      </c>
      <c r="H157" s="146">
        <v>6</v>
      </c>
      <c r="I157" s="147"/>
      <c r="J157" s="148">
        <f>ROUND(I157*H157,2)</f>
        <v>0</v>
      </c>
      <c r="K157" s="144" t="s">
        <v>183</v>
      </c>
      <c r="L157" s="34"/>
      <c r="M157" s="149" t="s">
        <v>1</v>
      </c>
      <c r="N157" s="150" t="s">
        <v>38</v>
      </c>
      <c r="O157" s="59"/>
      <c r="P157" s="151">
        <f>O157*H157</f>
        <v>0</v>
      </c>
      <c r="Q157" s="151">
        <v>0</v>
      </c>
      <c r="R157" s="151">
        <f>Q157*H157</f>
        <v>0</v>
      </c>
      <c r="S157" s="151">
        <v>0</v>
      </c>
      <c r="T157" s="15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3" t="s">
        <v>151</v>
      </c>
      <c r="AT157" s="153" t="s">
        <v>146</v>
      </c>
      <c r="AU157" s="153" t="s">
        <v>83</v>
      </c>
      <c r="AY157" s="18" t="s">
        <v>144</v>
      </c>
      <c r="BE157" s="154">
        <f>IF(N157="základní",J157,0)</f>
        <v>0</v>
      </c>
      <c r="BF157" s="154">
        <f>IF(N157="snížená",J157,0)</f>
        <v>0</v>
      </c>
      <c r="BG157" s="154">
        <f>IF(N157="zákl. přenesená",J157,0)</f>
        <v>0</v>
      </c>
      <c r="BH157" s="154">
        <f>IF(N157="sníž. přenesená",J157,0)</f>
        <v>0</v>
      </c>
      <c r="BI157" s="154">
        <f>IF(N157="nulová",J157,0)</f>
        <v>0</v>
      </c>
      <c r="BJ157" s="18" t="s">
        <v>81</v>
      </c>
      <c r="BK157" s="154">
        <f>ROUND(I157*H157,2)</f>
        <v>0</v>
      </c>
      <c r="BL157" s="18" t="s">
        <v>151</v>
      </c>
      <c r="BM157" s="153" t="s">
        <v>178</v>
      </c>
    </row>
    <row r="158" spans="1:47" s="2" customFormat="1" ht="19.2">
      <c r="A158" s="33"/>
      <c r="B158" s="34"/>
      <c r="C158" s="33"/>
      <c r="D158" s="155" t="s">
        <v>152</v>
      </c>
      <c r="E158" s="33"/>
      <c r="F158" s="156" t="s">
        <v>847</v>
      </c>
      <c r="G158" s="33"/>
      <c r="H158" s="33"/>
      <c r="I158" s="157"/>
      <c r="J158" s="33"/>
      <c r="K158" s="33"/>
      <c r="L158" s="34"/>
      <c r="M158" s="158"/>
      <c r="N158" s="159"/>
      <c r="O158" s="59"/>
      <c r="P158" s="59"/>
      <c r="Q158" s="59"/>
      <c r="R158" s="59"/>
      <c r="S158" s="59"/>
      <c r="T158" s="60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8" t="s">
        <v>152</v>
      </c>
      <c r="AU158" s="18" t="s">
        <v>83</v>
      </c>
    </row>
    <row r="159" spans="2:51" s="15" customFormat="1" ht="10.2">
      <c r="B159" s="176"/>
      <c r="D159" s="155" t="s">
        <v>165</v>
      </c>
      <c r="E159" s="177" t="s">
        <v>1</v>
      </c>
      <c r="F159" s="178" t="s">
        <v>848</v>
      </c>
      <c r="H159" s="177" t="s">
        <v>1</v>
      </c>
      <c r="I159" s="179"/>
      <c r="L159" s="176"/>
      <c r="M159" s="180"/>
      <c r="N159" s="181"/>
      <c r="O159" s="181"/>
      <c r="P159" s="181"/>
      <c r="Q159" s="181"/>
      <c r="R159" s="181"/>
      <c r="S159" s="181"/>
      <c r="T159" s="182"/>
      <c r="AT159" s="177" t="s">
        <v>165</v>
      </c>
      <c r="AU159" s="177" t="s">
        <v>83</v>
      </c>
      <c r="AV159" s="15" t="s">
        <v>81</v>
      </c>
      <c r="AW159" s="15" t="s">
        <v>30</v>
      </c>
      <c r="AX159" s="15" t="s">
        <v>73</v>
      </c>
      <c r="AY159" s="177" t="s">
        <v>144</v>
      </c>
    </row>
    <row r="160" spans="2:51" s="13" customFormat="1" ht="10.2">
      <c r="B160" s="160"/>
      <c r="D160" s="155" t="s">
        <v>165</v>
      </c>
      <c r="E160" s="161" t="s">
        <v>1</v>
      </c>
      <c r="F160" s="162" t="s">
        <v>849</v>
      </c>
      <c r="H160" s="163">
        <v>6</v>
      </c>
      <c r="I160" s="164"/>
      <c r="L160" s="160"/>
      <c r="M160" s="165"/>
      <c r="N160" s="166"/>
      <c r="O160" s="166"/>
      <c r="P160" s="166"/>
      <c r="Q160" s="166"/>
      <c r="R160" s="166"/>
      <c r="S160" s="166"/>
      <c r="T160" s="167"/>
      <c r="AT160" s="161" t="s">
        <v>165</v>
      </c>
      <c r="AU160" s="161" t="s">
        <v>83</v>
      </c>
      <c r="AV160" s="13" t="s">
        <v>83</v>
      </c>
      <c r="AW160" s="13" t="s">
        <v>30</v>
      </c>
      <c r="AX160" s="13" t="s">
        <v>73</v>
      </c>
      <c r="AY160" s="161" t="s">
        <v>144</v>
      </c>
    </row>
    <row r="161" spans="2:51" s="14" customFormat="1" ht="10.2">
      <c r="B161" s="168"/>
      <c r="D161" s="155" t="s">
        <v>165</v>
      </c>
      <c r="E161" s="169" t="s">
        <v>1</v>
      </c>
      <c r="F161" s="170" t="s">
        <v>167</v>
      </c>
      <c r="H161" s="171">
        <v>6</v>
      </c>
      <c r="I161" s="172"/>
      <c r="L161" s="168"/>
      <c r="M161" s="173"/>
      <c r="N161" s="174"/>
      <c r="O161" s="174"/>
      <c r="P161" s="174"/>
      <c r="Q161" s="174"/>
      <c r="R161" s="174"/>
      <c r="S161" s="174"/>
      <c r="T161" s="175"/>
      <c r="AT161" s="169" t="s">
        <v>165</v>
      </c>
      <c r="AU161" s="169" t="s">
        <v>83</v>
      </c>
      <c r="AV161" s="14" t="s">
        <v>151</v>
      </c>
      <c r="AW161" s="14" t="s">
        <v>30</v>
      </c>
      <c r="AX161" s="14" t="s">
        <v>81</v>
      </c>
      <c r="AY161" s="169" t="s">
        <v>144</v>
      </c>
    </row>
    <row r="162" spans="2:63" s="12" customFormat="1" ht="22.8" customHeight="1">
      <c r="B162" s="129"/>
      <c r="D162" s="130" t="s">
        <v>72</v>
      </c>
      <c r="E162" s="139" t="s">
        <v>163</v>
      </c>
      <c r="F162" s="139" t="s">
        <v>274</v>
      </c>
      <c r="I162" s="132"/>
      <c r="J162" s="140">
        <f>BK162</f>
        <v>0</v>
      </c>
      <c r="L162" s="129"/>
      <c r="M162" s="133"/>
      <c r="N162" s="134"/>
      <c r="O162" s="134"/>
      <c r="P162" s="135">
        <f>SUM(P163:P180)</f>
        <v>0</v>
      </c>
      <c r="Q162" s="134"/>
      <c r="R162" s="135">
        <f>SUM(R163:R180)</f>
        <v>0</v>
      </c>
      <c r="S162" s="134"/>
      <c r="T162" s="136">
        <f>SUM(T163:T180)</f>
        <v>0</v>
      </c>
      <c r="AR162" s="130" t="s">
        <v>81</v>
      </c>
      <c r="AT162" s="137" t="s">
        <v>72</v>
      </c>
      <c r="AU162" s="137" t="s">
        <v>81</v>
      </c>
      <c r="AY162" s="130" t="s">
        <v>144</v>
      </c>
      <c r="BK162" s="138">
        <f>SUM(BK163:BK180)</f>
        <v>0</v>
      </c>
    </row>
    <row r="163" spans="1:65" s="2" customFormat="1" ht="16.5" customHeight="1">
      <c r="A163" s="33"/>
      <c r="B163" s="141"/>
      <c r="C163" s="142" t="s">
        <v>163</v>
      </c>
      <c r="D163" s="142" t="s">
        <v>146</v>
      </c>
      <c r="E163" s="143" t="s">
        <v>850</v>
      </c>
      <c r="F163" s="144" t="s">
        <v>851</v>
      </c>
      <c r="G163" s="145" t="s">
        <v>162</v>
      </c>
      <c r="H163" s="146">
        <v>14.6</v>
      </c>
      <c r="I163" s="147"/>
      <c r="J163" s="148">
        <f>ROUND(I163*H163,2)</f>
        <v>0</v>
      </c>
      <c r="K163" s="144" t="s">
        <v>183</v>
      </c>
      <c r="L163" s="34"/>
      <c r="M163" s="149" t="s">
        <v>1</v>
      </c>
      <c r="N163" s="150" t="s">
        <v>38</v>
      </c>
      <c r="O163" s="59"/>
      <c r="P163" s="151">
        <f>O163*H163</f>
        <v>0</v>
      </c>
      <c r="Q163" s="151">
        <v>0</v>
      </c>
      <c r="R163" s="151">
        <f>Q163*H163</f>
        <v>0</v>
      </c>
      <c r="S163" s="151">
        <v>0</v>
      </c>
      <c r="T163" s="152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3" t="s">
        <v>151</v>
      </c>
      <c r="AT163" s="153" t="s">
        <v>146</v>
      </c>
      <c r="AU163" s="153" t="s">
        <v>83</v>
      </c>
      <c r="AY163" s="18" t="s">
        <v>144</v>
      </c>
      <c r="BE163" s="154">
        <f>IF(N163="základní",J163,0)</f>
        <v>0</v>
      </c>
      <c r="BF163" s="154">
        <f>IF(N163="snížená",J163,0)</f>
        <v>0</v>
      </c>
      <c r="BG163" s="154">
        <f>IF(N163="zákl. přenesená",J163,0)</f>
        <v>0</v>
      </c>
      <c r="BH163" s="154">
        <f>IF(N163="sníž. přenesená",J163,0)</f>
        <v>0</v>
      </c>
      <c r="BI163" s="154">
        <f>IF(N163="nulová",J163,0)</f>
        <v>0</v>
      </c>
      <c r="BJ163" s="18" t="s">
        <v>81</v>
      </c>
      <c r="BK163" s="154">
        <f>ROUND(I163*H163,2)</f>
        <v>0</v>
      </c>
      <c r="BL163" s="18" t="s">
        <v>151</v>
      </c>
      <c r="BM163" s="153" t="s">
        <v>184</v>
      </c>
    </row>
    <row r="164" spans="1:47" s="2" customFormat="1" ht="10.2">
      <c r="A164" s="33"/>
      <c r="B164" s="34"/>
      <c r="C164" s="33"/>
      <c r="D164" s="155" t="s">
        <v>152</v>
      </c>
      <c r="E164" s="33"/>
      <c r="F164" s="156" t="s">
        <v>851</v>
      </c>
      <c r="G164" s="33"/>
      <c r="H164" s="33"/>
      <c r="I164" s="157"/>
      <c r="J164" s="33"/>
      <c r="K164" s="33"/>
      <c r="L164" s="34"/>
      <c r="M164" s="158"/>
      <c r="N164" s="159"/>
      <c r="O164" s="59"/>
      <c r="P164" s="59"/>
      <c r="Q164" s="59"/>
      <c r="R164" s="59"/>
      <c r="S164" s="59"/>
      <c r="T164" s="60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152</v>
      </c>
      <c r="AU164" s="18" t="s">
        <v>83</v>
      </c>
    </row>
    <row r="165" spans="2:51" s="15" customFormat="1" ht="10.2">
      <c r="B165" s="176"/>
      <c r="D165" s="155" t="s">
        <v>165</v>
      </c>
      <c r="E165" s="177" t="s">
        <v>1</v>
      </c>
      <c r="F165" s="178" t="s">
        <v>272</v>
      </c>
      <c r="H165" s="177" t="s">
        <v>1</v>
      </c>
      <c r="I165" s="179"/>
      <c r="L165" s="176"/>
      <c r="M165" s="180"/>
      <c r="N165" s="181"/>
      <c r="O165" s="181"/>
      <c r="P165" s="181"/>
      <c r="Q165" s="181"/>
      <c r="R165" s="181"/>
      <c r="S165" s="181"/>
      <c r="T165" s="182"/>
      <c r="AT165" s="177" t="s">
        <v>165</v>
      </c>
      <c r="AU165" s="177" t="s">
        <v>83</v>
      </c>
      <c r="AV165" s="15" t="s">
        <v>81</v>
      </c>
      <c r="AW165" s="15" t="s">
        <v>30</v>
      </c>
      <c r="AX165" s="15" t="s">
        <v>73</v>
      </c>
      <c r="AY165" s="177" t="s">
        <v>144</v>
      </c>
    </row>
    <row r="166" spans="2:51" s="13" customFormat="1" ht="10.2">
      <c r="B166" s="160"/>
      <c r="D166" s="155" t="s">
        <v>165</v>
      </c>
      <c r="E166" s="161" t="s">
        <v>1</v>
      </c>
      <c r="F166" s="162" t="s">
        <v>852</v>
      </c>
      <c r="H166" s="163">
        <v>14.6</v>
      </c>
      <c r="I166" s="164"/>
      <c r="L166" s="160"/>
      <c r="M166" s="165"/>
      <c r="N166" s="166"/>
      <c r="O166" s="166"/>
      <c r="P166" s="166"/>
      <c r="Q166" s="166"/>
      <c r="R166" s="166"/>
      <c r="S166" s="166"/>
      <c r="T166" s="167"/>
      <c r="AT166" s="161" t="s">
        <v>165</v>
      </c>
      <c r="AU166" s="161" t="s">
        <v>83</v>
      </c>
      <c r="AV166" s="13" t="s">
        <v>83</v>
      </c>
      <c r="AW166" s="13" t="s">
        <v>30</v>
      </c>
      <c r="AX166" s="13" t="s">
        <v>73</v>
      </c>
      <c r="AY166" s="161" t="s">
        <v>144</v>
      </c>
    </row>
    <row r="167" spans="2:51" s="14" customFormat="1" ht="10.2">
      <c r="B167" s="168"/>
      <c r="D167" s="155" t="s">
        <v>165</v>
      </c>
      <c r="E167" s="169" t="s">
        <v>1</v>
      </c>
      <c r="F167" s="170" t="s">
        <v>167</v>
      </c>
      <c r="H167" s="171">
        <v>14.6</v>
      </c>
      <c r="I167" s="172"/>
      <c r="L167" s="168"/>
      <c r="M167" s="173"/>
      <c r="N167" s="174"/>
      <c r="O167" s="174"/>
      <c r="P167" s="174"/>
      <c r="Q167" s="174"/>
      <c r="R167" s="174"/>
      <c r="S167" s="174"/>
      <c r="T167" s="175"/>
      <c r="AT167" s="169" t="s">
        <v>165</v>
      </c>
      <c r="AU167" s="169" t="s">
        <v>83</v>
      </c>
      <c r="AV167" s="14" t="s">
        <v>151</v>
      </c>
      <c r="AW167" s="14" t="s">
        <v>30</v>
      </c>
      <c r="AX167" s="14" t="s">
        <v>81</v>
      </c>
      <c r="AY167" s="169" t="s">
        <v>144</v>
      </c>
    </row>
    <row r="168" spans="1:65" s="2" customFormat="1" ht="16.5" customHeight="1">
      <c r="A168" s="33"/>
      <c r="B168" s="141"/>
      <c r="C168" s="142" t="s">
        <v>188</v>
      </c>
      <c r="D168" s="142" t="s">
        <v>146</v>
      </c>
      <c r="E168" s="143" t="s">
        <v>853</v>
      </c>
      <c r="F168" s="144" t="s">
        <v>854</v>
      </c>
      <c r="G168" s="145" t="s">
        <v>162</v>
      </c>
      <c r="H168" s="146">
        <v>14.6</v>
      </c>
      <c r="I168" s="147"/>
      <c r="J168" s="148">
        <f>ROUND(I168*H168,2)</f>
        <v>0</v>
      </c>
      <c r="K168" s="144" t="s">
        <v>183</v>
      </c>
      <c r="L168" s="34"/>
      <c r="M168" s="149" t="s">
        <v>1</v>
      </c>
      <c r="N168" s="150" t="s">
        <v>38</v>
      </c>
      <c r="O168" s="59"/>
      <c r="P168" s="151">
        <f>O168*H168</f>
        <v>0</v>
      </c>
      <c r="Q168" s="151">
        <v>0</v>
      </c>
      <c r="R168" s="151">
        <f>Q168*H168</f>
        <v>0</v>
      </c>
      <c r="S168" s="151">
        <v>0</v>
      </c>
      <c r="T168" s="152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3" t="s">
        <v>151</v>
      </c>
      <c r="AT168" s="153" t="s">
        <v>146</v>
      </c>
      <c r="AU168" s="153" t="s">
        <v>83</v>
      </c>
      <c r="AY168" s="18" t="s">
        <v>144</v>
      </c>
      <c r="BE168" s="154">
        <f>IF(N168="základní",J168,0)</f>
        <v>0</v>
      </c>
      <c r="BF168" s="154">
        <f>IF(N168="snížená",J168,0)</f>
        <v>0</v>
      </c>
      <c r="BG168" s="154">
        <f>IF(N168="zákl. přenesená",J168,0)</f>
        <v>0</v>
      </c>
      <c r="BH168" s="154">
        <f>IF(N168="sníž. přenesená",J168,0)</f>
        <v>0</v>
      </c>
      <c r="BI168" s="154">
        <f>IF(N168="nulová",J168,0)</f>
        <v>0</v>
      </c>
      <c r="BJ168" s="18" t="s">
        <v>81</v>
      </c>
      <c r="BK168" s="154">
        <f>ROUND(I168*H168,2)</f>
        <v>0</v>
      </c>
      <c r="BL168" s="18" t="s">
        <v>151</v>
      </c>
      <c r="BM168" s="153" t="s">
        <v>193</v>
      </c>
    </row>
    <row r="169" spans="1:47" s="2" customFormat="1" ht="10.2">
      <c r="A169" s="33"/>
      <c r="B169" s="34"/>
      <c r="C169" s="33"/>
      <c r="D169" s="155" t="s">
        <v>152</v>
      </c>
      <c r="E169" s="33"/>
      <c r="F169" s="156" t="s">
        <v>854</v>
      </c>
      <c r="G169" s="33"/>
      <c r="H169" s="33"/>
      <c r="I169" s="157"/>
      <c r="J169" s="33"/>
      <c r="K169" s="33"/>
      <c r="L169" s="34"/>
      <c r="M169" s="158"/>
      <c r="N169" s="159"/>
      <c r="O169" s="59"/>
      <c r="P169" s="59"/>
      <c r="Q169" s="59"/>
      <c r="R169" s="59"/>
      <c r="S169" s="59"/>
      <c r="T169" s="60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152</v>
      </c>
      <c r="AU169" s="18" t="s">
        <v>83</v>
      </c>
    </row>
    <row r="170" spans="1:65" s="2" customFormat="1" ht="21.75" customHeight="1">
      <c r="A170" s="33"/>
      <c r="B170" s="141"/>
      <c r="C170" s="142" t="s">
        <v>172</v>
      </c>
      <c r="D170" s="142" t="s">
        <v>146</v>
      </c>
      <c r="E170" s="143" t="s">
        <v>855</v>
      </c>
      <c r="F170" s="144" t="s">
        <v>856</v>
      </c>
      <c r="G170" s="145" t="s">
        <v>149</v>
      </c>
      <c r="H170" s="146">
        <v>0.45</v>
      </c>
      <c r="I170" s="147"/>
      <c r="J170" s="148">
        <f>ROUND(I170*H170,2)</f>
        <v>0</v>
      </c>
      <c r="K170" s="144" t="s">
        <v>183</v>
      </c>
      <c r="L170" s="34"/>
      <c r="M170" s="149" t="s">
        <v>1</v>
      </c>
      <c r="N170" s="150" t="s">
        <v>38</v>
      </c>
      <c r="O170" s="59"/>
      <c r="P170" s="151">
        <f>O170*H170</f>
        <v>0</v>
      </c>
      <c r="Q170" s="151">
        <v>0</v>
      </c>
      <c r="R170" s="151">
        <f>Q170*H170</f>
        <v>0</v>
      </c>
      <c r="S170" s="151">
        <v>0</v>
      </c>
      <c r="T170" s="152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3" t="s">
        <v>151</v>
      </c>
      <c r="AT170" s="153" t="s">
        <v>146</v>
      </c>
      <c r="AU170" s="153" t="s">
        <v>83</v>
      </c>
      <c r="AY170" s="18" t="s">
        <v>144</v>
      </c>
      <c r="BE170" s="154">
        <f>IF(N170="základní",J170,0)</f>
        <v>0</v>
      </c>
      <c r="BF170" s="154">
        <f>IF(N170="snížená",J170,0)</f>
        <v>0</v>
      </c>
      <c r="BG170" s="154">
        <f>IF(N170="zákl. přenesená",J170,0)</f>
        <v>0</v>
      </c>
      <c r="BH170" s="154">
        <f>IF(N170="sníž. přenesená",J170,0)</f>
        <v>0</v>
      </c>
      <c r="BI170" s="154">
        <f>IF(N170="nulová",J170,0)</f>
        <v>0</v>
      </c>
      <c r="BJ170" s="18" t="s">
        <v>81</v>
      </c>
      <c r="BK170" s="154">
        <f>ROUND(I170*H170,2)</f>
        <v>0</v>
      </c>
      <c r="BL170" s="18" t="s">
        <v>151</v>
      </c>
      <c r="BM170" s="153" t="s">
        <v>196</v>
      </c>
    </row>
    <row r="171" spans="1:47" s="2" customFormat="1" ht="10.2">
      <c r="A171" s="33"/>
      <c r="B171" s="34"/>
      <c r="C171" s="33"/>
      <c r="D171" s="155" t="s">
        <v>152</v>
      </c>
      <c r="E171" s="33"/>
      <c r="F171" s="156" t="s">
        <v>856</v>
      </c>
      <c r="G171" s="33"/>
      <c r="H171" s="33"/>
      <c r="I171" s="157"/>
      <c r="J171" s="33"/>
      <c r="K171" s="33"/>
      <c r="L171" s="34"/>
      <c r="M171" s="158"/>
      <c r="N171" s="159"/>
      <c r="O171" s="59"/>
      <c r="P171" s="59"/>
      <c r="Q171" s="59"/>
      <c r="R171" s="59"/>
      <c r="S171" s="59"/>
      <c r="T171" s="60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152</v>
      </c>
      <c r="AU171" s="18" t="s">
        <v>83</v>
      </c>
    </row>
    <row r="172" spans="2:51" s="15" customFormat="1" ht="10.2">
      <c r="B172" s="176"/>
      <c r="D172" s="155" t="s">
        <v>165</v>
      </c>
      <c r="E172" s="177" t="s">
        <v>1</v>
      </c>
      <c r="F172" s="178" t="s">
        <v>272</v>
      </c>
      <c r="H172" s="177" t="s">
        <v>1</v>
      </c>
      <c r="I172" s="179"/>
      <c r="L172" s="176"/>
      <c r="M172" s="180"/>
      <c r="N172" s="181"/>
      <c r="O172" s="181"/>
      <c r="P172" s="181"/>
      <c r="Q172" s="181"/>
      <c r="R172" s="181"/>
      <c r="S172" s="181"/>
      <c r="T172" s="182"/>
      <c r="AT172" s="177" t="s">
        <v>165</v>
      </c>
      <c r="AU172" s="177" t="s">
        <v>83</v>
      </c>
      <c r="AV172" s="15" t="s">
        <v>81</v>
      </c>
      <c r="AW172" s="15" t="s">
        <v>30</v>
      </c>
      <c r="AX172" s="15" t="s">
        <v>73</v>
      </c>
      <c r="AY172" s="177" t="s">
        <v>144</v>
      </c>
    </row>
    <row r="173" spans="2:51" s="13" customFormat="1" ht="10.2">
      <c r="B173" s="160"/>
      <c r="D173" s="155" t="s">
        <v>165</v>
      </c>
      <c r="E173" s="161" t="s">
        <v>1</v>
      </c>
      <c r="F173" s="162" t="s">
        <v>857</v>
      </c>
      <c r="H173" s="163">
        <v>0.45</v>
      </c>
      <c r="I173" s="164"/>
      <c r="L173" s="160"/>
      <c r="M173" s="165"/>
      <c r="N173" s="166"/>
      <c r="O173" s="166"/>
      <c r="P173" s="166"/>
      <c r="Q173" s="166"/>
      <c r="R173" s="166"/>
      <c r="S173" s="166"/>
      <c r="T173" s="167"/>
      <c r="AT173" s="161" t="s">
        <v>165</v>
      </c>
      <c r="AU173" s="161" t="s">
        <v>83</v>
      </c>
      <c r="AV173" s="13" t="s">
        <v>83</v>
      </c>
      <c r="AW173" s="13" t="s">
        <v>30</v>
      </c>
      <c r="AX173" s="13" t="s">
        <v>73</v>
      </c>
      <c r="AY173" s="161" t="s">
        <v>144</v>
      </c>
    </row>
    <row r="174" spans="2:51" s="14" customFormat="1" ht="10.2">
      <c r="B174" s="168"/>
      <c r="D174" s="155" t="s">
        <v>165</v>
      </c>
      <c r="E174" s="169" t="s">
        <v>1</v>
      </c>
      <c r="F174" s="170" t="s">
        <v>167</v>
      </c>
      <c r="H174" s="171">
        <v>0.45</v>
      </c>
      <c r="I174" s="172"/>
      <c r="L174" s="168"/>
      <c r="M174" s="173"/>
      <c r="N174" s="174"/>
      <c r="O174" s="174"/>
      <c r="P174" s="174"/>
      <c r="Q174" s="174"/>
      <c r="R174" s="174"/>
      <c r="S174" s="174"/>
      <c r="T174" s="175"/>
      <c r="AT174" s="169" t="s">
        <v>165</v>
      </c>
      <c r="AU174" s="169" t="s">
        <v>83</v>
      </c>
      <c r="AV174" s="14" t="s">
        <v>151</v>
      </c>
      <c r="AW174" s="14" t="s">
        <v>30</v>
      </c>
      <c r="AX174" s="14" t="s">
        <v>81</v>
      </c>
      <c r="AY174" s="169" t="s">
        <v>144</v>
      </c>
    </row>
    <row r="175" spans="1:65" s="2" customFormat="1" ht="21.75" customHeight="1">
      <c r="A175" s="33"/>
      <c r="B175" s="141"/>
      <c r="C175" s="142" t="s">
        <v>197</v>
      </c>
      <c r="D175" s="142" t="s">
        <v>146</v>
      </c>
      <c r="E175" s="143" t="s">
        <v>858</v>
      </c>
      <c r="F175" s="144" t="s">
        <v>859</v>
      </c>
      <c r="G175" s="145" t="s">
        <v>149</v>
      </c>
      <c r="H175" s="146">
        <v>0.45</v>
      </c>
      <c r="I175" s="147"/>
      <c r="J175" s="148">
        <f>ROUND(I175*H175,2)</f>
        <v>0</v>
      </c>
      <c r="K175" s="144" t="s">
        <v>183</v>
      </c>
      <c r="L175" s="34"/>
      <c r="M175" s="149" t="s">
        <v>1</v>
      </c>
      <c r="N175" s="150" t="s">
        <v>38</v>
      </c>
      <c r="O175" s="59"/>
      <c r="P175" s="151">
        <f>O175*H175</f>
        <v>0</v>
      </c>
      <c r="Q175" s="151">
        <v>0</v>
      </c>
      <c r="R175" s="151">
        <f>Q175*H175</f>
        <v>0</v>
      </c>
      <c r="S175" s="151">
        <v>0</v>
      </c>
      <c r="T175" s="15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3" t="s">
        <v>151</v>
      </c>
      <c r="AT175" s="153" t="s">
        <v>146</v>
      </c>
      <c r="AU175" s="153" t="s">
        <v>83</v>
      </c>
      <c r="AY175" s="18" t="s">
        <v>144</v>
      </c>
      <c r="BE175" s="154">
        <f>IF(N175="základní",J175,0)</f>
        <v>0</v>
      </c>
      <c r="BF175" s="154">
        <f>IF(N175="snížená",J175,0)</f>
        <v>0</v>
      </c>
      <c r="BG175" s="154">
        <f>IF(N175="zákl. přenesená",J175,0)</f>
        <v>0</v>
      </c>
      <c r="BH175" s="154">
        <f>IF(N175="sníž. přenesená",J175,0)</f>
        <v>0</v>
      </c>
      <c r="BI175" s="154">
        <f>IF(N175="nulová",J175,0)</f>
        <v>0</v>
      </c>
      <c r="BJ175" s="18" t="s">
        <v>81</v>
      </c>
      <c r="BK175" s="154">
        <f>ROUND(I175*H175,2)</f>
        <v>0</v>
      </c>
      <c r="BL175" s="18" t="s">
        <v>151</v>
      </c>
      <c r="BM175" s="153" t="s">
        <v>200</v>
      </c>
    </row>
    <row r="176" spans="1:47" s="2" customFormat="1" ht="10.2">
      <c r="A176" s="33"/>
      <c r="B176" s="34"/>
      <c r="C176" s="33"/>
      <c r="D176" s="155" t="s">
        <v>152</v>
      </c>
      <c r="E176" s="33"/>
      <c r="F176" s="156" t="s">
        <v>859</v>
      </c>
      <c r="G176" s="33"/>
      <c r="H176" s="33"/>
      <c r="I176" s="157"/>
      <c r="J176" s="33"/>
      <c r="K176" s="33"/>
      <c r="L176" s="34"/>
      <c r="M176" s="158"/>
      <c r="N176" s="159"/>
      <c r="O176" s="59"/>
      <c r="P176" s="59"/>
      <c r="Q176" s="59"/>
      <c r="R176" s="59"/>
      <c r="S176" s="59"/>
      <c r="T176" s="60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152</v>
      </c>
      <c r="AU176" s="18" t="s">
        <v>83</v>
      </c>
    </row>
    <row r="177" spans="1:65" s="2" customFormat="1" ht="21.75" customHeight="1">
      <c r="A177" s="33"/>
      <c r="B177" s="141"/>
      <c r="C177" s="142" t="s">
        <v>178</v>
      </c>
      <c r="D177" s="142" t="s">
        <v>146</v>
      </c>
      <c r="E177" s="143" t="s">
        <v>860</v>
      </c>
      <c r="F177" s="144" t="s">
        <v>861</v>
      </c>
      <c r="G177" s="145" t="s">
        <v>149</v>
      </c>
      <c r="H177" s="146">
        <v>0.45</v>
      </c>
      <c r="I177" s="147"/>
      <c r="J177" s="148">
        <f>ROUND(I177*H177,2)</f>
        <v>0</v>
      </c>
      <c r="K177" s="144" t="s">
        <v>183</v>
      </c>
      <c r="L177" s="34"/>
      <c r="M177" s="149" t="s">
        <v>1</v>
      </c>
      <c r="N177" s="150" t="s">
        <v>38</v>
      </c>
      <c r="O177" s="59"/>
      <c r="P177" s="151">
        <f>O177*H177</f>
        <v>0</v>
      </c>
      <c r="Q177" s="151">
        <v>0</v>
      </c>
      <c r="R177" s="151">
        <f>Q177*H177</f>
        <v>0</v>
      </c>
      <c r="S177" s="151">
        <v>0</v>
      </c>
      <c r="T177" s="15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3" t="s">
        <v>151</v>
      </c>
      <c r="AT177" s="153" t="s">
        <v>146</v>
      </c>
      <c r="AU177" s="153" t="s">
        <v>83</v>
      </c>
      <c r="AY177" s="18" t="s">
        <v>144</v>
      </c>
      <c r="BE177" s="154">
        <f>IF(N177="základní",J177,0)</f>
        <v>0</v>
      </c>
      <c r="BF177" s="154">
        <f>IF(N177="snížená",J177,0)</f>
        <v>0</v>
      </c>
      <c r="BG177" s="154">
        <f>IF(N177="zákl. přenesená",J177,0)</f>
        <v>0</v>
      </c>
      <c r="BH177" s="154">
        <f>IF(N177="sníž. přenesená",J177,0)</f>
        <v>0</v>
      </c>
      <c r="BI177" s="154">
        <f>IF(N177="nulová",J177,0)</f>
        <v>0</v>
      </c>
      <c r="BJ177" s="18" t="s">
        <v>81</v>
      </c>
      <c r="BK177" s="154">
        <f>ROUND(I177*H177,2)</f>
        <v>0</v>
      </c>
      <c r="BL177" s="18" t="s">
        <v>151</v>
      </c>
      <c r="BM177" s="153" t="s">
        <v>204</v>
      </c>
    </row>
    <row r="178" spans="1:47" s="2" customFormat="1" ht="10.2">
      <c r="A178" s="33"/>
      <c r="B178" s="34"/>
      <c r="C178" s="33"/>
      <c r="D178" s="155" t="s">
        <v>152</v>
      </c>
      <c r="E178" s="33"/>
      <c r="F178" s="156" t="s">
        <v>861</v>
      </c>
      <c r="G178" s="33"/>
      <c r="H178" s="33"/>
      <c r="I178" s="157"/>
      <c r="J178" s="33"/>
      <c r="K178" s="33"/>
      <c r="L178" s="34"/>
      <c r="M178" s="158"/>
      <c r="N178" s="159"/>
      <c r="O178" s="59"/>
      <c r="P178" s="59"/>
      <c r="Q178" s="59"/>
      <c r="R178" s="59"/>
      <c r="S178" s="59"/>
      <c r="T178" s="60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152</v>
      </c>
      <c r="AU178" s="18" t="s">
        <v>83</v>
      </c>
    </row>
    <row r="179" spans="1:65" s="2" customFormat="1" ht="22.8">
      <c r="A179" s="33"/>
      <c r="B179" s="141"/>
      <c r="C179" s="142" t="s">
        <v>213</v>
      </c>
      <c r="D179" s="142" t="s">
        <v>146</v>
      </c>
      <c r="E179" s="143" t="s">
        <v>862</v>
      </c>
      <c r="F179" s="144" t="s">
        <v>863</v>
      </c>
      <c r="G179" s="145" t="s">
        <v>149</v>
      </c>
      <c r="H179" s="146">
        <v>0.45</v>
      </c>
      <c r="I179" s="147"/>
      <c r="J179" s="148">
        <f>ROUND(I179*H179,2)</f>
        <v>0</v>
      </c>
      <c r="K179" s="144" t="s">
        <v>183</v>
      </c>
      <c r="L179" s="34"/>
      <c r="M179" s="149" t="s">
        <v>1</v>
      </c>
      <c r="N179" s="150" t="s">
        <v>38</v>
      </c>
      <c r="O179" s="59"/>
      <c r="P179" s="151">
        <f>O179*H179</f>
        <v>0</v>
      </c>
      <c r="Q179" s="151">
        <v>0</v>
      </c>
      <c r="R179" s="151">
        <f>Q179*H179</f>
        <v>0</v>
      </c>
      <c r="S179" s="151">
        <v>0</v>
      </c>
      <c r="T179" s="152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3" t="s">
        <v>151</v>
      </c>
      <c r="AT179" s="153" t="s">
        <v>146</v>
      </c>
      <c r="AU179" s="153" t="s">
        <v>83</v>
      </c>
      <c r="AY179" s="18" t="s">
        <v>144</v>
      </c>
      <c r="BE179" s="154">
        <f>IF(N179="základní",J179,0)</f>
        <v>0</v>
      </c>
      <c r="BF179" s="154">
        <f>IF(N179="snížená",J179,0)</f>
        <v>0</v>
      </c>
      <c r="BG179" s="154">
        <f>IF(N179="zákl. přenesená",J179,0)</f>
        <v>0</v>
      </c>
      <c r="BH179" s="154">
        <f>IF(N179="sníž. přenesená",J179,0)</f>
        <v>0</v>
      </c>
      <c r="BI179" s="154">
        <f>IF(N179="nulová",J179,0)</f>
        <v>0</v>
      </c>
      <c r="BJ179" s="18" t="s">
        <v>81</v>
      </c>
      <c r="BK179" s="154">
        <f>ROUND(I179*H179,2)</f>
        <v>0</v>
      </c>
      <c r="BL179" s="18" t="s">
        <v>151</v>
      </c>
      <c r="BM179" s="153" t="s">
        <v>216</v>
      </c>
    </row>
    <row r="180" spans="1:47" s="2" customFormat="1" ht="10.2">
      <c r="A180" s="33"/>
      <c r="B180" s="34"/>
      <c r="C180" s="33"/>
      <c r="D180" s="155" t="s">
        <v>152</v>
      </c>
      <c r="E180" s="33"/>
      <c r="F180" s="156" t="s">
        <v>863</v>
      </c>
      <c r="G180" s="33"/>
      <c r="H180" s="33"/>
      <c r="I180" s="157"/>
      <c r="J180" s="33"/>
      <c r="K180" s="33"/>
      <c r="L180" s="34"/>
      <c r="M180" s="158"/>
      <c r="N180" s="159"/>
      <c r="O180" s="59"/>
      <c r="P180" s="59"/>
      <c r="Q180" s="59"/>
      <c r="R180" s="59"/>
      <c r="S180" s="59"/>
      <c r="T180" s="60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8" t="s">
        <v>152</v>
      </c>
      <c r="AU180" s="18" t="s">
        <v>83</v>
      </c>
    </row>
    <row r="181" spans="2:63" s="12" customFormat="1" ht="22.8" customHeight="1">
      <c r="B181" s="129"/>
      <c r="D181" s="130" t="s">
        <v>72</v>
      </c>
      <c r="E181" s="139" t="s">
        <v>197</v>
      </c>
      <c r="F181" s="139" t="s">
        <v>372</v>
      </c>
      <c r="I181" s="132"/>
      <c r="J181" s="140">
        <f>BK181</f>
        <v>0</v>
      </c>
      <c r="L181" s="129"/>
      <c r="M181" s="133"/>
      <c r="N181" s="134"/>
      <c r="O181" s="134"/>
      <c r="P181" s="135">
        <f>SUM(P182:P226)</f>
        <v>0</v>
      </c>
      <c r="Q181" s="134"/>
      <c r="R181" s="135">
        <f>SUM(R182:R226)</f>
        <v>0</v>
      </c>
      <c r="S181" s="134"/>
      <c r="T181" s="136">
        <f>SUM(T182:T226)</f>
        <v>0</v>
      </c>
      <c r="AR181" s="130" t="s">
        <v>81</v>
      </c>
      <c r="AT181" s="137" t="s">
        <v>72</v>
      </c>
      <c r="AU181" s="137" t="s">
        <v>81</v>
      </c>
      <c r="AY181" s="130" t="s">
        <v>144</v>
      </c>
      <c r="BK181" s="138">
        <f>SUM(BK182:BK226)</f>
        <v>0</v>
      </c>
    </row>
    <row r="182" spans="1:65" s="2" customFormat="1" ht="16.5" customHeight="1">
      <c r="A182" s="33"/>
      <c r="B182" s="141"/>
      <c r="C182" s="142" t="s">
        <v>184</v>
      </c>
      <c r="D182" s="142" t="s">
        <v>146</v>
      </c>
      <c r="E182" s="143" t="s">
        <v>864</v>
      </c>
      <c r="F182" s="144" t="s">
        <v>865</v>
      </c>
      <c r="G182" s="145" t="s">
        <v>149</v>
      </c>
      <c r="H182" s="146">
        <v>0.15</v>
      </c>
      <c r="I182" s="147"/>
      <c r="J182" s="148">
        <f>ROUND(I182*H182,2)</f>
        <v>0</v>
      </c>
      <c r="K182" s="144" t="s">
        <v>183</v>
      </c>
      <c r="L182" s="34"/>
      <c r="M182" s="149" t="s">
        <v>1</v>
      </c>
      <c r="N182" s="150" t="s">
        <v>38</v>
      </c>
      <c r="O182" s="59"/>
      <c r="P182" s="151">
        <f>O182*H182</f>
        <v>0</v>
      </c>
      <c r="Q182" s="151">
        <v>0</v>
      </c>
      <c r="R182" s="151">
        <f>Q182*H182</f>
        <v>0</v>
      </c>
      <c r="S182" s="151">
        <v>0</v>
      </c>
      <c r="T182" s="152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53" t="s">
        <v>151</v>
      </c>
      <c r="AT182" s="153" t="s">
        <v>146</v>
      </c>
      <c r="AU182" s="153" t="s">
        <v>83</v>
      </c>
      <c r="AY182" s="18" t="s">
        <v>144</v>
      </c>
      <c r="BE182" s="154">
        <f>IF(N182="základní",J182,0)</f>
        <v>0</v>
      </c>
      <c r="BF182" s="154">
        <f>IF(N182="snížená",J182,0)</f>
        <v>0</v>
      </c>
      <c r="BG182" s="154">
        <f>IF(N182="zákl. přenesená",J182,0)</f>
        <v>0</v>
      </c>
      <c r="BH182" s="154">
        <f>IF(N182="sníž. přenesená",J182,0)</f>
        <v>0</v>
      </c>
      <c r="BI182" s="154">
        <f>IF(N182="nulová",J182,0)</f>
        <v>0</v>
      </c>
      <c r="BJ182" s="18" t="s">
        <v>81</v>
      </c>
      <c r="BK182" s="154">
        <f>ROUND(I182*H182,2)</f>
        <v>0</v>
      </c>
      <c r="BL182" s="18" t="s">
        <v>151</v>
      </c>
      <c r="BM182" s="153" t="s">
        <v>227</v>
      </c>
    </row>
    <row r="183" spans="1:47" s="2" customFormat="1" ht="10.2">
      <c r="A183" s="33"/>
      <c r="B183" s="34"/>
      <c r="C183" s="33"/>
      <c r="D183" s="155" t="s">
        <v>152</v>
      </c>
      <c r="E183" s="33"/>
      <c r="F183" s="156" t="s">
        <v>865</v>
      </c>
      <c r="G183" s="33"/>
      <c r="H183" s="33"/>
      <c r="I183" s="157"/>
      <c r="J183" s="33"/>
      <c r="K183" s="33"/>
      <c r="L183" s="34"/>
      <c r="M183" s="158"/>
      <c r="N183" s="159"/>
      <c r="O183" s="59"/>
      <c r="P183" s="59"/>
      <c r="Q183" s="59"/>
      <c r="R183" s="59"/>
      <c r="S183" s="59"/>
      <c r="T183" s="60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8" t="s">
        <v>152</v>
      </c>
      <c r="AU183" s="18" t="s">
        <v>83</v>
      </c>
    </row>
    <row r="184" spans="2:51" s="15" customFormat="1" ht="10.2">
      <c r="B184" s="176"/>
      <c r="D184" s="155" t="s">
        <v>165</v>
      </c>
      <c r="E184" s="177" t="s">
        <v>1</v>
      </c>
      <c r="F184" s="178" t="s">
        <v>866</v>
      </c>
      <c r="H184" s="177" t="s">
        <v>1</v>
      </c>
      <c r="I184" s="179"/>
      <c r="L184" s="176"/>
      <c r="M184" s="180"/>
      <c r="N184" s="181"/>
      <c r="O184" s="181"/>
      <c r="P184" s="181"/>
      <c r="Q184" s="181"/>
      <c r="R184" s="181"/>
      <c r="S184" s="181"/>
      <c r="T184" s="182"/>
      <c r="AT184" s="177" t="s">
        <v>165</v>
      </c>
      <c r="AU184" s="177" t="s">
        <v>83</v>
      </c>
      <c r="AV184" s="15" t="s">
        <v>81</v>
      </c>
      <c r="AW184" s="15" t="s">
        <v>30</v>
      </c>
      <c r="AX184" s="15" t="s">
        <v>73</v>
      </c>
      <c r="AY184" s="177" t="s">
        <v>144</v>
      </c>
    </row>
    <row r="185" spans="2:51" s="13" customFormat="1" ht="10.2">
      <c r="B185" s="160"/>
      <c r="D185" s="155" t="s">
        <v>165</v>
      </c>
      <c r="E185" s="161" t="s">
        <v>1</v>
      </c>
      <c r="F185" s="162" t="s">
        <v>867</v>
      </c>
      <c r="H185" s="163">
        <v>0.15</v>
      </c>
      <c r="I185" s="164"/>
      <c r="L185" s="160"/>
      <c r="M185" s="165"/>
      <c r="N185" s="166"/>
      <c r="O185" s="166"/>
      <c r="P185" s="166"/>
      <c r="Q185" s="166"/>
      <c r="R185" s="166"/>
      <c r="S185" s="166"/>
      <c r="T185" s="167"/>
      <c r="AT185" s="161" t="s">
        <v>165</v>
      </c>
      <c r="AU185" s="161" t="s">
        <v>83</v>
      </c>
      <c r="AV185" s="13" t="s">
        <v>83</v>
      </c>
      <c r="AW185" s="13" t="s">
        <v>30</v>
      </c>
      <c r="AX185" s="13" t="s">
        <v>73</v>
      </c>
      <c r="AY185" s="161" t="s">
        <v>144</v>
      </c>
    </row>
    <row r="186" spans="2:51" s="14" customFormat="1" ht="10.2">
      <c r="B186" s="168"/>
      <c r="D186" s="155" t="s">
        <v>165</v>
      </c>
      <c r="E186" s="169" t="s">
        <v>1</v>
      </c>
      <c r="F186" s="170" t="s">
        <v>167</v>
      </c>
      <c r="H186" s="171">
        <v>0.15</v>
      </c>
      <c r="I186" s="172"/>
      <c r="L186" s="168"/>
      <c r="M186" s="173"/>
      <c r="N186" s="174"/>
      <c r="O186" s="174"/>
      <c r="P186" s="174"/>
      <c r="Q186" s="174"/>
      <c r="R186" s="174"/>
      <c r="S186" s="174"/>
      <c r="T186" s="175"/>
      <c r="AT186" s="169" t="s">
        <v>165</v>
      </c>
      <c r="AU186" s="169" t="s">
        <v>83</v>
      </c>
      <c r="AV186" s="14" t="s">
        <v>151</v>
      </c>
      <c r="AW186" s="14" t="s">
        <v>30</v>
      </c>
      <c r="AX186" s="14" t="s">
        <v>81</v>
      </c>
      <c r="AY186" s="169" t="s">
        <v>144</v>
      </c>
    </row>
    <row r="187" spans="1:65" s="2" customFormat="1" ht="16.5" customHeight="1">
      <c r="A187" s="33"/>
      <c r="B187" s="141"/>
      <c r="C187" s="142" t="s">
        <v>228</v>
      </c>
      <c r="D187" s="142" t="s">
        <v>146</v>
      </c>
      <c r="E187" s="143" t="s">
        <v>868</v>
      </c>
      <c r="F187" s="144" t="s">
        <v>869</v>
      </c>
      <c r="G187" s="145" t="s">
        <v>149</v>
      </c>
      <c r="H187" s="146">
        <v>0.3</v>
      </c>
      <c r="I187" s="147"/>
      <c r="J187" s="148">
        <f>ROUND(I187*H187,2)</f>
        <v>0</v>
      </c>
      <c r="K187" s="144" t="s">
        <v>183</v>
      </c>
      <c r="L187" s="34"/>
      <c r="M187" s="149" t="s">
        <v>1</v>
      </c>
      <c r="N187" s="150" t="s">
        <v>38</v>
      </c>
      <c r="O187" s="59"/>
      <c r="P187" s="151">
        <f>O187*H187</f>
        <v>0</v>
      </c>
      <c r="Q187" s="151">
        <v>0</v>
      </c>
      <c r="R187" s="151">
        <f>Q187*H187</f>
        <v>0</v>
      </c>
      <c r="S187" s="151">
        <v>0</v>
      </c>
      <c r="T187" s="152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53" t="s">
        <v>151</v>
      </c>
      <c r="AT187" s="153" t="s">
        <v>146</v>
      </c>
      <c r="AU187" s="153" t="s">
        <v>83</v>
      </c>
      <c r="AY187" s="18" t="s">
        <v>144</v>
      </c>
      <c r="BE187" s="154">
        <f>IF(N187="základní",J187,0)</f>
        <v>0</v>
      </c>
      <c r="BF187" s="154">
        <f>IF(N187="snížená",J187,0)</f>
        <v>0</v>
      </c>
      <c r="BG187" s="154">
        <f>IF(N187="zákl. přenesená",J187,0)</f>
        <v>0</v>
      </c>
      <c r="BH187" s="154">
        <f>IF(N187="sníž. přenesená",J187,0)</f>
        <v>0</v>
      </c>
      <c r="BI187" s="154">
        <f>IF(N187="nulová",J187,0)</f>
        <v>0</v>
      </c>
      <c r="BJ187" s="18" t="s">
        <v>81</v>
      </c>
      <c r="BK187" s="154">
        <f>ROUND(I187*H187,2)</f>
        <v>0</v>
      </c>
      <c r="BL187" s="18" t="s">
        <v>151</v>
      </c>
      <c r="BM187" s="153" t="s">
        <v>231</v>
      </c>
    </row>
    <row r="188" spans="1:47" s="2" customFormat="1" ht="10.2">
      <c r="A188" s="33"/>
      <c r="B188" s="34"/>
      <c r="C188" s="33"/>
      <c r="D188" s="155" t="s">
        <v>152</v>
      </c>
      <c r="E188" s="33"/>
      <c r="F188" s="156" t="s">
        <v>869</v>
      </c>
      <c r="G188" s="33"/>
      <c r="H188" s="33"/>
      <c r="I188" s="157"/>
      <c r="J188" s="33"/>
      <c r="K188" s="33"/>
      <c r="L188" s="34"/>
      <c r="M188" s="158"/>
      <c r="N188" s="159"/>
      <c r="O188" s="59"/>
      <c r="P188" s="59"/>
      <c r="Q188" s="59"/>
      <c r="R188" s="59"/>
      <c r="S188" s="59"/>
      <c r="T188" s="60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8" t="s">
        <v>152</v>
      </c>
      <c r="AU188" s="18" t="s">
        <v>83</v>
      </c>
    </row>
    <row r="189" spans="2:51" s="15" customFormat="1" ht="10.2">
      <c r="B189" s="176"/>
      <c r="D189" s="155" t="s">
        <v>165</v>
      </c>
      <c r="E189" s="177" t="s">
        <v>1</v>
      </c>
      <c r="F189" s="178" t="s">
        <v>866</v>
      </c>
      <c r="H189" s="177" t="s">
        <v>1</v>
      </c>
      <c r="I189" s="179"/>
      <c r="L189" s="176"/>
      <c r="M189" s="180"/>
      <c r="N189" s="181"/>
      <c r="O189" s="181"/>
      <c r="P189" s="181"/>
      <c r="Q189" s="181"/>
      <c r="R189" s="181"/>
      <c r="S189" s="181"/>
      <c r="T189" s="182"/>
      <c r="AT189" s="177" t="s">
        <v>165</v>
      </c>
      <c r="AU189" s="177" t="s">
        <v>83</v>
      </c>
      <c r="AV189" s="15" t="s">
        <v>81</v>
      </c>
      <c r="AW189" s="15" t="s">
        <v>30</v>
      </c>
      <c r="AX189" s="15" t="s">
        <v>73</v>
      </c>
      <c r="AY189" s="177" t="s">
        <v>144</v>
      </c>
    </row>
    <row r="190" spans="2:51" s="13" customFormat="1" ht="10.2">
      <c r="B190" s="160"/>
      <c r="D190" s="155" t="s">
        <v>165</v>
      </c>
      <c r="E190" s="161" t="s">
        <v>1</v>
      </c>
      <c r="F190" s="162" t="s">
        <v>870</v>
      </c>
      <c r="H190" s="163">
        <v>0.3</v>
      </c>
      <c r="I190" s="164"/>
      <c r="L190" s="160"/>
      <c r="M190" s="165"/>
      <c r="N190" s="166"/>
      <c r="O190" s="166"/>
      <c r="P190" s="166"/>
      <c r="Q190" s="166"/>
      <c r="R190" s="166"/>
      <c r="S190" s="166"/>
      <c r="T190" s="167"/>
      <c r="AT190" s="161" t="s">
        <v>165</v>
      </c>
      <c r="AU190" s="161" t="s">
        <v>83</v>
      </c>
      <c r="AV190" s="13" t="s">
        <v>83</v>
      </c>
      <c r="AW190" s="13" t="s">
        <v>30</v>
      </c>
      <c r="AX190" s="13" t="s">
        <v>73</v>
      </c>
      <c r="AY190" s="161" t="s">
        <v>144</v>
      </c>
    </row>
    <row r="191" spans="2:51" s="14" customFormat="1" ht="10.2">
      <c r="B191" s="168"/>
      <c r="D191" s="155" t="s">
        <v>165</v>
      </c>
      <c r="E191" s="169" t="s">
        <v>1</v>
      </c>
      <c r="F191" s="170" t="s">
        <v>167</v>
      </c>
      <c r="H191" s="171">
        <v>0.3</v>
      </c>
      <c r="I191" s="172"/>
      <c r="L191" s="168"/>
      <c r="M191" s="173"/>
      <c r="N191" s="174"/>
      <c r="O191" s="174"/>
      <c r="P191" s="174"/>
      <c r="Q191" s="174"/>
      <c r="R191" s="174"/>
      <c r="S191" s="174"/>
      <c r="T191" s="175"/>
      <c r="AT191" s="169" t="s">
        <v>165</v>
      </c>
      <c r="AU191" s="169" t="s">
        <v>83</v>
      </c>
      <c r="AV191" s="14" t="s">
        <v>151</v>
      </c>
      <c r="AW191" s="14" t="s">
        <v>30</v>
      </c>
      <c r="AX191" s="14" t="s">
        <v>81</v>
      </c>
      <c r="AY191" s="169" t="s">
        <v>144</v>
      </c>
    </row>
    <row r="192" spans="1:65" s="2" customFormat="1" ht="21.75" customHeight="1">
      <c r="A192" s="33"/>
      <c r="B192" s="141"/>
      <c r="C192" s="142" t="s">
        <v>193</v>
      </c>
      <c r="D192" s="142" t="s">
        <v>146</v>
      </c>
      <c r="E192" s="143" t="s">
        <v>871</v>
      </c>
      <c r="F192" s="144" t="s">
        <v>872</v>
      </c>
      <c r="G192" s="145" t="s">
        <v>149</v>
      </c>
      <c r="H192" s="146">
        <v>0.45</v>
      </c>
      <c r="I192" s="147"/>
      <c r="J192" s="148">
        <f>ROUND(I192*H192,2)</f>
        <v>0</v>
      </c>
      <c r="K192" s="144" t="s">
        <v>183</v>
      </c>
      <c r="L192" s="34"/>
      <c r="M192" s="149" t="s">
        <v>1</v>
      </c>
      <c r="N192" s="150" t="s">
        <v>38</v>
      </c>
      <c r="O192" s="59"/>
      <c r="P192" s="151">
        <f>O192*H192</f>
        <v>0</v>
      </c>
      <c r="Q192" s="151">
        <v>0</v>
      </c>
      <c r="R192" s="151">
        <f>Q192*H192</f>
        <v>0</v>
      </c>
      <c r="S192" s="151">
        <v>0</v>
      </c>
      <c r="T192" s="152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53" t="s">
        <v>151</v>
      </c>
      <c r="AT192" s="153" t="s">
        <v>146</v>
      </c>
      <c r="AU192" s="153" t="s">
        <v>83</v>
      </c>
      <c r="AY192" s="18" t="s">
        <v>144</v>
      </c>
      <c r="BE192" s="154">
        <f>IF(N192="základní",J192,0)</f>
        <v>0</v>
      </c>
      <c r="BF192" s="154">
        <f>IF(N192="snížená",J192,0)</f>
        <v>0</v>
      </c>
      <c r="BG192" s="154">
        <f>IF(N192="zákl. přenesená",J192,0)</f>
        <v>0</v>
      </c>
      <c r="BH192" s="154">
        <f>IF(N192="sníž. přenesená",J192,0)</f>
        <v>0</v>
      </c>
      <c r="BI192" s="154">
        <f>IF(N192="nulová",J192,0)</f>
        <v>0</v>
      </c>
      <c r="BJ192" s="18" t="s">
        <v>81</v>
      </c>
      <c r="BK192" s="154">
        <f>ROUND(I192*H192,2)</f>
        <v>0</v>
      </c>
      <c r="BL192" s="18" t="s">
        <v>151</v>
      </c>
      <c r="BM192" s="153" t="s">
        <v>235</v>
      </c>
    </row>
    <row r="193" spans="1:47" s="2" customFormat="1" ht="10.2">
      <c r="A193" s="33"/>
      <c r="B193" s="34"/>
      <c r="C193" s="33"/>
      <c r="D193" s="155" t="s">
        <v>152</v>
      </c>
      <c r="E193" s="33"/>
      <c r="F193" s="156" t="s">
        <v>872</v>
      </c>
      <c r="G193" s="33"/>
      <c r="H193" s="33"/>
      <c r="I193" s="157"/>
      <c r="J193" s="33"/>
      <c r="K193" s="33"/>
      <c r="L193" s="34"/>
      <c r="M193" s="158"/>
      <c r="N193" s="159"/>
      <c r="O193" s="59"/>
      <c r="P193" s="59"/>
      <c r="Q193" s="59"/>
      <c r="R193" s="59"/>
      <c r="S193" s="59"/>
      <c r="T193" s="60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8" t="s">
        <v>152</v>
      </c>
      <c r="AU193" s="18" t="s">
        <v>83</v>
      </c>
    </row>
    <row r="194" spans="2:51" s="15" customFormat="1" ht="10.2">
      <c r="B194" s="176"/>
      <c r="D194" s="155" t="s">
        <v>165</v>
      </c>
      <c r="E194" s="177" t="s">
        <v>1</v>
      </c>
      <c r="F194" s="178" t="s">
        <v>272</v>
      </c>
      <c r="H194" s="177" t="s">
        <v>1</v>
      </c>
      <c r="I194" s="179"/>
      <c r="L194" s="176"/>
      <c r="M194" s="180"/>
      <c r="N194" s="181"/>
      <c r="O194" s="181"/>
      <c r="P194" s="181"/>
      <c r="Q194" s="181"/>
      <c r="R194" s="181"/>
      <c r="S194" s="181"/>
      <c r="T194" s="182"/>
      <c r="AT194" s="177" t="s">
        <v>165</v>
      </c>
      <c r="AU194" s="177" t="s">
        <v>83</v>
      </c>
      <c r="AV194" s="15" t="s">
        <v>81</v>
      </c>
      <c r="AW194" s="15" t="s">
        <v>30</v>
      </c>
      <c r="AX194" s="15" t="s">
        <v>73</v>
      </c>
      <c r="AY194" s="177" t="s">
        <v>144</v>
      </c>
    </row>
    <row r="195" spans="2:51" s="13" customFormat="1" ht="10.2">
      <c r="B195" s="160"/>
      <c r="D195" s="155" t="s">
        <v>165</v>
      </c>
      <c r="E195" s="161" t="s">
        <v>1</v>
      </c>
      <c r="F195" s="162" t="s">
        <v>857</v>
      </c>
      <c r="H195" s="163">
        <v>0.45</v>
      </c>
      <c r="I195" s="164"/>
      <c r="L195" s="160"/>
      <c r="M195" s="165"/>
      <c r="N195" s="166"/>
      <c r="O195" s="166"/>
      <c r="P195" s="166"/>
      <c r="Q195" s="166"/>
      <c r="R195" s="166"/>
      <c r="S195" s="166"/>
      <c r="T195" s="167"/>
      <c r="AT195" s="161" t="s">
        <v>165</v>
      </c>
      <c r="AU195" s="161" t="s">
        <v>83</v>
      </c>
      <c r="AV195" s="13" t="s">
        <v>83</v>
      </c>
      <c r="AW195" s="13" t="s">
        <v>30</v>
      </c>
      <c r="AX195" s="13" t="s">
        <v>73</v>
      </c>
      <c r="AY195" s="161" t="s">
        <v>144</v>
      </c>
    </row>
    <row r="196" spans="2:51" s="14" customFormat="1" ht="10.2">
      <c r="B196" s="168"/>
      <c r="D196" s="155" t="s">
        <v>165</v>
      </c>
      <c r="E196" s="169" t="s">
        <v>1</v>
      </c>
      <c r="F196" s="170" t="s">
        <v>167</v>
      </c>
      <c r="H196" s="171">
        <v>0.45</v>
      </c>
      <c r="I196" s="172"/>
      <c r="L196" s="168"/>
      <c r="M196" s="173"/>
      <c r="N196" s="174"/>
      <c r="O196" s="174"/>
      <c r="P196" s="174"/>
      <c r="Q196" s="174"/>
      <c r="R196" s="174"/>
      <c r="S196" s="174"/>
      <c r="T196" s="175"/>
      <c r="AT196" s="169" t="s">
        <v>165</v>
      </c>
      <c r="AU196" s="169" t="s">
        <v>83</v>
      </c>
      <c r="AV196" s="14" t="s">
        <v>151</v>
      </c>
      <c r="AW196" s="14" t="s">
        <v>30</v>
      </c>
      <c r="AX196" s="14" t="s">
        <v>81</v>
      </c>
      <c r="AY196" s="169" t="s">
        <v>144</v>
      </c>
    </row>
    <row r="197" spans="1:65" s="2" customFormat="1" ht="22.8">
      <c r="A197" s="33"/>
      <c r="B197" s="141"/>
      <c r="C197" s="142" t="s">
        <v>8</v>
      </c>
      <c r="D197" s="142" t="s">
        <v>146</v>
      </c>
      <c r="E197" s="143" t="s">
        <v>873</v>
      </c>
      <c r="F197" s="144" t="s">
        <v>874</v>
      </c>
      <c r="G197" s="145" t="s">
        <v>182</v>
      </c>
      <c r="H197" s="146">
        <v>18</v>
      </c>
      <c r="I197" s="147"/>
      <c r="J197" s="148">
        <f>ROUND(I197*H197,2)</f>
        <v>0</v>
      </c>
      <c r="K197" s="144" t="s">
        <v>183</v>
      </c>
      <c r="L197" s="34"/>
      <c r="M197" s="149" t="s">
        <v>1</v>
      </c>
      <c r="N197" s="150" t="s">
        <v>38</v>
      </c>
      <c r="O197" s="59"/>
      <c r="P197" s="151">
        <f>O197*H197</f>
        <v>0</v>
      </c>
      <c r="Q197" s="151">
        <v>0</v>
      </c>
      <c r="R197" s="151">
        <f>Q197*H197</f>
        <v>0</v>
      </c>
      <c r="S197" s="151">
        <v>0</v>
      </c>
      <c r="T197" s="152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53" t="s">
        <v>151</v>
      </c>
      <c r="AT197" s="153" t="s">
        <v>146</v>
      </c>
      <c r="AU197" s="153" t="s">
        <v>83</v>
      </c>
      <c r="AY197" s="18" t="s">
        <v>144</v>
      </c>
      <c r="BE197" s="154">
        <f>IF(N197="základní",J197,0)</f>
        <v>0</v>
      </c>
      <c r="BF197" s="154">
        <f>IF(N197="snížená",J197,0)</f>
        <v>0</v>
      </c>
      <c r="BG197" s="154">
        <f>IF(N197="zákl. přenesená",J197,0)</f>
        <v>0</v>
      </c>
      <c r="BH197" s="154">
        <f>IF(N197="sníž. přenesená",J197,0)</f>
        <v>0</v>
      </c>
      <c r="BI197" s="154">
        <f>IF(N197="nulová",J197,0)</f>
        <v>0</v>
      </c>
      <c r="BJ197" s="18" t="s">
        <v>81</v>
      </c>
      <c r="BK197" s="154">
        <f>ROUND(I197*H197,2)</f>
        <v>0</v>
      </c>
      <c r="BL197" s="18" t="s">
        <v>151</v>
      </c>
      <c r="BM197" s="153" t="s">
        <v>240</v>
      </c>
    </row>
    <row r="198" spans="1:47" s="2" customFormat="1" ht="19.2">
      <c r="A198" s="33"/>
      <c r="B198" s="34"/>
      <c r="C198" s="33"/>
      <c r="D198" s="155" t="s">
        <v>152</v>
      </c>
      <c r="E198" s="33"/>
      <c r="F198" s="156" t="s">
        <v>874</v>
      </c>
      <c r="G198" s="33"/>
      <c r="H198" s="33"/>
      <c r="I198" s="157"/>
      <c r="J198" s="33"/>
      <c r="K198" s="33"/>
      <c r="L198" s="34"/>
      <c r="M198" s="158"/>
      <c r="N198" s="159"/>
      <c r="O198" s="59"/>
      <c r="P198" s="59"/>
      <c r="Q198" s="59"/>
      <c r="R198" s="59"/>
      <c r="S198" s="59"/>
      <c r="T198" s="60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T198" s="18" t="s">
        <v>152</v>
      </c>
      <c r="AU198" s="18" t="s">
        <v>83</v>
      </c>
    </row>
    <row r="199" spans="2:51" s="15" customFormat="1" ht="10.2">
      <c r="B199" s="176"/>
      <c r="D199" s="155" t="s">
        <v>165</v>
      </c>
      <c r="E199" s="177" t="s">
        <v>1</v>
      </c>
      <c r="F199" s="178" t="s">
        <v>848</v>
      </c>
      <c r="H199" s="177" t="s">
        <v>1</v>
      </c>
      <c r="I199" s="179"/>
      <c r="L199" s="176"/>
      <c r="M199" s="180"/>
      <c r="N199" s="181"/>
      <c r="O199" s="181"/>
      <c r="P199" s="181"/>
      <c r="Q199" s="181"/>
      <c r="R199" s="181"/>
      <c r="S199" s="181"/>
      <c r="T199" s="182"/>
      <c r="AT199" s="177" t="s">
        <v>165</v>
      </c>
      <c r="AU199" s="177" t="s">
        <v>83</v>
      </c>
      <c r="AV199" s="15" t="s">
        <v>81</v>
      </c>
      <c r="AW199" s="15" t="s">
        <v>30</v>
      </c>
      <c r="AX199" s="15" t="s">
        <v>73</v>
      </c>
      <c r="AY199" s="177" t="s">
        <v>144</v>
      </c>
    </row>
    <row r="200" spans="2:51" s="13" customFormat="1" ht="10.2">
      <c r="B200" s="160"/>
      <c r="D200" s="155" t="s">
        <v>165</v>
      </c>
      <c r="E200" s="161" t="s">
        <v>1</v>
      </c>
      <c r="F200" s="162" t="s">
        <v>200</v>
      </c>
      <c r="H200" s="163">
        <v>18</v>
      </c>
      <c r="I200" s="164"/>
      <c r="L200" s="160"/>
      <c r="M200" s="165"/>
      <c r="N200" s="166"/>
      <c r="O200" s="166"/>
      <c r="P200" s="166"/>
      <c r="Q200" s="166"/>
      <c r="R200" s="166"/>
      <c r="S200" s="166"/>
      <c r="T200" s="167"/>
      <c r="AT200" s="161" t="s">
        <v>165</v>
      </c>
      <c r="AU200" s="161" t="s">
        <v>83</v>
      </c>
      <c r="AV200" s="13" t="s">
        <v>83</v>
      </c>
      <c r="AW200" s="13" t="s">
        <v>30</v>
      </c>
      <c r="AX200" s="13" t="s">
        <v>73</v>
      </c>
      <c r="AY200" s="161" t="s">
        <v>144</v>
      </c>
    </row>
    <row r="201" spans="2:51" s="14" customFormat="1" ht="10.2">
      <c r="B201" s="168"/>
      <c r="D201" s="155" t="s">
        <v>165</v>
      </c>
      <c r="E201" s="169" t="s">
        <v>1</v>
      </c>
      <c r="F201" s="170" t="s">
        <v>167</v>
      </c>
      <c r="H201" s="171">
        <v>18</v>
      </c>
      <c r="I201" s="172"/>
      <c r="L201" s="168"/>
      <c r="M201" s="173"/>
      <c r="N201" s="174"/>
      <c r="O201" s="174"/>
      <c r="P201" s="174"/>
      <c r="Q201" s="174"/>
      <c r="R201" s="174"/>
      <c r="S201" s="174"/>
      <c r="T201" s="175"/>
      <c r="AT201" s="169" t="s">
        <v>165</v>
      </c>
      <c r="AU201" s="169" t="s">
        <v>83</v>
      </c>
      <c r="AV201" s="14" t="s">
        <v>151</v>
      </c>
      <c r="AW201" s="14" t="s">
        <v>30</v>
      </c>
      <c r="AX201" s="14" t="s">
        <v>81</v>
      </c>
      <c r="AY201" s="169" t="s">
        <v>144</v>
      </c>
    </row>
    <row r="202" spans="1:65" s="2" customFormat="1" ht="22.8">
      <c r="A202" s="33"/>
      <c r="B202" s="141"/>
      <c r="C202" s="142" t="s">
        <v>196</v>
      </c>
      <c r="D202" s="142" t="s">
        <v>146</v>
      </c>
      <c r="E202" s="143" t="s">
        <v>875</v>
      </c>
      <c r="F202" s="144" t="s">
        <v>876</v>
      </c>
      <c r="G202" s="145" t="s">
        <v>182</v>
      </c>
      <c r="H202" s="146">
        <v>2</v>
      </c>
      <c r="I202" s="147"/>
      <c r="J202" s="148">
        <f>ROUND(I202*H202,2)</f>
        <v>0</v>
      </c>
      <c r="K202" s="144" t="s">
        <v>183</v>
      </c>
      <c r="L202" s="34"/>
      <c r="M202" s="149" t="s">
        <v>1</v>
      </c>
      <c r="N202" s="150" t="s">
        <v>38</v>
      </c>
      <c r="O202" s="59"/>
      <c r="P202" s="151">
        <f>O202*H202</f>
        <v>0</v>
      </c>
      <c r="Q202" s="151">
        <v>0</v>
      </c>
      <c r="R202" s="151">
        <f>Q202*H202</f>
        <v>0</v>
      </c>
      <c r="S202" s="151">
        <v>0</v>
      </c>
      <c r="T202" s="152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53" t="s">
        <v>151</v>
      </c>
      <c r="AT202" s="153" t="s">
        <v>146</v>
      </c>
      <c r="AU202" s="153" t="s">
        <v>83</v>
      </c>
      <c r="AY202" s="18" t="s">
        <v>144</v>
      </c>
      <c r="BE202" s="154">
        <f>IF(N202="základní",J202,0)</f>
        <v>0</v>
      </c>
      <c r="BF202" s="154">
        <f>IF(N202="snížená",J202,0)</f>
        <v>0</v>
      </c>
      <c r="BG202" s="154">
        <f>IF(N202="zákl. přenesená",J202,0)</f>
        <v>0</v>
      </c>
      <c r="BH202" s="154">
        <f>IF(N202="sníž. přenesená",J202,0)</f>
        <v>0</v>
      </c>
      <c r="BI202" s="154">
        <f>IF(N202="nulová",J202,0)</f>
        <v>0</v>
      </c>
      <c r="BJ202" s="18" t="s">
        <v>81</v>
      </c>
      <c r="BK202" s="154">
        <f>ROUND(I202*H202,2)</f>
        <v>0</v>
      </c>
      <c r="BL202" s="18" t="s">
        <v>151</v>
      </c>
      <c r="BM202" s="153" t="s">
        <v>245</v>
      </c>
    </row>
    <row r="203" spans="1:47" s="2" customFormat="1" ht="19.2">
      <c r="A203" s="33"/>
      <c r="B203" s="34"/>
      <c r="C203" s="33"/>
      <c r="D203" s="155" t="s">
        <v>152</v>
      </c>
      <c r="E203" s="33"/>
      <c r="F203" s="156" t="s">
        <v>876</v>
      </c>
      <c r="G203" s="33"/>
      <c r="H203" s="33"/>
      <c r="I203" s="157"/>
      <c r="J203" s="33"/>
      <c r="K203" s="33"/>
      <c r="L203" s="34"/>
      <c r="M203" s="158"/>
      <c r="N203" s="159"/>
      <c r="O203" s="59"/>
      <c r="P203" s="59"/>
      <c r="Q203" s="59"/>
      <c r="R203" s="59"/>
      <c r="S203" s="59"/>
      <c r="T203" s="60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8" t="s">
        <v>152</v>
      </c>
      <c r="AU203" s="18" t="s">
        <v>83</v>
      </c>
    </row>
    <row r="204" spans="2:51" s="15" customFormat="1" ht="10.2">
      <c r="B204" s="176"/>
      <c r="D204" s="155" t="s">
        <v>165</v>
      </c>
      <c r="E204" s="177" t="s">
        <v>1</v>
      </c>
      <c r="F204" s="178" t="s">
        <v>848</v>
      </c>
      <c r="H204" s="177" t="s">
        <v>1</v>
      </c>
      <c r="I204" s="179"/>
      <c r="L204" s="176"/>
      <c r="M204" s="180"/>
      <c r="N204" s="181"/>
      <c r="O204" s="181"/>
      <c r="P204" s="181"/>
      <c r="Q204" s="181"/>
      <c r="R204" s="181"/>
      <c r="S204" s="181"/>
      <c r="T204" s="182"/>
      <c r="AT204" s="177" t="s">
        <v>165</v>
      </c>
      <c r="AU204" s="177" t="s">
        <v>83</v>
      </c>
      <c r="AV204" s="15" t="s">
        <v>81</v>
      </c>
      <c r="AW204" s="15" t="s">
        <v>30</v>
      </c>
      <c r="AX204" s="15" t="s">
        <v>73</v>
      </c>
      <c r="AY204" s="177" t="s">
        <v>144</v>
      </c>
    </row>
    <row r="205" spans="2:51" s="13" customFormat="1" ht="10.2">
      <c r="B205" s="160"/>
      <c r="D205" s="155" t="s">
        <v>165</v>
      </c>
      <c r="E205" s="161" t="s">
        <v>1</v>
      </c>
      <c r="F205" s="162" t="s">
        <v>83</v>
      </c>
      <c r="H205" s="163">
        <v>2</v>
      </c>
      <c r="I205" s="164"/>
      <c r="L205" s="160"/>
      <c r="M205" s="165"/>
      <c r="N205" s="166"/>
      <c r="O205" s="166"/>
      <c r="P205" s="166"/>
      <c r="Q205" s="166"/>
      <c r="R205" s="166"/>
      <c r="S205" s="166"/>
      <c r="T205" s="167"/>
      <c r="AT205" s="161" t="s">
        <v>165</v>
      </c>
      <c r="AU205" s="161" t="s">
        <v>83</v>
      </c>
      <c r="AV205" s="13" t="s">
        <v>83</v>
      </c>
      <c r="AW205" s="13" t="s">
        <v>30</v>
      </c>
      <c r="AX205" s="13" t="s">
        <v>73</v>
      </c>
      <c r="AY205" s="161" t="s">
        <v>144</v>
      </c>
    </row>
    <row r="206" spans="2:51" s="14" customFormat="1" ht="10.2">
      <c r="B206" s="168"/>
      <c r="D206" s="155" t="s">
        <v>165</v>
      </c>
      <c r="E206" s="169" t="s">
        <v>1</v>
      </c>
      <c r="F206" s="170" t="s">
        <v>167</v>
      </c>
      <c r="H206" s="171">
        <v>2</v>
      </c>
      <c r="I206" s="172"/>
      <c r="L206" s="168"/>
      <c r="M206" s="173"/>
      <c r="N206" s="174"/>
      <c r="O206" s="174"/>
      <c r="P206" s="174"/>
      <c r="Q206" s="174"/>
      <c r="R206" s="174"/>
      <c r="S206" s="174"/>
      <c r="T206" s="175"/>
      <c r="AT206" s="169" t="s">
        <v>165</v>
      </c>
      <c r="AU206" s="169" t="s">
        <v>83</v>
      </c>
      <c r="AV206" s="14" t="s">
        <v>151</v>
      </c>
      <c r="AW206" s="14" t="s">
        <v>30</v>
      </c>
      <c r="AX206" s="14" t="s">
        <v>81</v>
      </c>
      <c r="AY206" s="169" t="s">
        <v>144</v>
      </c>
    </row>
    <row r="207" spans="1:65" s="2" customFormat="1" ht="22.8">
      <c r="A207" s="33"/>
      <c r="B207" s="141"/>
      <c r="C207" s="142" t="s">
        <v>247</v>
      </c>
      <c r="D207" s="142" t="s">
        <v>146</v>
      </c>
      <c r="E207" s="143" t="s">
        <v>877</v>
      </c>
      <c r="F207" s="144" t="s">
        <v>878</v>
      </c>
      <c r="G207" s="145" t="s">
        <v>182</v>
      </c>
      <c r="H207" s="146">
        <v>6</v>
      </c>
      <c r="I207" s="147"/>
      <c r="J207" s="148">
        <f>ROUND(I207*H207,2)</f>
        <v>0</v>
      </c>
      <c r="K207" s="144" t="s">
        <v>183</v>
      </c>
      <c r="L207" s="34"/>
      <c r="M207" s="149" t="s">
        <v>1</v>
      </c>
      <c r="N207" s="150" t="s">
        <v>38</v>
      </c>
      <c r="O207" s="59"/>
      <c r="P207" s="151">
        <f>O207*H207</f>
        <v>0</v>
      </c>
      <c r="Q207" s="151">
        <v>0</v>
      </c>
      <c r="R207" s="151">
        <f>Q207*H207</f>
        <v>0</v>
      </c>
      <c r="S207" s="151">
        <v>0</v>
      </c>
      <c r="T207" s="152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53" t="s">
        <v>151</v>
      </c>
      <c r="AT207" s="153" t="s">
        <v>146</v>
      </c>
      <c r="AU207" s="153" t="s">
        <v>83</v>
      </c>
      <c r="AY207" s="18" t="s">
        <v>144</v>
      </c>
      <c r="BE207" s="154">
        <f>IF(N207="základní",J207,0)</f>
        <v>0</v>
      </c>
      <c r="BF207" s="154">
        <f>IF(N207="snížená",J207,0)</f>
        <v>0</v>
      </c>
      <c r="BG207" s="154">
        <f>IF(N207="zákl. přenesená",J207,0)</f>
        <v>0</v>
      </c>
      <c r="BH207" s="154">
        <f>IF(N207="sníž. přenesená",J207,0)</f>
        <v>0</v>
      </c>
      <c r="BI207" s="154">
        <f>IF(N207="nulová",J207,0)</f>
        <v>0</v>
      </c>
      <c r="BJ207" s="18" t="s">
        <v>81</v>
      </c>
      <c r="BK207" s="154">
        <f>ROUND(I207*H207,2)</f>
        <v>0</v>
      </c>
      <c r="BL207" s="18" t="s">
        <v>151</v>
      </c>
      <c r="BM207" s="153" t="s">
        <v>250</v>
      </c>
    </row>
    <row r="208" spans="1:47" s="2" customFormat="1" ht="19.2">
      <c r="A208" s="33"/>
      <c r="B208" s="34"/>
      <c r="C208" s="33"/>
      <c r="D208" s="155" t="s">
        <v>152</v>
      </c>
      <c r="E208" s="33"/>
      <c r="F208" s="156" t="s">
        <v>878</v>
      </c>
      <c r="G208" s="33"/>
      <c r="H208" s="33"/>
      <c r="I208" s="157"/>
      <c r="J208" s="33"/>
      <c r="K208" s="33"/>
      <c r="L208" s="34"/>
      <c r="M208" s="158"/>
      <c r="N208" s="159"/>
      <c r="O208" s="59"/>
      <c r="P208" s="59"/>
      <c r="Q208" s="59"/>
      <c r="R208" s="59"/>
      <c r="S208" s="59"/>
      <c r="T208" s="60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8" t="s">
        <v>152</v>
      </c>
      <c r="AU208" s="18" t="s">
        <v>83</v>
      </c>
    </row>
    <row r="209" spans="2:51" s="15" customFormat="1" ht="10.2">
      <c r="B209" s="176"/>
      <c r="D209" s="155" t="s">
        <v>165</v>
      </c>
      <c r="E209" s="177" t="s">
        <v>1</v>
      </c>
      <c r="F209" s="178" t="s">
        <v>848</v>
      </c>
      <c r="H209" s="177" t="s">
        <v>1</v>
      </c>
      <c r="I209" s="179"/>
      <c r="L209" s="176"/>
      <c r="M209" s="180"/>
      <c r="N209" s="181"/>
      <c r="O209" s="181"/>
      <c r="P209" s="181"/>
      <c r="Q209" s="181"/>
      <c r="R209" s="181"/>
      <c r="S209" s="181"/>
      <c r="T209" s="182"/>
      <c r="AT209" s="177" t="s">
        <v>165</v>
      </c>
      <c r="AU209" s="177" t="s">
        <v>83</v>
      </c>
      <c r="AV209" s="15" t="s">
        <v>81</v>
      </c>
      <c r="AW209" s="15" t="s">
        <v>30</v>
      </c>
      <c r="AX209" s="15" t="s">
        <v>73</v>
      </c>
      <c r="AY209" s="177" t="s">
        <v>144</v>
      </c>
    </row>
    <row r="210" spans="2:51" s="13" customFormat="1" ht="10.2">
      <c r="B210" s="160"/>
      <c r="D210" s="155" t="s">
        <v>165</v>
      </c>
      <c r="E210" s="161" t="s">
        <v>1</v>
      </c>
      <c r="F210" s="162" t="s">
        <v>849</v>
      </c>
      <c r="H210" s="163">
        <v>6</v>
      </c>
      <c r="I210" s="164"/>
      <c r="L210" s="160"/>
      <c r="M210" s="165"/>
      <c r="N210" s="166"/>
      <c r="O210" s="166"/>
      <c r="P210" s="166"/>
      <c r="Q210" s="166"/>
      <c r="R210" s="166"/>
      <c r="S210" s="166"/>
      <c r="T210" s="167"/>
      <c r="AT210" s="161" t="s">
        <v>165</v>
      </c>
      <c r="AU210" s="161" t="s">
        <v>83</v>
      </c>
      <c r="AV210" s="13" t="s">
        <v>83</v>
      </c>
      <c r="AW210" s="13" t="s">
        <v>30</v>
      </c>
      <c r="AX210" s="13" t="s">
        <v>73</v>
      </c>
      <c r="AY210" s="161" t="s">
        <v>144</v>
      </c>
    </row>
    <row r="211" spans="2:51" s="14" customFormat="1" ht="10.2">
      <c r="B211" s="168"/>
      <c r="D211" s="155" t="s">
        <v>165</v>
      </c>
      <c r="E211" s="169" t="s">
        <v>1</v>
      </c>
      <c r="F211" s="170" t="s">
        <v>167</v>
      </c>
      <c r="H211" s="171">
        <v>6</v>
      </c>
      <c r="I211" s="172"/>
      <c r="L211" s="168"/>
      <c r="M211" s="173"/>
      <c r="N211" s="174"/>
      <c r="O211" s="174"/>
      <c r="P211" s="174"/>
      <c r="Q211" s="174"/>
      <c r="R211" s="174"/>
      <c r="S211" s="174"/>
      <c r="T211" s="175"/>
      <c r="AT211" s="169" t="s">
        <v>165</v>
      </c>
      <c r="AU211" s="169" t="s">
        <v>83</v>
      </c>
      <c r="AV211" s="14" t="s">
        <v>151</v>
      </c>
      <c r="AW211" s="14" t="s">
        <v>30</v>
      </c>
      <c r="AX211" s="14" t="s">
        <v>81</v>
      </c>
      <c r="AY211" s="169" t="s">
        <v>144</v>
      </c>
    </row>
    <row r="212" spans="1:65" s="2" customFormat="1" ht="22.8">
      <c r="A212" s="33"/>
      <c r="B212" s="141"/>
      <c r="C212" s="142" t="s">
        <v>200</v>
      </c>
      <c r="D212" s="142" t="s">
        <v>146</v>
      </c>
      <c r="E212" s="143" t="s">
        <v>879</v>
      </c>
      <c r="F212" s="144" t="s">
        <v>880</v>
      </c>
      <c r="G212" s="145" t="s">
        <v>192</v>
      </c>
      <c r="H212" s="146">
        <v>128</v>
      </c>
      <c r="I212" s="147"/>
      <c r="J212" s="148">
        <f>ROUND(I212*H212,2)</f>
        <v>0</v>
      </c>
      <c r="K212" s="144" t="s">
        <v>183</v>
      </c>
      <c r="L212" s="34"/>
      <c r="M212" s="149" t="s">
        <v>1</v>
      </c>
      <c r="N212" s="150" t="s">
        <v>38</v>
      </c>
      <c r="O212" s="59"/>
      <c r="P212" s="151">
        <f>O212*H212</f>
        <v>0</v>
      </c>
      <c r="Q212" s="151">
        <v>0</v>
      </c>
      <c r="R212" s="151">
        <f>Q212*H212</f>
        <v>0</v>
      </c>
      <c r="S212" s="151">
        <v>0</v>
      </c>
      <c r="T212" s="152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53" t="s">
        <v>151</v>
      </c>
      <c r="AT212" s="153" t="s">
        <v>146</v>
      </c>
      <c r="AU212" s="153" t="s">
        <v>83</v>
      </c>
      <c r="AY212" s="18" t="s">
        <v>144</v>
      </c>
      <c r="BE212" s="154">
        <f>IF(N212="základní",J212,0)</f>
        <v>0</v>
      </c>
      <c r="BF212" s="154">
        <f>IF(N212="snížená",J212,0)</f>
        <v>0</v>
      </c>
      <c r="BG212" s="154">
        <f>IF(N212="zákl. přenesená",J212,0)</f>
        <v>0</v>
      </c>
      <c r="BH212" s="154">
        <f>IF(N212="sníž. přenesená",J212,0)</f>
        <v>0</v>
      </c>
      <c r="BI212" s="154">
        <f>IF(N212="nulová",J212,0)</f>
        <v>0</v>
      </c>
      <c r="BJ212" s="18" t="s">
        <v>81</v>
      </c>
      <c r="BK212" s="154">
        <f>ROUND(I212*H212,2)</f>
        <v>0</v>
      </c>
      <c r="BL212" s="18" t="s">
        <v>151</v>
      </c>
      <c r="BM212" s="153" t="s">
        <v>254</v>
      </c>
    </row>
    <row r="213" spans="1:47" s="2" customFormat="1" ht="10.2">
      <c r="A213" s="33"/>
      <c r="B213" s="34"/>
      <c r="C213" s="33"/>
      <c r="D213" s="155" t="s">
        <v>152</v>
      </c>
      <c r="E213" s="33"/>
      <c r="F213" s="156" t="s">
        <v>880</v>
      </c>
      <c r="G213" s="33"/>
      <c r="H213" s="33"/>
      <c r="I213" s="157"/>
      <c r="J213" s="33"/>
      <c r="K213" s="33"/>
      <c r="L213" s="34"/>
      <c r="M213" s="158"/>
      <c r="N213" s="159"/>
      <c r="O213" s="59"/>
      <c r="P213" s="59"/>
      <c r="Q213" s="59"/>
      <c r="R213" s="59"/>
      <c r="S213" s="59"/>
      <c r="T213" s="60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8" t="s">
        <v>152</v>
      </c>
      <c r="AU213" s="18" t="s">
        <v>83</v>
      </c>
    </row>
    <row r="214" spans="2:51" s="15" customFormat="1" ht="10.2">
      <c r="B214" s="176"/>
      <c r="D214" s="155" t="s">
        <v>165</v>
      </c>
      <c r="E214" s="177" t="s">
        <v>1</v>
      </c>
      <c r="F214" s="178" t="s">
        <v>881</v>
      </c>
      <c r="H214" s="177" t="s">
        <v>1</v>
      </c>
      <c r="I214" s="179"/>
      <c r="L214" s="176"/>
      <c r="M214" s="180"/>
      <c r="N214" s="181"/>
      <c r="O214" s="181"/>
      <c r="P214" s="181"/>
      <c r="Q214" s="181"/>
      <c r="R214" s="181"/>
      <c r="S214" s="181"/>
      <c r="T214" s="182"/>
      <c r="AT214" s="177" t="s">
        <v>165</v>
      </c>
      <c r="AU214" s="177" t="s">
        <v>83</v>
      </c>
      <c r="AV214" s="15" t="s">
        <v>81</v>
      </c>
      <c r="AW214" s="15" t="s">
        <v>30</v>
      </c>
      <c r="AX214" s="15" t="s">
        <v>73</v>
      </c>
      <c r="AY214" s="177" t="s">
        <v>144</v>
      </c>
    </row>
    <row r="215" spans="2:51" s="13" customFormat="1" ht="10.2">
      <c r="B215" s="160"/>
      <c r="D215" s="155" t="s">
        <v>165</v>
      </c>
      <c r="E215" s="161" t="s">
        <v>1</v>
      </c>
      <c r="F215" s="162" t="s">
        <v>882</v>
      </c>
      <c r="H215" s="163">
        <v>128</v>
      </c>
      <c r="I215" s="164"/>
      <c r="L215" s="160"/>
      <c r="M215" s="165"/>
      <c r="N215" s="166"/>
      <c r="O215" s="166"/>
      <c r="P215" s="166"/>
      <c r="Q215" s="166"/>
      <c r="R215" s="166"/>
      <c r="S215" s="166"/>
      <c r="T215" s="167"/>
      <c r="AT215" s="161" t="s">
        <v>165</v>
      </c>
      <c r="AU215" s="161" t="s">
        <v>83</v>
      </c>
      <c r="AV215" s="13" t="s">
        <v>83</v>
      </c>
      <c r="AW215" s="13" t="s">
        <v>30</v>
      </c>
      <c r="AX215" s="13" t="s">
        <v>73</v>
      </c>
      <c r="AY215" s="161" t="s">
        <v>144</v>
      </c>
    </row>
    <row r="216" spans="2:51" s="14" customFormat="1" ht="10.2">
      <c r="B216" s="168"/>
      <c r="D216" s="155" t="s">
        <v>165</v>
      </c>
      <c r="E216" s="169" t="s">
        <v>1</v>
      </c>
      <c r="F216" s="170" t="s">
        <v>167</v>
      </c>
      <c r="H216" s="171">
        <v>128</v>
      </c>
      <c r="I216" s="172"/>
      <c r="L216" s="168"/>
      <c r="M216" s="173"/>
      <c r="N216" s="174"/>
      <c r="O216" s="174"/>
      <c r="P216" s="174"/>
      <c r="Q216" s="174"/>
      <c r="R216" s="174"/>
      <c r="S216" s="174"/>
      <c r="T216" s="175"/>
      <c r="AT216" s="169" t="s">
        <v>165</v>
      </c>
      <c r="AU216" s="169" t="s">
        <v>83</v>
      </c>
      <c r="AV216" s="14" t="s">
        <v>151</v>
      </c>
      <c r="AW216" s="14" t="s">
        <v>30</v>
      </c>
      <c r="AX216" s="14" t="s">
        <v>81</v>
      </c>
      <c r="AY216" s="169" t="s">
        <v>144</v>
      </c>
    </row>
    <row r="217" spans="1:65" s="2" customFormat="1" ht="22.8">
      <c r="A217" s="33"/>
      <c r="B217" s="141"/>
      <c r="C217" s="142" t="s">
        <v>256</v>
      </c>
      <c r="D217" s="142" t="s">
        <v>146</v>
      </c>
      <c r="E217" s="143" t="s">
        <v>883</v>
      </c>
      <c r="F217" s="144" t="s">
        <v>884</v>
      </c>
      <c r="G217" s="145" t="s">
        <v>192</v>
      </c>
      <c r="H217" s="146">
        <v>12</v>
      </c>
      <c r="I217" s="147"/>
      <c r="J217" s="148">
        <f>ROUND(I217*H217,2)</f>
        <v>0</v>
      </c>
      <c r="K217" s="144" t="s">
        <v>183</v>
      </c>
      <c r="L217" s="34"/>
      <c r="M217" s="149" t="s">
        <v>1</v>
      </c>
      <c r="N217" s="150" t="s">
        <v>38</v>
      </c>
      <c r="O217" s="59"/>
      <c r="P217" s="151">
        <f>O217*H217</f>
        <v>0</v>
      </c>
      <c r="Q217" s="151">
        <v>0</v>
      </c>
      <c r="R217" s="151">
        <f>Q217*H217</f>
        <v>0</v>
      </c>
      <c r="S217" s="151">
        <v>0</v>
      </c>
      <c r="T217" s="152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53" t="s">
        <v>151</v>
      </c>
      <c r="AT217" s="153" t="s">
        <v>146</v>
      </c>
      <c r="AU217" s="153" t="s">
        <v>83</v>
      </c>
      <c r="AY217" s="18" t="s">
        <v>144</v>
      </c>
      <c r="BE217" s="154">
        <f>IF(N217="základní",J217,0)</f>
        <v>0</v>
      </c>
      <c r="BF217" s="154">
        <f>IF(N217="snížená",J217,0)</f>
        <v>0</v>
      </c>
      <c r="BG217" s="154">
        <f>IF(N217="zákl. přenesená",J217,0)</f>
        <v>0</v>
      </c>
      <c r="BH217" s="154">
        <f>IF(N217="sníž. přenesená",J217,0)</f>
        <v>0</v>
      </c>
      <c r="BI217" s="154">
        <f>IF(N217="nulová",J217,0)</f>
        <v>0</v>
      </c>
      <c r="BJ217" s="18" t="s">
        <v>81</v>
      </c>
      <c r="BK217" s="154">
        <f>ROUND(I217*H217,2)</f>
        <v>0</v>
      </c>
      <c r="BL217" s="18" t="s">
        <v>151</v>
      </c>
      <c r="BM217" s="153" t="s">
        <v>259</v>
      </c>
    </row>
    <row r="218" spans="1:47" s="2" customFormat="1" ht="10.2">
      <c r="A218" s="33"/>
      <c r="B218" s="34"/>
      <c r="C218" s="33"/>
      <c r="D218" s="155" t="s">
        <v>152</v>
      </c>
      <c r="E218" s="33"/>
      <c r="F218" s="156" t="s">
        <v>884</v>
      </c>
      <c r="G218" s="33"/>
      <c r="H218" s="33"/>
      <c r="I218" s="157"/>
      <c r="J218" s="33"/>
      <c r="K218" s="33"/>
      <c r="L218" s="34"/>
      <c r="M218" s="158"/>
      <c r="N218" s="159"/>
      <c r="O218" s="59"/>
      <c r="P218" s="59"/>
      <c r="Q218" s="59"/>
      <c r="R218" s="59"/>
      <c r="S218" s="59"/>
      <c r="T218" s="60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T218" s="18" t="s">
        <v>152</v>
      </c>
      <c r="AU218" s="18" t="s">
        <v>83</v>
      </c>
    </row>
    <row r="219" spans="2:51" s="15" customFormat="1" ht="10.2">
      <c r="B219" s="176"/>
      <c r="D219" s="155" t="s">
        <v>165</v>
      </c>
      <c r="E219" s="177" t="s">
        <v>1</v>
      </c>
      <c r="F219" s="178" t="s">
        <v>885</v>
      </c>
      <c r="H219" s="177" t="s">
        <v>1</v>
      </c>
      <c r="I219" s="179"/>
      <c r="L219" s="176"/>
      <c r="M219" s="180"/>
      <c r="N219" s="181"/>
      <c r="O219" s="181"/>
      <c r="P219" s="181"/>
      <c r="Q219" s="181"/>
      <c r="R219" s="181"/>
      <c r="S219" s="181"/>
      <c r="T219" s="182"/>
      <c r="AT219" s="177" t="s">
        <v>165</v>
      </c>
      <c r="AU219" s="177" t="s">
        <v>83</v>
      </c>
      <c r="AV219" s="15" t="s">
        <v>81</v>
      </c>
      <c r="AW219" s="15" t="s">
        <v>30</v>
      </c>
      <c r="AX219" s="15" t="s">
        <v>73</v>
      </c>
      <c r="AY219" s="177" t="s">
        <v>144</v>
      </c>
    </row>
    <row r="220" spans="2:51" s="13" customFormat="1" ht="10.2">
      <c r="B220" s="160"/>
      <c r="D220" s="155" t="s">
        <v>165</v>
      </c>
      <c r="E220" s="161" t="s">
        <v>1</v>
      </c>
      <c r="F220" s="162" t="s">
        <v>184</v>
      </c>
      <c r="H220" s="163">
        <v>12</v>
      </c>
      <c r="I220" s="164"/>
      <c r="L220" s="160"/>
      <c r="M220" s="165"/>
      <c r="N220" s="166"/>
      <c r="O220" s="166"/>
      <c r="P220" s="166"/>
      <c r="Q220" s="166"/>
      <c r="R220" s="166"/>
      <c r="S220" s="166"/>
      <c r="T220" s="167"/>
      <c r="AT220" s="161" t="s">
        <v>165</v>
      </c>
      <c r="AU220" s="161" t="s">
        <v>83</v>
      </c>
      <c r="AV220" s="13" t="s">
        <v>83</v>
      </c>
      <c r="AW220" s="13" t="s">
        <v>30</v>
      </c>
      <c r="AX220" s="13" t="s">
        <v>73</v>
      </c>
      <c r="AY220" s="161" t="s">
        <v>144</v>
      </c>
    </row>
    <row r="221" spans="2:51" s="14" customFormat="1" ht="10.2">
      <c r="B221" s="168"/>
      <c r="D221" s="155" t="s">
        <v>165</v>
      </c>
      <c r="E221" s="169" t="s">
        <v>1</v>
      </c>
      <c r="F221" s="170" t="s">
        <v>167</v>
      </c>
      <c r="H221" s="171">
        <v>12</v>
      </c>
      <c r="I221" s="172"/>
      <c r="L221" s="168"/>
      <c r="M221" s="173"/>
      <c r="N221" s="174"/>
      <c r="O221" s="174"/>
      <c r="P221" s="174"/>
      <c r="Q221" s="174"/>
      <c r="R221" s="174"/>
      <c r="S221" s="174"/>
      <c r="T221" s="175"/>
      <c r="AT221" s="169" t="s">
        <v>165</v>
      </c>
      <c r="AU221" s="169" t="s">
        <v>83</v>
      </c>
      <c r="AV221" s="14" t="s">
        <v>151</v>
      </c>
      <c r="AW221" s="14" t="s">
        <v>30</v>
      </c>
      <c r="AX221" s="14" t="s">
        <v>81</v>
      </c>
      <c r="AY221" s="169" t="s">
        <v>144</v>
      </c>
    </row>
    <row r="222" spans="1:65" s="2" customFormat="1" ht="16.5" customHeight="1">
      <c r="A222" s="33"/>
      <c r="B222" s="141"/>
      <c r="C222" s="142" t="s">
        <v>204</v>
      </c>
      <c r="D222" s="142" t="s">
        <v>146</v>
      </c>
      <c r="E222" s="143" t="s">
        <v>886</v>
      </c>
      <c r="F222" s="144" t="s">
        <v>887</v>
      </c>
      <c r="G222" s="145" t="s">
        <v>192</v>
      </c>
      <c r="H222" s="146">
        <v>14</v>
      </c>
      <c r="I222" s="147"/>
      <c r="J222" s="148">
        <f>ROUND(I222*H222,2)</f>
        <v>0</v>
      </c>
      <c r="K222" s="144" t="s">
        <v>183</v>
      </c>
      <c r="L222" s="34"/>
      <c r="M222" s="149" t="s">
        <v>1</v>
      </c>
      <c r="N222" s="150" t="s">
        <v>38</v>
      </c>
      <c r="O222" s="59"/>
      <c r="P222" s="151">
        <f>O222*H222</f>
        <v>0</v>
      </c>
      <c r="Q222" s="151">
        <v>0</v>
      </c>
      <c r="R222" s="151">
        <f>Q222*H222</f>
        <v>0</v>
      </c>
      <c r="S222" s="151">
        <v>0</v>
      </c>
      <c r="T222" s="152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53" t="s">
        <v>151</v>
      </c>
      <c r="AT222" s="153" t="s">
        <v>146</v>
      </c>
      <c r="AU222" s="153" t="s">
        <v>83</v>
      </c>
      <c r="AY222" s="18" t="s">
        <v>144</v>
      </c>
      <c r="BE222" s="154">
        <f>IF(N222="základní",J222,0)</f>
        <v>0</v>
      </c>
      <c r="BF222" s="154">
        <f>IF(N222="snížená",J222,0)</f>
        <v>0</v>
      </c>
      <c r="BG222" s="154">
        <f>IF(N222="zákl. přenesená",J222,0)</f>
        <v>0</v>
      </c>
      <c r="BH222" s="154">
        <f>IF(N222="sníž. přenesená",J222,0)</f>
        <v>0</v>
      </c>
      <c r="BI222" s="154">
        <f>IF(N222="nulová",J222,0)</f>
        <v>0</v>
      </c>
      <c r="BJ222" s="18" t="s">
        <v>81</v>
      </c>
      <c r="BK222" s="154">
        <f>ROUND(I222*H222,2)</f>
        <v>0</v>
      </c>
      <c r="BL222" s="18" t="s">
        <v>151</v>
      </c>
      <c r="BM222" s="153" t="s">
        <v>263</v>
      </c>
    </row>
    <row r="223" spans="1:47" s="2" customFormat="1" ht="10.2">
      <c r="A223" s="33"/>
      <c r="B223" s="34"/>
      <c r="C223" s="33"/>
      <c r="D223" s="155" t="s">
        <v>152</v>
      </c>
      <c r="E223" s="33"/>
      <c r="F223" s="156" t="s">
        <v>887</v>
      </c>
      <c r="G223" s="33"/>
      <c r="H223" s="33"/>
      <c r="I223" s="157"/>
      <c r="J223" s="33"/>
      <c r="K223" s="33"/>
      <c r="L223" s="34"/>
      <c r="M223" s="158"/>
      <c r="N223" s="159"/>
      <c r="O223" s="59"/>
      <c r="P223" s="59"/>
      <c r="Q223" s="59"/>
      <c r="R223" s="59"/>
      <c r="S223" s="59"/>
      <c r="T223" s="60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T223" s="18" t="s">
        <v>152</v>
      </c>
      <c r="AU223" s="18" t="s">
        <v>83</v>
      </c>
    </row>
    <row r="224" spans="2:51" s="15" customFormat="1" ht="10.2">
      <c r="B224" s="176"/>
      <c r="D224" s="155" t="s">
        <v>165</v>
      </c>
      <c r="E224" s="177" t="s">
        <v>1</v>
      </c>
      <c r="F224" s="178" t="s">
        <v>866</v>
      </c>
      <c r="H224" s="177" t="s">
        <v>1</v>
      </c>
      <c r="I224" s="179"/>
      <c r="L224" s="176"/>
      <c r="M224" s="180"/>
      <c r="N224" s="181"/>
      <c r="O224" s="181"/>
      <c r="P224" s="181"/>
      <c r="Q224" s="181"/>
      <c r="R224" s="181"/>
      <c r="S224" s="181"/>
      <c r="T224" s="182"/>
      <c r="AT224" s="177" t="s">
        <v>165</v>
      </c>
      <c r="AU224" s="177" t="s">
        <v>83</v>
      </c>
      <c r="AV224" s="15" t="s">
        <v>81</v>
      </c>
      <c r="AW224" s="15" t="s">
        <v>30</v>
      </c>
      <c r="AX224" s="15" t="s">
        <v>73</v>
      </c>
      <c r="AY224" s="177" t="s">
        <v>144</v>
      </c>
    </row>
    <row r="225" spans="2:51" s="13" customFormat="1" ht="10.2">
      <c r="B225" s="160"/>
      <c r="D225" s="155" t="s">
        <v>165</v>
      </c>
      <c r="E225" s="161" t="s">
        <v>1</v>
      </c>
      <c r="F225" s="162" t="s">
        <v>888</v>
      </c>
      <c r="H225" s="163">
        <v>14</v>
      </c>
      <c r="I225" s="164"/>
      <c r="L225" s="160"/>
      <c r="M225" s="165"/>
      <c r="N225" s="166"/>
      <c r="O225" s="166"/>
      <c r="P225" s="166"/>
      <c r="Q225" s="166"/>
      <c r="R225" s="166"/>
      <c r="S225" s="166"/>
      <c r="T225" s="167"/>
      <c r="AT225" s="161" t="s">
        <v>165</v>
      </c>
      <c r="AU225" s="161" t="s">
        <v>83</v>
      </c>
      <c r="AV225" s="13" t="s">
        <v>83</v>
      </c>
      <c r="AW225" s="13" t="s">
        <v>30</v>
      </c>
      <c r="AX225" s="13" t="s">
        <v>73</v>
      </c>
      <c r="AY225" s="161" t="s">
        <v>144</v>
      </c>
    </row>
    <row r="226" spans="2:51" s="14" customFormat="1" ht="10.2">
      <c r="B226" s="168"/>
      <c r="D226" s="155" t="s">
        <v>165</v>
      </c>
      <c r="E226" s="169" t="s">
        <v>1</v>
      </c>
      <c r="F226" s="170" t="s">
        <v>167</v>
      </c>
      <c r="H226" s="171">
        <v>14</v>
      </c>
      <c r="I226" s="172"/>
      <c r="L226" s="168"/>
      <c r="M226" s="173"/>
      <c r="N226" s="174"/>
      <c r="O226" s="174"/>
      <c r="P226" s="174"/>
      <c r="Q226" s="174"/>
      <c r="R226" s="174"/>
      <c r="S226" s="174"/>
      <c r="T226" s="175"/>
      <c r="AT226" s="169" t="s">
        <v>165</v>
      </c>
      <c r="AU226" s="169" t="s">
        <v>83</v>
      </c>
      <c r="AV226" s="14" t="s">
        <v>151</v>
      </c>
      <c r="AW226" s="14" t="s">
        <v>30</v>
      </c>
      <c r="AX226" s="14" t="s">
        <v>81</v>
      </c>
      <c r="AY226" s="169" t="s">
        <v>144</v>
      </c>
    </row>
    <row r="227" spans="2:63" s="12" customFormat="1" ht="22.8" customHeight="1">
      <c r="B227" s="129"/>
      <c r="D227" s="130" t="s">
        <v>72</v>
      </c>
      <c r="E227" s="139" t="s">
        <v>428</v>
      </c>
      <c r="F227" s="139" t="s">
        <v>429</v>
      </c>
      <c r="I227" s="132"/>
      <c r="J227" s="140">
        <f>BK227</f>
        <v>0</v>
      </c>
      <c r="L227" s="129"/>
      <c r="M227" s="133"/>
      <c r="N227" s="134"/>
      <c r="O227" s="134"/>
      <c r="P227" s="135">
        <f>SUM(P228:P243)</f>
        <v>0</v>
      </c>
      <c r="Q227" s="134"/>
      <c r="R227" s="135">
        <f>SUM(R228:R243)</f>
        <v>0</v>
      </c>
      <c r="S227" s="134"/>
      <c r="T227" s="136">
        <f>SUM(T228:T243)</f>
        <v>0</v>
      </c>
      <c r="AR227" s="130" t="s">
        <v>81</v>
      </c>
      <c r="AT227" s="137" t="s">
        <v>72</v>
      </c>
      <c r="AU227" s="137" t="s">
        <v>81</v>
      </c>
      <c r="AY227" s="130" t="s">
        <v>144</v>
      </c>
      <c r="BK227" s="138">
        <f>SUM(BK228:BK243)</f>
        <v>0</v>
      </c>
    </row>
    <row r="228" spans="1:65" s="2" customFormat="1" ht="22.8">
      <c r="A228" s="33"/>
      <c r="B228" s="141"/>
      <c r="C228" s="142" t="s">
        <v>7</v>
      </c>
      <c r="D228" s="142" t="s">
        <v>146</v>
      </c>
      <c r="E228" s="143" t="s">
        <v>431</v>
      </c>
      <c r="F228" s="144" t="s">
        <v>432</v>
      </c>
      <c r="G228" s="145" t="s">
        <v>157</v>
      </c>
      <c r="H228" s="146">
        <v>4.132</v>
      </c>
      <c r="I228" s="147"/>
      <c r="J228" s="148">
        <f>ROUND(I228*H228,2)</f>
        <v>0</v>
      </c>
      <c r="K228" s="144" t="s">
        <v>183</v>
      </c>
      <c r="L228" s="34"/>
      <c r="M228" s="149" t="s">
        <v>1</v>
      </c>
      <c r="N228" s="150" t="s">
        <v>38</v>
      </c>
      <c r="O228" s="59"/>
      <c r="P228" s="151">
        <f>O228*H228</f>
        <v>0</v>
      </c>
      <c r="Q228" s="151">
        <v>0</v>
      </c>
      <c r="R228" s="151">
        <f>Q228*H228</f>
        <v>0</v>
      </c>
      <c r="S228" s="151">
        <v>0</v>
      </c>
      <c r="T228" s="152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53" t="s">
        <v>151</v>
      </c>
      <c r="AT228" s="153" t="s">
        <v>146</v>
      </c>
      <c r="AU228" s="153" t="s">
        <v>83</v>
      </c>
      <c r="AY228" s="18" t="s">
        <v>144</v>
      </c>
      <c r="BE228" s="154">
        <f>IF(N228="základní",J228,0)</f>
        <v>0</v>
      </c>
      <c r="BF228" s="154">
        <f>IF(N228="snížená",J228,0)</f>
        <v>0</v>
      </c>
      <c r="BG228" s="154">
        <f>IF(N228="zákl. přenesená",J228,0)</f>
        <v>0</v>
      </c>
      <c r="BH228" s="154">
        <f>IF(N228="sníž. přenesená",J228,0)</f>
        <v>0</v>
      </c>
      <c r="BI228" s="154">
        <f>IF(N228="nulová",J228,0)</f>
        <v>0</v>
      </c>
      <c r="BJ228" s="18" t="s">
        <v>81</v>
      </c>
      <c r="BK228" s="154">
        <f>ROUND(I228*H228,2)</f>
        <v>0</v>
      </c>
      <c r="BL228" s="18" t="s">
        <v>151</v>
      </c>
      <c r="BM228" s="153" t="s">
        <v>267</v>
      </c>
    </row>
    <row r="229" spans="1:47" s="2" customFormat="1" ht="10.2">
      <c r="A229" s="33"/>
      <c r="B229" s="34"/>
      <c r="C229" s="33"/>
      <c r="D229" s="155" t="s">
        <v>152</v>
      </c>
      <c r="E229" s="33"/>
      <c r="F229" s="156" t="s">
        <v>432</v>
      </c>
      <c r="G229" s="33"/>
      <c r="H229" s="33"/>
      <c r="I229" s="157"/>
      <c r="J229" s="33"/>
      <c r="K229" s="33"/>
      <c r="L229" s="34"/>
      <c r="M229" s="158"/>
      <c r="N229" s="159"/>
      <c r="O229" s="59"/>
      <c r="P229" s="59"/>
      <c r="Q229" s="59"/>
      <c r="R229" s="59"/>
      <c r="S229" s="59"/>
      <c r="T229" s="60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T229" s="18" t="s">
        <v>152</v>
      </c>
      <c r="AU229" s="18" t="s">
        <v>83</v>
      </c>
    </row>
    <row r="230" spans="1:65" s="2" customFormat="1" ht="33" customHeight="1">
      <c r="A230" s="33"/>
      <c r="B230" s="141"/>
      <c r="C230" s="142" t="s">
        <v>216</v>
      </c>
      <c r="D230" s="142" t="s">
        <v>146</v>
      </c>
      <c r="E230" s="143" t="s">
        <v>435</v>
      </c>
      <c r="F230" s="144" t="s">
        <v>436</v>
      </c>
      <c r="G230" s="145" t="s">
        <v>157</v>
      </c>
      <c r="H230" s="146">
        <v>20.66</v>
      </c>
      <c r="I230" s="147"/>
      <c r="J230" s="148">
        <f>ROUND(I230*H230,2)</f>
        <v>0</v>
      </c>
      <c r="K230" s="144" t="s">
        <v>183</v>
      </c>
      <c r="L230" s="34"/>
      <c r="M230" s="149" t="s">
        <v>1</v>
      </c>
      <c r="N230" s="150" t="s">
        <v>38</v>
      </c>
      <c r="O230" s="59"/>
      <c r="P230" s="151">
        <f>O230*H230</f>
        <v>0</v>
      </c>
      <c r="Q230" s="151">
        <v>0</v>
      </c>
      <c r="R230" s="151">
        <f>Q230*H230</f>
        <v>0</v>
      </c>
      <c r="S230" s="151">
        <v>0</v>
      </c>
      <c r="T230" s="152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53" t="s">
        <v>151</v>
      </c>
      <c r="AT230" s="153" t="s">
        <v>146</v>
      </c>
      <c r="AU230" s="153" t="s">
        <v>83</v>
      </c>
      <c r="AY230" s="18" t="s">
        <v>144</v>
      </c>
      <c r="BE230" s="154">
        <f>IF(N230="základní",J230,0)</f>
        <v>0</v>
      </c>
      <c r="BF230" s="154">
        <f>IF(N230="snížená",J230,0)</f>
        <v>0</v>
      </c>
      <c r="BG230" s="154">
        <f>IF(N230="zákl. přenesená",J230,0)</f>
        <v>0</v>
      </c>
      <c r="BH230" s="154">
        <f>IF(N230="sníž. přenesená",J230,0)</f>
        <v>0</v>
      </c>
      <c r="BI230" s="154">
        <f>IF(N230="nulová",J230,0)</f>
        <v>0</v>
      </c>
      <c r="BJ230" s="18" t="s">
        <v>81</v>
      </c>
      <c r="BK230" s="154">
        <f>ROUND(I230*H230,2)</f>
        <v>0</v>
      </c>
      <c r="BL230" s="18" t="s">
        <v>151</v>
      </c>
      <c r="BM230" s="153" t="s">
        <v>271</v>
      </c>
    </row>
    <row r="231" spans="1:47" s="2" customFormat="1" ht="19.2">
      <c r="A231" s="33"/>
      <c r="B231" s="34"/>
      <c r="C231" s="33"/>
      <c r="D231" s="155" t="s">
        <v>152</v>
      </c>
      <c r="E231" s="33"/>
      <c r="F231" s="156" t="s">
        <v>436</v>
      </c>
      <c r="G231" s="33"/>
      <c r="H231" s="33"/>
      <c r="I231" s="157"/>
      <c r="J231" s="33"/>
      <c r="K231" s="33"/>
      <c r="L231" s="34"/>
      <c r="M231" s="158"/>
      <c r="N231" s="159"/>
      <c r="O231" s="59"/>
      <c r="P231" s="59"/>
      <c r="Q231" s="59"/>
      <c r="R231" s="59"/>
      <c r="S231" s="59"/>
      <c r="T231" s="60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T231" s="18" t="s">
        <v>152</v>
      </c>
      <c r="AU231" s="18" t="s">
        <v>83</v>
      </c>
    </row>
    <row r="232" spans="2:51" s="13" customFormat="1" ht="10.2">
      <c r="B232" s="160"/>
      <c r="D232" s="155" t="s">
        <v>165</v>
      </c>
      <c r="E232" s="161" t="s">
        <v>1</v>
      </c>
      <c r="F232" s="162" t="s">
        <v>889</v>
      </c>
      <c r="H232" s="163">
        <v>20.66</v>
      </c>
      <c r="I232" s="164"/>
      <c r="L232" s="160"/>
      <c r="M232" s="165"/>
      <c r="N232" s="166"/>
      <c r="O232" s="166"/>
      <c r="P232" s="166"/>
      <c r="Q232" s="166"/>
      <c r="R232" s="166"/>
      <c r="S232" s="166"/>
      <c r="T232" s="167"/>
      <c r="AT232" s="161" t="s">
        <v>165</v>
      </c>
      <c r="AU232" s="161" t="s">
        <v>83</v>
      </c>
      <c r="AV232" s="13" t="s">
        <v>83</v>
      </c>
      <c r="AW232" s="13" t="s">
        <v>30</v>
      </c>
      <c r="AX232" s="13" t="s">
        <v>73</v>
      </c>
      <c r="AY232" s="161" t="s">
        <v>144</v>
      </c>
    </row>
    <row r="233" spans="2:51" s="14" customFormat="1" ht="10.2">
      <c r="B233" s="168"/>
      <c r="D233" s="155" t="s">
        <v>165</v>
      </c>
      <c r="E233" s="169" t="s">
        <v>1</v>
      </c>
      <c r="F233" s="170" t="s">
        <v>167</v>
      </c>
      <c r="H233" s="171">
        <v>20.66</v>
      </c>
      <c r="I233" s="172"/>
      <c r="L233" s="168"/>
      <c r="M233" s="173"/>
      <c r="N233" s="174"/>
      <c r="O233" s="174"/>
      <c r="P233" s="174"/>
      <c r="Q233" s="174"/>
      <c r="R233" s="174"/>
      <c r="S233" s="174"/>
      <c r="T233" s="175"/>
      <c r="AT233" s="169" t="s">
        <v>165</v>
      </c>
      <c r="AU233" s="169" t="s">
        <v>83</v>
      </c>
      <c r="AV233" s="14" t="s">
        <v>151</v>
      </c>
      <c r="AW233" s="14" t="s">
        <v>30</v>
      </c>
      <c r="AX233" s="14" t="s">
        <v>81</v>
      </c>
      <c r="AY233" s="169" t="s">
        <v>144</v>
      </c>
    </row>
    <row r="234" spans="1:65" s="2" customFormat="1" ht="21.75" customHeight="1">
      <c r="A234" s="33"/>
      <c r="B234" s="141"/>
      <c r="C234" s="142" t="s">
        <v>275</v>
      </c>
      <c r="D234" s="142" t="s">
        <v>146</v>
      </c>
      <c r="E234" s="143" t="s">
        <v>440</v>
      </c>
      <c r="F234" s="144" t="s">
        <v>441</v>
      </c>
      <c r="G234" s="145" t="s">
        <v>157</v>
      </c>
      <c r="H234" s="146">
        <v>4.132</v>
      </c>
      <c r="I234" s="147"/>
      <c r="J234" s="148">
        <f>ROUND(I234*H234,2)</f>
        <v>0</v>
      </c>
      <c r="K234" s="144" t="s">
        <v>183</v>
      </c>
      <c r="L234" s="34"/>
      <c r="M234" s="149" t="s">
        <v>1</v>
      </c>
      <c r="N234" s="150" t="s">
        <v>38</v>
      </c>
      <c r="O234" s="59"/>
      <c r="P234" s="151">
        <f>O234*H234</f>
        <v>0</v>
      </c>
      <c r="Q234" s="151">
        <v>0</v>
      </c>
      <c r="R234" s="151">
        <f>Q234*H234</f>
        <v>0</v>
      </c>
      <c r="S234" s="151">
        <v>0</v>
      </c>
      <c r="T234" s="152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53" t="s">
        <v>151</v>
      </c>
      <c r="AT234" s="153" t="s">
        <v>146</v>
      </c>
      <c r="AU234" s="153" t="s">
        <v>83</v>
      </c>
      <c r="AY234" s="18" t="s">
        <v>144</v>
      </c>
      <c r="BE234" s="154">
        <f>IF(N234="základní",J234,0)</f>
        <v>0</v>
      </c>
      <c r="BF234" s="154">
        <f>IF(N234="snížená",J234,0)</f>
        <v>0</v>
      </c>
      <c r="BG234" s="154">
        <f>IF(N234="zákl. přenesená",J234,0)</f>
        <v>0</v>
      </c>
      <c r="BH234" s="154">
        <f>IF(N234="sníž. přenesená",J234,0)</f>
        <v>0</v>
      </c>
      <c r="BI234" s="154">
        <f>IF(N234="nulová",J234,0)</f>
        <v>0</v>
      </c>
      <c r="BJ234" s="18" t="s">
        <v>81</v>
      </c>
      <c r="BK234" s="154">
        <f>ROUND(I234*H234,2)</f>
        <v>0</v>
      </c>
      <c r="BL234" s="18" t="s">
        <v>151</v>
      </c>
      <c r="BM234" s="153" t="s">
        <v>278</v>
      </c>
    </row>
    <row r="235" spans="1:47" s="2" customFormat="1" ht="10.2">
      <c r="A235" s="33"/>
      <c r="B235" s="34"/>
      <c r="C235" s="33"/>
      <c r="D235" s="155" t="s">
        <v>152</v>
      </c>
      <c r="E235" s="33"/>
      <c r="F235" s="156" t="s">
        <v>441</v>
      </c>
      <c r="G235" s="33"/>
      <c r="H235" s="33"/>
      <c r="I235" s="157"/>
      <c r="J235" s="33"/>
      <c r="K235" s="33"/>
      <c r="L235" s="34"/>
      <c r="M235" s="158"/>
      <c r="N235" s="159"/>
      <c r="O235" s="59"/>
      <c r="P235" s="59"/>
      <c r="Q235" s="59"/>
      <c r="R235" s="59"/>
      <c r="S235" s="59"/>
      <c r="T235" s="60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T235" s="18" t="s">
        <v>152</v>
      </c>
      <c r="AU235" s="18" t="s">
        <v>83</v>
      </c>
    </row>
    <row r="236" spans="1:65" s="2" customFormat="1" ht="22.8">
      <c r="A236" s="33"/>
      <c r="B236" s="141"/>
      <c r="C236" s="142" t="s">
        <v>227</v>
      </c>
      <c r="D236" s="142" t="s">
        <v>146</v>
      </c>
      <c r="E236" s="143" t="s">
        <v>443</v>
      </c>
      <c r="F236" s="144" t="s">
        <v>444</v>
      </c>
      <c r="G236" s="145" t="s">
        <v>157</v>
      </c>
      <c r="H236" s="146">
        <v>99.168</v>
      </c>
      <c r="I236" s="147"/>
      <c r="J236" s="148">
        <f>ROUND(I236*H236,2)</f>
        <v>0</v>
      </c>
      <c r="K236" s="144" t="s">
        <v>183</v>
      </c>
      <c r="L236" s="34"/>
      <c r="M236" s="149" t="s">
        <v>1</v>
      </c>
      <c r="N236" s="150" t="s">
        <v>38</v>
      </c>
      <c r="O236" s="59"/>
      <c r="P236" s="151">
        <f>O236*H236</f>
        <v>0</v>
      </c>
      <c r="Q236" s="151">
        <v>0</v>
      </c>
      <c r="R236" s="151">
        <f>Q236*H236</f>
        <v>0</v>
      </c>
      <c r="S236" s="151">
        <v>0</v>
      </c>
      <c r="T236" s="152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53" t="s">
        <v>151</v>
      </c>
      <c r="AT236" s="153" t="s">
        <v>146</v>
      </c>
      <c r="AU236" s="153" t="s">
        <v>83</v>
      </c>
      <c r="AY236" s="18" t="s">
        <v>144</v>
      </c>
      <c r="BE236" s="154">
        <f>IF(N236="základní",J236,0)</f>
        <v>0</v>
      </c>
      <c r="BF236" s="154">
        <f>IF(N236="snížená",J236,0)</f>
        <v>0</v>
      </c>
      <c r="BG236" s="154">
        <f>IF(N236="zákl. přenesená",J236,0)</f>
        <v>0</v>
      </c>
      <c r="BH236" s="154">
        <f>IF(N236="sníž. přenesená",J236,0)</f>
        <v>0</v>
      </c>
      <c r="BI236" s="154">
        <f>IF(N236="nulová",J236,0)</f>
        <v>0</v>
      </c>
      <c r="BJ236" s="18" t="s">
        <v>81</v>
      </c>
      <c r="BK236" s="154">
        <f>ROUND(I236*H236,2)</f>
        <v>0</v>
      </c>
      <c r="BL236" s="18" t="s">
        <v>151</v>
      </c>
      <c r="BM236" s="153" t="s">
        <v>284</v>
      </c>
    </row>
    <row r="237" spans="1:47" s="2" customFormat="1" ht="19.2">
      <c r="A237" s="33"/>
      <c r="B237" s="34"/>
      <c r="C237" s="33"/>
      <c r="D237" s="155" t="s">
        <v>152</v>
      </c>
      <c r="E237" s="33"/>
      <c r="F237" s="156" t="s">
        <v>444</v>
      </c>
      <c r="G237" s="33"/>
      <c r="H237" s="33"/>
      <c r="I237" s="157"/>
      <c r="J237" s="33"/>
      <c r="K237" s="33"/>
      <c r="L237" s="34"/>
      <c r="M237" s="158"/>
      <c r="N237" s="159"/>
      <c r="O237" s="59"/>
      <c r="P237" s="59"/>
      <c r="Q237" s="59"/>
      <c r="R237" s="59"/>
      <c r="S237" s="59"/>
      <c r="T237" s="60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T237" s="18" t="s">
        <v>152</v>
      </c>
      <c r="AU237" s="18" t="s">
        <v>83</v>
      </c>
    </row>
    <row r="238" spans="2:51" s="13" customFormat="1" ht="10.2">
      <c r="B238" s="160"/>
      <c r="D238" s="155" t="s">
        <v>165</v>
      </c>
      <c r="E238" s="161" t="s">
        <v>1</v>
      </c>
      <c r="F238" s="162" t="s">
        <v>890</v>
      </c>
      <c r="H238" s="163">
        <v>99.168</v>
      </c>
      <c r="I238" s="164"/>
      <c r="L238" s="160"/>
      <c r="M238" s="165"/>
      <c r="N238" s="166"/>
      <c r="O238" s="166"/>
      <c r="P238" s="166"/>
      <c r="Q238" s="166"/>
      <c r="R238" s="166"/>
      <c r="S238" s="166"/>
      <c r="T238" s="167"/>
      <c r="AT238" s="161" t="s">
        <v>165</v>
      </c>
      <c r="AU238" s="161" t="s">
        <v>83</v>
      </c>
      <c r="AV238" s="13" t="s">
        <v>83</v>
      </c>
      <c r="AW238" s="13" t="s">
        <v>30</v>
      </c>
      <c r="AX238" s="13" t="s">
        <v>73</v>
      </c>
      <c r="AY238" s="161" t="s">
        <v>144</v>
      </c>
    </row>
    <row r="239" spans="2:51" s="14" customFormat="1" ht="10.2">
      <c r="B239" s="168"/>
      <c r="D239" s="155" t="s">
        <v>165</v>
      </c>
      <c r="E239" s="169" t="s">
        <v>1</v>
      </c>
      <c r="F239" s="170" t="s">
        <v>167</v>
      </c>
      <c r="H239" s="171">
        <v>99.168</v>
      </c>
      <c r="I239" s="172"/>
      <c r="L239" s="168"/>
      <c r="M239" s="173"/>
      <c r="N239" s="174"/>
      <c r="O239" s="174"/>
      <c r="P239" s="174"/>
      <c r="Q239" s="174"/>
      <c r="R239" s="174"/>
      <c r="S239" s="174"/>
      <c r="T239" s="175"/>
      <c r="AT239" s="169" t="s">
        <v>165</v>
      </c>
      <c r="AU239" s="169" t="s">
        <v>83</v>
      </c>
      <c r="AV239" s="14" t="s">
        <v>151</v>
      </c>
      <c r="AW239" s="14" t="s">
        <v>30</v>
      </c>
      <c r="AX239" s="14" t="s">
        <v>81</v>
      </c>
      <c r="AY239" s="169" t="s">
        <v>144</v>
      </c>
    </row>
    <row r="240" spans="1:65" s="2" customFormat="1" ht="22.8">
      <c r="A240" s="33"/>
      <c r="B240" s="141"/>
      <c r="C240" s="142" t="s">
        <v>286</v>
      </c>
      <c r="D240" s="142" t="s">
        <v>146</v>
      </c>
      <c r="E240" s="143" t="s">
        <v>448</v>
      </c>
      <c r="F240" s="144" t="s">
        <v>449</v>
      </c>
      <c r="G240" s="145" t="s">
        <v>157</v>
      </c>
      <c r="H240" s="146">
        <v>4.132</v>
      </c>
      <c r="I240" s="147"/>
      <c r="J240" s="148">
        <f>ROUND(I240*H240,2)</f>
        <v>0</v>
      </c>
      <c r="K240" s="144" t="s">
        <v>183</v>
      </c>
      <c r="L240" s="34"/>
      <c r="M240" s="149" t="s">
        <v>1</v>
      </c>
      <c r="N240" s="150" t="s">
        <v>38</v>
      </c>
      <c r="O240" s="59"/>
      <c r="P240" s="151">
        <f>O240*H240</f>
        <v>0</v>
      </c>
      <c r="Q240" s="151">
        <v>0</v>
      </c>
      <c r="R240" s="151">
        <f>Q240*H240</f>
        <v>0</v>
      </c>
      <c r="S240" s="151">
        <v>0</v>
      </c>
      <c r="T240" s="152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53" t="s">
        <v>151</v>
      </c>
      <c r="AT240" s="153" t="s">
        <v>146</v>
      </c>
      <c r="AU240" s="153" t="s">
        <v>83</v>
      </c>
      <c r="AY240" s="18" t="s">
        <v>144</v>
      </c>
      <c r="BE240" s="154">
        <f>IF(N240="základní",J240,0)</f>
        <v>0</v>
      </c>
      <c r="BF240" s="154">
        <f>IF(N240="snížená",J240,0)</f>
        <v>0</v>
      </c>
      <c r="BG240" s="154">
        <f>IF(N240="zákl. přenesená",J240,0)</f>
        <v>0</v>
      </c>
      <c r="BH240" s="154">
        <f>IF(N240="sníž. přenesená",J240,0)</f>
        <v>0</v>
      </c>
      <c r="BI240" s="154">
        <f>IF(N240="nulová",J240,0)</f>
        <v>0</v>
      </c>
      <c r="BJ240" s="18" t="s">
        <v>81</v>
      </c>
      <c r="BK240" s="154">
        <f>ROUND(I240*H240,2)</f>
        <v>0</v>
      </c>
      <c r="BL240" s="18" t="s">
        <v>151</v>
      </c>
      <c r="BM240" s="153" t="s">
        <v>289</v>
      </c>
    </row>
    <row r="241" spans="1:47" s="2" customFormat="1" ht="19.2">
      <c r="A241" s="33"/>
      <c r="B241" s="34"/>
      <c r="C241" s="33"/>
      <c r="D241" s="155" t="s">
        <v>152</v>
      </c>
      <c r="E241" s="33"/>
      <c r="F241" s="156" t="s">
        <v>449</v>
      </c>
      <c r="G241" s="33"/>
      <c r="H241" s="33"/>
      <c r="I241" s="157"/>
      <c r="J241" s="33"/>
      <c r="K241" s="33"/>
      <c r="L241" s="34"/>
      <c r="M241" s="158"/>
      <c r="N241" s="159"/>
      <c r="O241" s="59"/>
      <c r="P241" s="59"/>
      <c r="Q241" s="59"/>
      <c r="R241" s="59"/>
      <c r="S241" s="59"/>
      <c r="T241" s="60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T241" s="18" t="s">
        <v>152</v>
      </c>
      <c r="AU241" s="18" t="s">
        <v>83</v>
      </c>
    </row>
    <row r="242" spans="1:65" s="2" customFormat="1" ht="16.5" customHeight="1">
      <c r="A242" s="33"/>
      <c r="B242" s="141"/>
      <c r="C242" s="142" t="s">
        <v>231</v>
      </c>
      <c r="D242" s="142" t="s">
        <v>146</v>
      </c>
      <c r="E242" s="143" t="s">
        <v>891</v>
      </c>
      <c r="F242" s="144" t="s">
        <v>892</v>
      </c>
      <c r="G242" s="145" t="s">
        <v>893</v>
      </c>
      <c r="H242" s="146">
        <v>1</v>
      </c>
      <c r="I242" s="147"/>
      <c r="J242" s="148">
        <f>ROUND(I242*H242,2)</f>
        <v>0</v>
      </c>
      <c r="K242" s="144" t="s">
        <v>171</v>
      </c>
      <c r="L242" s="34"/>
      <c r="M242" s="149" t="s">
        <v>1</v>
      </c>
      <c r="N242" s="150" t="s">
        <v>38</v>
      </c>
      <c r="O242" s="59"/>
      <c r="P242" s="151">
        <f>O242*H242</f>
        <v>0</v>
      </c>
      <c r="Q242" s="151">
        <v>0</v>
      </c>
      <c r="R242" s="151">
        <f>Q242*H242</f>
        <v>0</v>
      </c>
      <c r="S242" s="151">
        <v>0</v>
      </c>
      <c r="T242" s="152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53" t="s">
        <v>151</v>
      </c>
      <c r="AT242" s="153" t="s">
        <v>146</v>
      </c>
      <c r="AU242" s="153" t="s">
        <v>83</v>
      </c>
      <c r="AY242" s="18" t="s">
        <v>144</v>
      </c>
      <c r="BE242" s="154">
        <f>IF(N242="základní",J242,0)</f>
        <v>0</v>
      </c>
      <c r="BF242" s="154">
        <f>IF(N242="snížená",J242,0)</f>
        <v>0</v>
      </c>
      <c r="BG242" s="154">
        <f>IF(N242="zákl. přenesená",J242,0)</f>
        <v>0</v>
      </c>
      <c r="BH242" s="154">
        <f>IF(N242="sníž. přenesená",J242,0)</f>
        <v>0</v>
      </c>
      <c r="BI242" s="154">
        <f>IF(N242="nulová",J242,0)</f>
        <v>0</v>
      </c>
      <c r="BJ242" s="18" t="s">
        <v>81</v>
      </c>
      <c r="BK242" s="154">
        <f>ROUND(I242*H242,2)</f>
        <v>0</v>
      </c>
      <c r="BL242" s="18" t="s">
        <v>151</v>
      </c>
      <c r="BM242" s="153" t="s">
        <v>292</v>
      </c>
    </row>
    <row r="243" spans="1:47" s="2" customFormat="1" ht="10.2">
      <c r="A243" s="33"/>
      <c r="B243" s="34"/>
      <c r="C243" s="33"/>
      <c r="D243" s="155" t="s">
        <v>152</v>
      </c>
      <c r="E243" s="33"/>
      <c r="F243" s="156" t="s">
        <v>892</v>
      </c>
      <c r="G243" s="33"/>
      <c r="H243" s="33"/>
      <c r="I243" s="157"/>
      <c r="J243" s="33"/>
      <c r="K243" s="33"/>
      <c r="L243" s="34"/>
      <c r="M243" s="158"/>
      <c r="N243" s="159"/>
      <c r="O243" s="59"/>
      <c r="P243" s="59"/>
      <c r="Q243" s="59"/>
      <c r="R243" s="59"/>
      <c r="S243" s="59"/>
      <c r="T243" s="60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T243" s="18" t="s">
        <v>152</v>
      </c>
      <c r="AU243" s="18" t="s">
        <v>83</v>
      </c>
    </row>
    <row r="244" spans="2:63" s="12" customFormat="1" ht="22.8" customHeight="1">
      <c r="B244" s="129"/>
      <c r="D244" s="130" t="s">
        <v>72</v>
      </c>
      <c r="E244" s="139" t="s">
        <v>451</v>
      </c>
      <c r="F244" s="139" t="s">
        <v>452</v>
      </c>
      <c r="I244" s="132"/>
      <c r="J244" s="140">
        <f>BK244</f>
        <v>0</v>
      </c>
      <c r="L244" s="129"/>
      <c r="M244" s="133"/>
      <c r="N244" s="134"/>
      <c r="O244" s="134"/>
      <c r="P244" s="135">
        <f>SUM(P245:P246)</f>
        <v>0</v>
      </c>
      <c r="Q244" s="134"/>
      <c r="R244" s="135">
        <f>SUM(R245:R246)</f>
        <v>0</v>
      </c>
      <c r="S244" s="134"/>
      <c r="T244" s="136">
        <f>SUM(T245:T246)</f>
        <v>0</v>
      </c>
      <c r="AR244" s="130" t="s">
        <v>81</v>
      </c>
      <c r="AT244" s="137" t="s">
        <v>72</v>
      </c>
      <c r="AU244" s="137" t="s">
        <v>81</v>
      </c>
      <c r="AY244" s="130" t="s">
        <v>144</v>
      </c>
      <c r="BK244" s="138">
        <f>SUM(BK245:BK246)</f>
        <v>0</v>
      </c>
    </row>
    <row r="245" spans="1:65" s="2" customFormat="1" ht="33" customHeight="1">
      <c r="A245" s="33"/>
      <c r="B245" s="141"/>
      <c r="C245" s="142" t="s">
        <v>293</v>
      </c>
      <c r="D245" s="142" t="s">
        <v>146</v>
      </c>
      <c r="E245" s="143" t="s">
        <v>453</v>
      </c>
      <c r="F245" s="144" t="s">
        <v>454</v>
      </c>
      <c r="G245" s="145" t="s">
        <v>157</v>
      </c>
      <c r="H245" s="146">
        <v>3.244</v>
      </c>
      <c r="I245" s="147"/>
      <c r="J245" s="148">
        <f>ROUND(I245*H245,2)</f>
        <v>0</v>
      </c>
      <c r="K245" s="144" t="s">
        <v>183</v>
      </c>
      <c r="L245" s="34"/>
      <c r="M245" s="149" t="s">
        <v>1</v>
      </c>
      <c r="N245" s="150" t="s">
        <v>38</v>
      </c>
      <c r="O245" s="59"/>
      <c r="P245" s="151">
        <f>O245*H245</f>
        <v>0</v>
      </c>
      <c r="Q245" s="151">
        <v>0</v>
      </c>
      <c r="R245" s="151">
        <f>Q245*H245</f>
        <v>0</v>
      </c>
      <c r="S245" s="151">
        <v>0</v>
      </c>
      <c r="T245" s="152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53" t="s">
        <v>151</v>
      </c>
      <c r="AT245" s="153" t="s">
        <v>146</v>
      </c>
      <c r="AU245" s="153" t="s">
        <v>83</v>
      </c>
      <c r="AY245" s="18" t="s">
        <v>144</v>
      </c>
      <c r="BE245" s="154">
        <f>IF(N245="základní",J245,0)</f>
        <v>0</v>
      </c>
      <c r="BF245" s="154">
        <f>IF(N245="snížená",J245,0)</f>
        <v>0</v>
      </c>
      <c r="BG245" s="154">
        <f>IF(N245="zákl. přenesená",J245,0)</f>
        <v>0</v>
      </c>
      <c r="BH245" s="154">
        <f>IF(N245="sníž. přenesená",J245,0)</f>
        <v>0</v>
      </c>
      <c r="BI245" s="154">
        <f>IF(N245="nulová",J245,0)</f>
        <v>0</v>
      </c>
      <c r="BJ245" s="18" t="s">
        <v>81</v>
      </c>
      <c r="BK245" s="154">
        <f>ROUND(I245*H245,2)</f>
        <v>0</v>
      </c>
      <c r="BL245" s="18" t="s">
        <v>151</v>
      </c>
      <c r="BM245" s="153" t="s">
        <v>296</v>
      </c>
    </row>
    <row r="246" spans="1:47" s="2" customFormat="1" ht="19.2">
      <c r="A246" s="33"/>
      <c r="B246" s="34"/>
      <c r="C246" s="33"/>
      <c r="D246" s="155" t="s">
        <v>152</v>
      </c>
      <c r="E246" s="33"/>
      <c r="F246" s="156" t="s">
        <v>454</v>
      </c>
      <c r="G246" s="33"/>
      <c r="H246" s="33"/>
      <c r="I246" s="157"/>
      <c r="J246" s="33"/>
      <c r="K246" s="33"/>
      <c r="L246" s="34"/>
      <c r="M246" s="158"/>
      <c r="N246" s="159"/>
      <c r="O246" s="59"/>
      <c r="P246" s="59"/>
      <c r="Q246" s="59"/>
      <c r="R246" s="59"/>
      <c r="S246" s="59"/>
      <c r="T246" s="60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T246" s="18" t="s">
        <v>152</v>
      </c>
      <c r="AU246" s="18" t="s">
        <v>83</v>
      </c>
    </row>
    <row r="247" spans="2:63" s="12" customFormat="1" ht="25.95" customHeight="1">
      <c r="B247" s="129"/>
      <c r="D247" s="130" t="s">
        <v>72</v>
      </c>
      <c r="E247" s="131" t="s">
        <v>456</v>
      </c>
      <c r="F247" s="131" t="s">
        <v>457</v>
      </c>
      <c r="I247" s="132"/>
      <c r="J247" s="118">
        <f>BK247</f>
        <v>0</v>
      </c>
      <c r="L247" s="129"/>
      <c r="M247" s="133"/>
      <c r="N247" s="134"/>
      <c r="O247" s="134"/>
      <c r="P247" s="135">
        <f>P248+P298+P372+P505</f>
        <v>0</v>
      </c>
      <c r="Q247" s="134"/>
      <c r="R247" s="135">
        <f>R248+R298+R372+R505</f>
        <v>0</v>
      </c>
      <c r="S247" s="134"/>
      <c r="T247" s="136">
        <f>T248+T298+T372+T505</f>
        <v>0</v>
      </c>
      <c r="AR247" s="130" t="s">
        <v>83</v>
      </c>
      <c r="AT247" s="137" t="s">
        <v>72</v>
      </c>
      <c r="AU247" s="137" t="s">
        <v>73</v>
      </c>
      <c r="AY247" s="130" t="s">
        <v>144</v>
      </c>
      <c r="BK247" s="138">
        <f>BK248+BK298+BK372+BK505</f>
        <v>0</v>
      </c>
    </row>
    <row r="248" spans="2:63" s="12" customFormat="1" ht="22.8" customHeight="1">
      <c r="B248" s="129"/>
      <c r="D248" s="130" t="s">
        <v>72</v>
      </c>
      <c r="E248" s="139" t="s">
        <v>894</v>
      </c>
      <c r="F248" s="139" t="s">
        <v>895</v>
      </c>
      <c r="I248" s="132"/>
      <c r="J248" s="140">
        <f>BK248</f>
        <v>0</v>
      </c>
      <c r="L248" s="129"/>
      <c r="M248" s="133"/>
      <c r="N248" s="134"/>
      <c r="O248" s="134"/>
      <c r="P248" s="135">
        <f>SUM(P249:P297)</f>
        <v>0</v>
      </c>
      <c r="Q248" s="134"/>
      <c r="R248" s="135">
        <f>SUM(R249:R297)</f>
        <v>0</v>
      </c>
      <c r="S248" s="134"/>
      <c r="T248" s="136">
        <f>SUM(T249:T297)</f>
        <v>0</v>
      </c>
      <c r="AR248" s="130" t="s">
        <v>83</v>
      </c>
      <c r="AT248" s="137" t="s">
        <v>72</v>
      </c>
      <c r="AU248" s="137" t="s">
        <v>81</v>
      </c>
      <c r="AY248" s="130" t="s">
        <v>144</v>
      </c>
      <c r="BK248" s="138">
        <f>SUM(BK249:BK297)</f>
        <v>0</v>
      </c>
    </row>
    <row r="249" spans="1:65" s="2" customFormat="1" ht="16.5" customHeight="1">
      <c r="A249" s="33"/>
      <c r="B249" s="141"/>
      <c r="C249" s="142" t="s">
        <v>235</v>
      </c>
      <c r="D249" s="142" t="s">
        <v>146</v>
      </c>
      <c r="E249" s="143" t="s">
        <v>896</v>
      </c>
      <c r="F249" s="144" t="s">
        <v>897</v>
      </c>
      <c r="G249" s="145" t="s">
        <v>192</v>
      </c>
      <c r="H249" s="146">
        <v>2</v>
      </c>
      <c r="I249" s="147"/>
      <c r="J249" s="148">
        <f>ROUND(I249*H249,2)</f>
        <v>0</v>
      </c>
      <c r="K249" s="144" t="s">
        <v>183</v>
      </c>
      <c r="L249" s="34"/>
      <c r="M249" s="149" t="s">
        <v>1</v>
      </c>
      <c r="N249" s="150" t="s">
        <v>38</v>
      </c>
      <c r="O249" s="59"/>
      <c r="P249" s="151">
        <f>O249*H249</f>
        <v>0</v>
      </c>
      <c r="Q249" s="151">
        <v>0</v>
      </c>
      <c r="R249" s="151">
        <f>Q249*H249</f>
        <v>0</v>
      </c>
      <c r="S249" s="151">
        <v>0</v>
      </c>
      <c r="T249" s="152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53" t="s">
        <v>196</v>
      </c>
      <c r="AT249" s="153" t="s">
        <v>146</v>
      </c>
      <c r="AU249" s="153" t="s">
        <v>83</v>
      </c>
      <c r="AY249" s="18" t="s">
        <v>144</v>
      </c>
      <c r="BE249" s="154">
        <f>IF(N249="základní",J249,0)</f>
        <v>0</v>
      </c>
      <c r="BF249" s="154">
        <f>IF(N249="snížená",J249,0)</f>
        <v>0</v>
      </c>
      <c r="BG249" s="154">
        <f>IF(N249="zákl. přenesená",J249,0)</f>
        <v>0</v>
      </c>
      <c r="BH249" s="154">
        <f>IF(N249="sníž. přenesená",J249,0)</f>
        <v>0</v>
      </c>
      <c r="BI249" s="154">
        <f>IF(N249="nulová",J249,0)</f>
        <v>0</v>
      </c>
      <c r="BJ249" s="18" t="s">
        <v>81</v>
      </c>
      <c r="BK249" s="154">
        <f>ROUND(I249*H249,2)</f>
        <v>0</v>
      </c>
      <c r="BL249" s="18" t="s">
        <v>196</v>
      </c>
      <c r="BM249" s="153" t="s">
        <v>299</v>
      </c>
    </row>
    <row r="250" spans="1:47" s="2" customFormat="1" ht="10.2">
      <c r="A250" s="33"/>
      <c r="B250" s="34"/>
      <c r="C250" s="33"/>
      <c r="D250" s="155" t="s">
        <v>152</v>
      </c>
      <c r="E250" s="33"/>
      <c r="F250" s="156" t="s">
        <v>897</v>
      </c>
      <c r="G250" s="33"/>
      <c r="H250" s="33"/>
      <c r="I250" s="157"/>
      <c r="J250" s="33"/>
      <c r="K250" s="33"/>
      <c r="L250" s="34"/>
      <c r="M250" s="158"/>
      <c r="N250" s="159"/>
      <c r="O250" s="59"/>
      <c r="P250" s="59"/>
      <c r="Q250" s="59"/>
      <c r="R250" s="59"/>
      <c r="S250" s="59"/>
      <c r="T250" s="60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T250" s="18" t="s">
        <v>152</v>
      </c>
      <c r="AU250" s="18" t="s">
        <v>83</v>
      </c>
    </row>
    <row r="251" spans="2:51" s="15" customFormat="1" ht="10.2">
      <c r="B251" s="176"/>
      <c r="D251" s="155" t="s">
        <v>165</v>
      </c>
      <c r="E251" s="177" t="s">
        <v>1</v>
      </c>
      <c r="F251" s="178" t="s">
        <v>866</v>
      </c>
      <c r="H251" s="177" t="s">
        <v>1</v>
      </c>
      <c r="I251" s="179"/>
      <c r="L251" s="176"/>
      <c r="M251" s="180"/>
      <c r="N251" s="181"/>
      <c r="O251" s="181"/>
      <c r="P251" s="181"/>
      <c r="Q251" s="181"/>
      <c r="R251" s="181"/>
      <c r="S251" s="181"/>
      <c r="T251" s="182"/>
      <c r="AT251" s="177" t="s">
        <v>165</v>
      </c>
      <c r="AU251" s="177" t="s">
        <v>83</v>
      </c>
      <c r="AV251" s="15" t="s">
        <v>81</v>
      </c>
      <c r="AW251" s="15" t="s">
        <v>30</v>
      </c>
      <c r="AX251" s="15" t="s">
        <v>73</v>
      </c>
      <c r="AY251" s="177" t="s">
        <v>144</v>
      </c>
    </row>
    <row r="252" spans="2:51" s="13" customFormat="1" ht="10.2">
      <c r="B252" s="160"/>
      <c r="D252" s="155" t="s">
        <v>165</v>
      </c>
      <c r="E252" s="161" t="s">
        <v>1</v>
      </c>
      <c r="F252" s="162" t="s">
        <v>83</v>
      </c>
      <c r="H252" s="163">
        <v>2</v>
      </c>
      <c r="I252" s="164"/>
      <c r="L252" s="160"/>
      <c r="M252" s="165"/>
      <c r="N252" s="166"/>
      <c r="O252" s="166"/>
      <c r="P252" s="166"/>
      <c r="Q252" s="166"/>
      <c r="R252" s="166"/>
      <c r="S252" s="166"/>
      <c r="T252" s="167"/>
      <c r="AT252" s="161" t="s">
        <v>165</v>
      </c>
      <c r="AU252" s="161" t="s">
        <v>83</v>
      </c>
      <c r="AV252" s="13" t="s">
        <v>83</v>
      </c>
      <c r="AW252" s="13" t="s">
        <v>30</v>
      </c>
      <c r="AX252" s="13" t="s">
        <v>73</v>
      </c>
      <c r="AY252" s="161" t="s">
        <v>144</v>
      </c>
    </row>
    <row r="253" spans="2:51" s="14" customFormat="1" ht="10.2">
      <c r="B253" s="168"/>
      <c r="D253" s="155" t="s">
        <v>165</v>
      </c>
      <c r="E253" s="169" t="s">
        <v>1</v>
      </c>
      <c r="F253" s="170" t="s">
        <v>167</v>
      </c>
      <c r="H253" s="171">
        <v>2</v>
      </c>
      <c r="I253" s="172"/>
      <c r="L253" s="168"/>
      <c r="M253" s="173"/>
      <c r="N253" s="174"/>
      <c r="O253" s="174"/>
      <c r="P253" s="174"/>
      <c r="Q253" s="174"/>
      <c r="R253" s="174"/>
      <c r="S253" s="174"/>
      <c r="T253" s="175"/>
      <c r="AT253" s="169" t="s">
        <v>165</v>
      </c>
      <c r="AU253" s="169" t="s">
        <v>83</v>
      </c>
      <c r="AV253" s="14" t="s">
        <v>151</v>
      </c>
      <c r="AW253" s="14" t="s">
        <v>30</v>
      </c>
      <c r="AX253" s="14" t="s">
        <v>81</v>
      </c>
      <c r="AY253" s="169" t="s">
        <v>144</v>
      </c>
    </row>
    <row r="254" spans="1:65" s="2" customFormat="1" ht="16.5" customHeight="1">
      <c r="A254" s="33"/>
      <c r="B254" s="141"/>
      <c r="C254" s="142" t="s">
        <v>300</v>
      </c>
      <c r="D254" s="142" t="s">
        <v>146</v>
      </c>
      <c r="E254" s="143" t="s">
        <v>898</v>
      </c>
      <c r="F254" s="144" t="s">
        <v>899</v>
      </c>
      <c r="G254" s="145" t="s">
        <v>192</v>
      </c>
      <c r="H254" s="146">
        <v>4</v>
      </c>
      <c r="I254" s="147"/>
      <c r="J254" s="148">
        <f>ROUND(I254*H254,2)</f>
        <v>0</v>
      </c>
      <c r="K254" s="144" t="s">
        <v>183</v>
      </c>
      <c r="L254" s="34"/>
      <c r="M254" s="149" t="s">
        <v>1</v>
      </c>
      <c r="N254" s="150" t="s">
        <v>38</v>
      </c>
      <c r="O254" s="59"/>
      <c r="P254" s="151">
        <f>O254*H254</f>
        <v>0</v>
      </c>
      <c r="Q254" s="151">
        <v>0</v>
      </c>
      <c r="R254" s="151">
        <f>Q254*H254</f>
        <v>0</v>
      </c>
      <c r="S254" s="151">
        <v>0</v>
      </c>
      <c r="T254" s="152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53" t="s">
        <v>196</v>
      </c>
      <c r="AT254" s="153" t="s">
        <v>146</v>
      </c>
      <c r="AU254" s="153" t="s">
        <v>83</v>
      </c>
      <c r="AY254" s="18" t="s">
        <v>144</v>
      </c>
      <c r="BE254" s="154">
        <f>IF(N254="základní",J254,0)</f>
        <v>0</v>
      </c>
      <c r="BF254" s="154">
        <f>IF(N254="snížená",J254,0)</f>
        <v>0</v>
      </c>
      <c r="BG254" s="154">
        <f>IF(N254="zákl. přenesená",J254,0)</f>
        <v>0</v>
      </c>
      <c r="BH254" s="154">
        <f>IF(N254="sníž. přenesená",J254,0)</f>
        <v>0</v>
      </c>
      <c r="BI254" s="154">
        <f>IF(N254="nulová",J254,0)</f>
        <v>0</v>
      </c>
      <c r="BJ254" s="18" t="s">
        <v>81</v>
      </c>
      <c r="BK254" s="154">
        <f>ROUND(I254*H254,2)</f>
        <v>0</v>
      </c>
      <c r="BL254" s="18" t="s">
        <v>196</v>
      </c>
      <c r="BM254" s="153" t="s">
        <v>303</v>
      </c>
    </row>
    <row r="255" spans="1:47" s="2" customFormat="1" ht="10.2">
      <c r="A255" s="33"/>
      <c r="B255" s="34"/>
      <c r="C255" s="33"/>
      <c r="D255" s="155" t="s">
        <v>152</v>
      </c>
      <c r="E255" s="33"/>
      <c r="F255" s="156" t="s">
        <v>899</v>
      </c>
      <c r="G255" s="33"/>
      <c r="H255" s="33"/>
      <c r="I255" s="157"/>
      <c r="J255" s="33"/>
      <c r="K255" s="33"/>
      <c r="L255" s="34"/>
      <c r="M255" s="158"/>
      <c r="N255" s="159"/>
      <c r="O255" s="59"/>
      <c r="P255" s="59"/>
      <c r="Q255" s="59"/>
      <c r="R255" s="59"/>
      <c r="S255" s="59"/>
      <c r="T255" s="60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T255" s="18" t="s">
        <v>152</v>
      </c>
      <c r="AU255" s="18" t="s">
        <v>83</v>
      </c>
    </row>
    <row r="256" spans="2:51" s="15" customFormat="1" ht="10.2">
      <c r="B256" s="176"/>
      <c r="D256" s="155" t="s">
        <v>165</v>
      </c>
      <c r="E256" s="177" t="s">
        <v>1</v>
      </c>
      <c r="F256" s="178" t="s">
        <v>866</v>
      </c>
      <c r="H256" s="177" t="s">
        <v>1</v>
      </c>
      <c r="I256" s="179"/>
      <c r="L256" s="176"/>
      <c r="M256" s="180"/>
      <c r="N256" s="181"/>
      <c r="O256" s="181"/>
      <c r="P256" s="181"/>
      <c r="Q256" s="181"/>
      <c r="R256" s="181"/>
      <c r="S256" s="181"/>
      <c r="T256" s="182"/>
      <c r="AT256" s="177" t="s">
        <v>165</v>
      </c>
      <c r="AU256" s="177" t="s">
        <v>83</v>
      </c>
      <c r="AV256" s="15" t="s">
        <v>81</v>
      </c>
      <c r="AW256" s="15" t="s">
        <v>30</v>
      </c>
      <c r="AX256" s="15" t="s">
        <v>73</v>
      </c>
      <c r="AY256" s="177" t="s">
        <v>144</v>
      </c>
    </row>
    <row r="257" spans="2:51" s="13" customFormat="1" ht="10.2">
      <c r="B257" s="160"/>
      <c r="D257" s="155" t="s">
        <v>165</v>
      </c>
      <c r="E257" s="161" t="s">
        <v>1</v>
      </c>
      <c r="F257" s="162" t="s">
        <v>151</v>
      </c>
      <c r="H257" s="163">
        <v>4</v>
      </c>
      <c r="I257" s="164"/>
      <c r="L257" s="160"/>
      <c r="M257" s="165"/>
      <c r="N257" s="166"/>
      <c r="O257" s="166"/>
      <c r="P257" s="166"/>
      <c r="Q257" s="166"/>
      <c r="R257" s="166"/>
      <c r="S257" s="166"/>
      <c r="T257" s="167"/>
      <c r="AT257" s="161" t="s">
        <v>165</v>
      </c>
      <c r="AU257" s="161" t="s">
        <v>83</v>
      </c>
      <c r="AV257" s="13" t="s">
        <v>83</v>
      </c>
      <c r="AW257" s="13" t="s">
        <v>30</v>
      </c>
      <c r="AX257" s="13" t="s">
        <v>73</v>
      </c>
      <c r="AY257" s="161" t="s">
        <v>144</v>
      </c>
    </row>
    <row r="258" spans="2:51" s="14" customFormat="1" ht="10.2">
      <c r="B258" s="168"/>
      <c r="D258" s="155" t="s">
        <v>165</v>
      </c>
      <c r="E258" s="169" t="s">
        <v>1</v>
      </c>
      <c r="F258" s="170" t="s">
        <v>167</v>
      </c>
      <c r="H258" s="171">
        <v>4</v>
      </c>
      <c r="I258" s="172"/>
      <c r="L258" s="168"/>
      <c r="M258" s="173"/>
      <c r="N258" s="174"/>
      <c r="O258" s="174"/>
      <c r="P258" s="174"/>
      <c r="Q258" s="174"/>
      <c r="R258" s="174"/>
      <c r="S258" s="174"/>
      <c r="T258" s="175"/>
      <c r="AT258" s="169" t="s">
        <v>165</v>
      </c>
      <c r="AU258" s="169" t="s">
        <v>83</v>
      </c>
      <c r="AV258" s="14" t="s">
        <v>151</v>
      </c>
      <c r="AW258" s="14" t="s">
        <v>30</v>
      </c>
      <c r="AX258" s="14" t="s">
        <v>81</v>
      </c>
      <c r="AY258" s="169" t="s">
        <v>144</v>
      </c>
    </row>
    <row r="259" spans="1:65" s="2" customFormat="1" ht="16.5" customHeight="1">
      <c r="A259" s="33"/>
      <c r="B259" s="141"/>
      <c r="C259" s="142" t="s">
        <v>240</v>
      </c>
      <c r="D259" s="142" t="s">
        <v>146</v>
      </c>
      <c r="E259" s="143" t="s">
        <v>900</v>
      </c>
      <c r="F259" s="144" t="s">
        <v>901</v>
      </c>
      <c r="G259" s="145" t="s">
        <v>192</v>
      </c>
      <c r="H259" s="146">
        <v>30</v>
      </c>
      <c r="I259" s="147"/>
      <c r="J259" s="148">
        <f>ROUND(I259*H259,2)</f>
        <v>0</v>
      </c>
      <c r="K259" s="144" t="s">
        <v>183</v>
      </c>
      <c r="L259" s="34"/>
      <c r="M259" s="149" t="s">
        <v>1</v>
      </c>
      <c r="N259" s="150" t="s">
        <v>38</v>
      </c>
      <c r="O259" s="59"/>
      <c r="P259" s="151">
        <f>O259*H259</f>
        <v>0</v>
      </c>
      <c r="Q259" s="151">
        <v>0</v>
      </c>
      <c r="R259" s="151">
        <f>Q259*H259</f>
        <v>0</v>
      </c>
      <c r="S259" s="151">
        <v>0</v>
      </c>
      <c r="T259" s="152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53" t="s">
        <v>196</v>
      </c>
      <c r="AT259" s="153" t="s">
        <v>146</v>
      </c>
      <c r="AU259" s="153" t="s">
        <v>83</v>
      </c>
      <c r="AY259" s="18" t="s">
        <v>144</v>
      </c>
      <c r="BE259" s="154">
        <f>IF(N259="základní",J259,0)</f>
        <v>0</v>
      </c>
      <c r="BF259" s="154">
        <f>IF(N259="snížená",J259,0)</f>
        <v>0</v>
      </c>
      <c r="BG259" s="154">
        <f>IF(N259="zákl. přenesená",J259,0)</f>
        <v>0</v>
      </c>
      <c r="BH259" s="154">
        <f>IF(N259="sníž. přenesená",J259,0)</f>
        <v>0</v>
      </c>
      <c r="BI259" s="154">
        <f>IF(N259="nulová",J259,0)</f>
        <v>0</v>
      </c>
      <c r="BJ259" s="18" t="s">
        <v>81</v>
      </c>
      <c r="BK259" s="154">
        <f>ROUND(I259*H259,2)</f>
        <v>0</v>
      </c>
      <c r="BL259" s="18" t="s">
        <v>196</v>
      </c>
      <c r="BM259" s="153" t="s">
        <v>310</v>
      </c>
    </row>
    <row r="260" spans="1:47" s="2" customFormat="1" ht="10.2">
      <c r="A260" s="33"/>
      <c r="B260" s="34"/>
      <c r="C260" s="33"/>
      <c r="D260" s="155" t="s">
        <v>152</v>
      </c>
      <c r="E260" s="33"/>
      <c r="F260" s="156" t="s">
        <v>901</v>
      </c>
      <c r="G260" s="33"/>
      <c r="H260" s="33"/>
      <c r="I260" s="157"/>
      <c r="J260" s="33"/>
      <c r="K260" s="33"/>
      <c r="L260" s="34"/>
      <c r="M260" s="158"/>
      <c r="N260" s="159"/>
      <c r="O260" s="59"/>
      <c r="P260" s="59"/>
      <c r="Q260" s="59"/>
      <c r="R260" s="59"/>
      <c r="S260" s="59"/>
      <c r="T260" s="60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T260" s="18" t="s">
        <v>152</v>
      </c>
      <c r="AU260" s="18" t="s">
        <v>83</v>
      </c>
    </row>
    <row r="261" spans="2:51" s="15" customFormat="1" ht="10.2">
      <c r="B261" s="176"/>
      <c r="D261" s="155" t="s">
        <v>165</v>
      </c>
      <c r="E261" s="177" t="s">
        <v>1</v>
      </c>
      <c r="F261" s="178" t="s">
        <v>885</v>
      </c>
      <c r="H261" s="177" t="s">
        <v>1</v>
      </c>
      <c r="I261" s="179"/>
      <c r="L261" s="176"/>
      <c r="M261" s="180"/>
      <c r="N261" s="181"/>
      <c r="O261" s="181"/>
      <c r="P261" s="181"/>
      <c r="Q261" s="181"/>
      <c r="R261" s="181"/>
      <c r="S261" s="181"/>
      <c r="T261" s="182"/>
      <c r="AT261" s="177" t="s">
        <v>165</v>
      </c>
      <c r="AU261" s="177" t="s">
        <v>83</v>
      </c>
      <c r="AV261" s="15" t="s">
        <v>81</v>
      </c>
      <c r="AW261" s="15" t="s">
        <v>30</v>
      </c>
      <c r="AX261" s="15" t="s">
        <v>73</v>
      </c>
      <c r="AY261" s="177" t="s">
        <v>144</v>
      </c>
    </row>
    <row r="262" spans="2:51" s="13" customFormat="1" ht="10.2">
      <c r="B262" s="160"/>
      <c r="D262" s="155" t="s">
        <v>165</v>
      </c>
      <c r="E262" s="161" t="s">
        <v>1</v>
      </c>
      <c r="F262" s="162" t="s">
        <v>240</v>
      </c>
      <c r="H262" s="163">
        <v>30</v>
      </c>
      <c r="I262" s="164"/>
      <c r="L262" s="160"/>
      <c r="M262" s="165"/>
      <c r="N262" s="166"/>
      <c r="O262" s="166"/>
      <c r="P262" s="166"/>
      <c r="Q262" s="166"/>
      <c r="R262" s="166"/>
      <c r="S262" s="166"/>
      <c r="T262" s="167"/>
      <c r="AT262" s="161" t="s">
        <v>165</v>
      </c>
      <c r="AU262" s="161" t="s">
        <v>83</v>
      </c>
      <c r="AV262" s="13" t="s">
        <v>83</v>
      </c>
      <c r="AW262" s="13" t="s">
        <v>30</v>
      </c>
      <c r="AX262" s="13" t="s">
        <v>73</v>
      </c>
      <c r="AY262" s="161" t="s">
        <v>144</v>
      </c>
    </row>
    <row r="263" spans="2:51" s="14" customFormat="1" ht="10.2">
      <c r="B263" s="168"/>
      <c r="D263" s="155" t="s">
        <v>165</v>
      </c>
      <c r="E263" s="169" t="s">
        <v>1</v>
      </c>
      <c r="F263" s="170" t="s">
        <v>167</v>
      </c>
      <c r="H263" s="171">
        <v>30</v>
      </c>
      <c r="I263" s="172"/>
      <c r="L263" s="168"/>
      <c r="M263" s="173"/>
      <c r="N263" s="174"/>
      <c r="O263" s="174"/>
      <c r="P263" s="174"/>
      <c r="Q263" s="174"/>
      <c r="R263" s="174"/>
      <c r="S263" s="174"/>
      <c r="T263" s="175"/>
      <c r="AT263" s="169" t="s">
        <v>165</v>
      </c>
      <c r="AU263" s="169" t="s">
        <v>83</v>
      </c>
      <c r="AV263" s="14" t="s">
        <v>151</v>
      </c>
      <c r="AW263" s="14" t="s">
        <v>30</v>
      </c>
      <c r="AX263" s="14" t="s">
        <v>81</v>
      </c>
      <c r="AY263" s="169" t="s">
        <v>144</v>
      </c>
    </row>
    <row r="264" spans="1:65" s="2" customFormat="1" ht="16.5" customHeight="1">
      <c r="A264" s="33"/>
      <c r="B264" s="141"/>
      <c r="C264" s="142" t="s">
        <v>311</v>
      </c>
      <c r="D264" s="142" t="s">
        <v>146</v>
      </c>
      <c r="E264" s="143" t="s">
        <v>902</v>
      </c>
      <c r="F264" s="144" t="s">
        <v>903</v>
      </c>
      <c r="G264" s="145" t="s">
        <v>192</v>
      </c>
      <c r="H264" s="146">
        <v>4</v>
      </c>
      <c r="I264" s="147"/>
      <c r="J264" s="148">
        <f>ROUND(I264*H264,2)</f>
        <v>0</v>
      </c>
      <c r="K264" s="144" t="s">
        <v>183</v>
      </c>
      <c r="L264" s="34"/>
      <c r="M264" s="149" t="s">
        <v>1</v>
      </c>
      <c r="N264" s="150" t="s">
        <v>38</v>
      </c>
      <c r="O264" s="59"/>
      <c r="P264" s="151">
        <f>O264*H264</f>
        <v>0</v>
      </c>
      <c r="Q264" s="151">
        <v>0</v>
      </c>
      <c r="R264" s="151">
        <f>Q264*H264</f>
        <v>0</v>
      </c>
      <c r="S264" s="151">
        <v>0</v>
      </c>
      <c r="T264" s="152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53" t="s">
        <v>196</v>
      </c>
      <c r="AT264" s="153" t="s">
        <v>146</v>
      </c>
      <c r="AU264" s="153" t="s">
        <v>83</v>
      </c>
      <c r="AY264" s="18" t="s">
        <v>144</v>
      </c>
      <c r="BE264" s="154">
        <f>IF(N264="základní",J264,0)</f>
        <v>0</v>
      </c>
      <c r="BF264" s="154">
        <f>IF(N264="snížená",J264,0)</f>
        <v>0</v>
      </c>
      <c r="BG264" s="154">
        <f>IF(N264="zákl. přenesená",J264,0)</f>
        <v>0</v>
      </c>
      <c r="BH264" s="154">
        <f>IF(N264="sníž. přenesená",J264,0)</f>
        <v>0</v>
      </c>
      <c r="BI264" s="154">
        <f>IF(N264="nulová",J264,0)</f>
        <v>0</v>
      </c>
      <c r="BJ264" s="18" t="s">
        <v>81</v>
      </c>
      <c r="BK264" s="154">
        <f>ROUND(I264*H264,2)</f>
        <v>0</v>
      </c>
      <c r="BL264" s="18" t="s">
        <v>196</v>
      </c>
      <c r="BM264" s="153" t="s">
        <v>314</v>
      </c>
    </row>
    <row r="265" spans="1:47" s="2" customFormat="1" ht="10.2">
      <c r="A265" s="33"/>
      <c r="B265" s="34"/>
      <c r="C265" s="33"/>
      <c r="D265" s="155" t="s">
        <v>152</v>
      </c>
      <c r="E265" s="33"/>
      <c r="F265" s="156" t="s">
        <v>903</v>
      </c>
      <c r="G265" s="33"/>
      <c r="H265" s="33"/>
      <c r="I265" s="157"/>
      <c r="J265" s="33"/>
      <c r="K265" s="33"/>
      <c r="L265" s="34"/>
      <c r="M265" s="158"/>
      <c r="N265" s="159"/>
      <c r="O265" s="59"/>
      <c r="P265" s="59"/>
      <c r="Q265" s="59"/>
      <c r="R265" s="59"/>
      <c r="S265" s="59"/>
      <c r="T265" s="60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8" t="s">
        <v>152</v>
      </c>
      <c r="AU265" s="18" t="s">
        <v>83</v>
      </c>
    </row>
    <row r="266" spans="2:51" s="15" customFormat="1" ht="10.2">
      <c r="B266" s="176"/>
      <c r="D266" s="155" t="s">
        <v>165</v>
      </c>
      <c r="E266" s="177" t="s">
        <v>1</v>
      </c>
      <c r="F266" s="178" t="s">
        <v>885</v>
      </c>
      <c r="H266" s="177" t="s">
        <v>1</v>
      </c>
      <c r="I266" s="179"/>
      <c r="L266" s="176"/>
      <c r="M266" s="180"/>
      <c r="N266" s="181"/>
      <c r="O266" s="181"/>
      <c r="P266" s="181"/>
      <c r="Q266" s="181"/>
      <c r="R266" s="181"/>
      <c r="S266" s="181"/>
      <c r="T266" s="182"/>
      <c r="AT266" s="177" t="s">
        <v>165</v>
      </c>
      <c r="AU266" s="177" t="s">
        <v>83</v>
      </c>
      <c r="AV266" s="15" t="s">
        <v>81</v>
      </c>
      <c r="AW266" s="15" t="s">
        <v>30</v>
      </c>
      <c r="AX266" s="15" t="s">
        <v>73</v>
      </c>
      <c r="AY266" s="177" t="s">
        <v>144</v>
      </c>
    </row>
    <row r="267" spans="2:51" s="13" customFormat="1" ht="10.2">
      <c r="B267" s="160"/>
      <c r="D267" s="155" t="s">
        <v>165</v>
      </c>
      <c r="E267" s="161" t="s">
        <v>1</v>
      </c>
      <c r="F267" s="162" t="s">
        <v>151</v>
      </c>
      <c r="H267" s="163">
        <v>4</v>
      </c>
      <c r="I267" s="164"/>
      <c r="L267" s="160"/>
      <c r="M267" s="165"/>
      <c r="N267" s="166"/>
      <c r="O267" s="166"/>
      <c r="P267" s="166"/>
      <c r="Q267" s="166"/>
      <c r="R267" s="166"/>
      <c r="S267" s="166"/>
      <c r="T267" s="167"/>
      <c r="AT267" s="161" t="s">
        <v>165</v>
      </c>
      <c r="AU267" s="161" t="s">
        <v>83</v>
      </c>
      <c r="AV267" s="13" t="s">
        <v>83</v>
      </c>
      <c r="AW267" s="13" t="s">
        <v>30</v>
      </c>
      <c r="AX267" s="13" t="s">
        <v>73</v>
      </c>
      <c r="AY267" s="161" t="s">
        <v>144</v>
      </c>
    </row>
    <row r="268" spans="2:51" s="14" customFormat="1" ht="10.2">
      <c r="B268" s="168"/>
      <c r="D268" s="155" t="s">
        <v>165</v>
      </c>
      <c r="E268" s="169" t="s">
        <v>1</v>
      </c>
      <c r="F268" s="170" t="s">
        <v>167</v>
      </c>
      <c r="H268" s="171">
        <v>4</v>
      </c>
      <c r="I268" s="172"/>
      <c r="L268" s="168"/>
      <c r="M268" s="173"/>
      <c r="N268" s="174"/>
      <c r="O268" s="174"/>
      <c r="P268" s="174"/>
      <c r="Q268" s="174"/>
      <c r="R268" s="174"/>
      <c r="S268" s="174"/>
      <c r="T268" s="175"/>
      <c r="AT268" s="169" t="s">
        <v>165</v>
      </c>
      <c r="AU268" s="169" t="s">
        <v>83</v>
      </c>
      <c r="AV268" s="14" t="s">
        <v>151</v>
      </c>
      <c r="AW268" s="14" t="s">
        <v>30</v>
      </c>
      <c r="AX268" s="14" t="s">
        <v>81</v>
      </c>
      <c r="AY268" s="169" t="s">
        <v>144</v>
      </c>
    </row>
    <row r="269" spans="1:65" s="2" customFormat="1" ht="16.5" customHeight="1">
      <c r="A269" s="33"/>
      <c r="B269" s="141"/>
      <c r="C269" s="142" t="s">
        <v>245</v>
      </c>
      <c r="D269" s="142" t="s">
        <v>146</v>
      </c>
      <c r="E269" s="143" t="s">
        <v>904</v>
      </c>
      <c r="F269" s="144" t="s">
        <v>905</v>
      </c>
      <c r="G269" s="145" t="s">
        <v>192</v>
      </c>
      <c r="H269" s="146">
        <v>8</v>
      </c>
      <c r="I269" s="147"/>
      <c r="J269" s="148">
        <f>ROUND(I269*H269,2)</f>
        <v>0</v>
      </c>
      <c r="K269" s="144" t="s">
        <v>183</v>
      </c>
      <c r="L269" s="34"/>
      <c r="M269" s="149" t="s">
        <v>1</v>
      </c>
      <c r="N269" s="150" t="s">
        <v>38</v>
      </c>
      <c r="O269" s="59"/>
      <c r="P269" s="151">
        <f>O269*H269</f>
        <v>0</v>
      </c>
      <c r="Q269" s="151">
        <v>0</v>
      </c>
      <c r="R269" s="151">
        <f>Q269*H269</f>
        <v>0</v>
      </c>
      <c r="S269" s="151">
        <v>0</v>
      </c>
      <c r="T269" s="152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53" t="s">
        <v>196</v>
      </c>
      <c r="AT269" s="153" t="s">
        <v>146</v>
      </c>
      <c r="AU269" s="153" t="s">
        <v>83</v>
      </c>
      <c r="AY269" s="18" t="s">
        <v>144</v>
      </c>
      <c r="BE269" s="154">
        <f>IF(N269="základní",J269,0)</f>
        <v>0</v>
      </c>
      <c r="BF269" s="154">
        <f>IF(N269="snížená",J269,0)</f>
        <v>0</v>
      </c>
      <c r="BG269" s="154">
        <f>IF(N269="zákl. přenesená",J269,0)</f>
        <v>0</v>
      </c>
      <c r="BH269" s="154">
        <f>IF(N269="sníž. přenesená",J269,0)</f>
        <v>0</v>
      </c>
      <c r="BI269" s="154">
        <f>IF(N269="nulová",J269,0)</f>
        <v>0</v>
      </c>
      <c r="BJ269" s="18" t="s">
        <v>81</v>
      </c>
      <c r="BK269" s="154">
        <f>ROUND(I269*H269,2)</f>
        <v>0</v>
      </c>
      <c r="BL269" s="18" t="s">
        <v>196</v>
      </c>
      <c r="BM269" s="153" t="s">
        <v>318</v>
      </c>
    </row>
    <row r="270" spans="1:47" s="2" customFormat="1" ht="10.2">
      <c r="A270" s="33"/>
      <c r="B270" s="34"/>
      <c r="C270" s="33"/>
      <c r="D270" s="155" t="s">
        <v>152</v>
      </c>
      <c r="E270" s="33"/>
      <c r="F270" s="156" t="s">
        <v>905</v>
      </c>
      <c r="G270" s="33"/>
      <c r="H270" s="33"/>
      <c r="I270" s="157"/>
      <c r="J270" s="33"/>
      <c r="K270" s="33"/>
      <c r="L270" s="34"/>
      <c r="M270" s="158"/>
      <c r="N270" s="159"/>
      <c r="O270" s="59"/>
      <c r="P270" s="59"/>
      <c r="Q270" s="59"/>
      <c r="R270" s="59"/>
      <c r="S270" s="59"/>
      <c r="T270" s="60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T270" s="18" t="s">
        <v>152</v>
      </c>
      <c r="AU270" s="18" t="s">
        <v>83</v>
      </c>
    </row>
    <row r="271" spans="2:51" s="15" customFormat="1" ht="10.2">
      <c r="B271" s="176"/>
      <c r="D271" s="155" t="s">
        <v>165</v>
      </c>
      <c r="E271" s="177" t="s">
        <v>1</v>
      </c>
      <c r="F271" s="178" t="s">
        <v>885</v>
      </c>
      <c r="H271" s="177" t="s">
        <v>1</v>
      </c>
      <c r="I271" s="179"/>
      <c r="L271" s="176"/>
      <c r="M271" s="180"/>
      <c r="N271" s="181"/>
      <c r="O271" s="181"/>
      <c r="P271" s="181"/>
      <c r="Q271" s="181"/>
      <c r="R271" s="181"/>
      <c r="S271" s="181"/>
      <c r="T271" s="182"/>
      <c r="AT271" s="177" t="s">
        <v>165</v>
      </c>
      <c r="AU271" s="177" t="s">
        <v>83</v>
      </c>
      <c r="AV271" s="15" t="s">
        <v>81</v>
      </c>
      <c r="AW271" s="15" t="s">
        <v>30</v>
      </c>
      <c r="AX271" s="15" t="s">
        <v>73</v>
      </c>
      <c r="AY271" s="177" t="s">
        <v>144</v>
      </c>
    </row>
    <row r="272" spans="2:51" s="13" customFormat="1" ht="10.2">
      <c r="B272" s="160"/>
      <c r="D272" s="155" t="s">
        <v>165</v>
      </c>
      <c r="E272" s="161" t="s">
        <v>1</v>
      </c>
      <c r="F272" s="162" t="s">
        <v>172</v>
      </c>
      <c r="H272" s="163">
        <v>8</v>
      </c>
      <c r="I272" s="164"/>
      <c r="L272" s="160"/>
      <c r="M272" s="165"/>
      <c r="N272" s="166"/>
      <c r="O272" s="166"/>
      <c r="P272" s="166"/>
      <c r="Q272" s="166"/>
      <c r="R272" s="166"/>
      <c r="S272" s="166"/>
      <c r="T272" s="167"/>
      <c r="AT272" s="161" t="s">
        <v>165</v>
      </c>
      <c r="AU272" s="161" t="s">
        <v>83</v>
      </c>
      <c r="AV272" s="13" t="s">
        <v>83</v>
      </c>
      <c r="AW272" s="13" t="s">
        <v>30</v>
      </c>
      <c r="AX272" s="13" t="s">
        <v>73</v>
      </c>
      <c r="AY272" s="161" t="s">
        <v>144</v>
      </c>
    </row>
    <row r="273" spans="2:51" s="14" customFormat="1" ht="10.2">
      <c r="B273" s="168"/>
      <c r="D273" s="155" t="s">
        <v>165</v>
      </c>
      <c r="E273" s="169" t="s">
        <v>1</v>
      </c>
      <c r="F273" s="170" t="s">
        <v>167</v>
      </c>
      <c r="H273" s="171">
        <v>8</v>
      </c>
      <c r="I273" s="172"/>
      <c r="L273" s="168"/>
      <c r="M273" s="173"/>
      <c r="N273" s="174"/>
      <c r="O273" s="174"/>
      <c r="P273" s="174"/>
      <c r="Q273" s="174"/>
      <c r="R273" s="174"/>
      <c r="S273" s="174"/>
      <c r="T273" s="175"/>
      <c r="AT273" s="169" t="s">
        <v>165</v>
      </c>
      <c r="AU273" s="169" t="s">
        <v>83</v>
      </c>
      <c r="AV273" s="14" t="s">
        <v>151</v>
      </c>
      <c r="AW273" s="14" t="s">
        <v>30</v>
      </c>
      <c r="AX273" s="14" t="s">
        <v>81</v>
      </c>
      <c r="AY273" s="169" t="s">
        <v>144</v>
      </c>
    </row>
    <row r="274" spans="1:65" s="2" customFormat="1" ht="16.5" customHeight="1">
      <c r="A274" s="33"/>
      <c r="B274" s="141"/>
      <c r="C274" s="142" t="s">
        <v>319</v>
      </c>
      <c r="D274" s="142" t="s">
        <v>146</v>
      </c>
      <c r="E274" s="143" t="s">
        <v>906</v>
      </c>
      <c r="F274" s="144" t="s">
        <v>907</v>
      </c>
      <c r="G274" s="145" t="s">
        <v>182</v>
      </c>
      <c r="H274" s="146">
        <v>18</v>
      </c>
      <c r="I274" s="147"/>
      <c r="J274" s="148">
        <f>ROUND(I274*H274,2)</f>
        <v>0</v>
      </c>
      <c r="K274" s="144" t="s">
        <v>183</v>
      </c>
      <c r="L274" s="34"/>
      <c r="M274" s="149" t="s">
        <v>1</v>
      </c>
      <c r="N274" s="150" t="s">
        <v>38</v>
      </c>
      <c r="O274" s="59"/>
      <c r="P274" s="151">
        <f>O274*H274</f>
        <v>0</v>
      </c>
      <c r="Q274" s="151">
        <v>0</v>
      </c>
      <c r="R274" s="151">
        <f>Q274*H274</f>
        <v>0</v>
      </c>
      <c r="S274" s="151">
        <v>0</v>
      </c>
      <c r="T274" s="152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53" t="s">
        <v>196</v>
      </c>
      <c r="AT274" s="153" t="s">
        <v>146</v>
      </c>
      <c r="AU274" s="153" t="s">
        <v>83</v>
      </c>
      <c r="AY274" s="18" t="s">
        <v>144</v>
      </c>
      <c r="BE274" s="154">
        <f>IF(N274="základní",J274,0)</f>
        <v>0</v>
      </c>
      <c r="BF274" s="154">
        <f>IF(N274="snížená",J274,0)</f>
        <v>0</v>
      </c>
      <c r="BG274" s="154">
        <f>IF(N274="zákl. přenesená",J274,0)</f>
        <v>0</v>
      </c>
      <c r="BH274" s="154">
        <f>IF(N274="sníž. přenesená",J274,0)</f>
        <v>0</v>
      </c>
      <c r="BI274" s="154">
        <f>IF(N274="nulová",J274,0)</f>
        <v>0</v>
      </c>
      <c r="BJ274" s="18" t="s">
        <v>81</v>
      </c>
      <c r="BK274" s="154">
        <f>ROUND(I274*H274,2)</f>
        <v>0</v>
      </c>
      <c r="BL274" s="18" t="s">
        <v>196</v>
      </c>
      <c r="BM274" s="153" t="s">
        <v>322</v>
      </c>
    </row>
    <row r="275" spans="1:47" s="2" customFormat="1" ht="10.2">
      <c r="A275" s="33"/>
      <c r="B275" s="34"/>
      <c r="C275" s="33"/>
      <c r="D275" s="155" t="s">
        <v>152</v>
      </c>
      <c r="E275" s="33"/>
      <c r="F275" s="156" t="s">
        <v>907</v>
      </c>
      <c r="G275" s="33"/>
      <c r="H275" s="33"/>
      <c r="I275" s="157"/>
      <c r="J275" s="33"/>
      <c r="K275" s="33"/>
      <c r="L275" s="34"/>
      <c r="M275" s="158"/>
      <c r="N275" s="159"/>
      <c r="O275" s="59"/>
      <c r="P275" s="59"/>
      <c r="Q275" s="59"/>
      <c r="R275" s="59"/>
      <c r="S275" s="59"/>
      <c r="T275" s="60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T275" s="18" t="s">
        <v>152</v>
      </c>
      <c r="AU275" s="18" t="s">
        <v>83</v>
      </c>
    </row>
    <row r="276" spans="2:51" s="15" customFormat="1" ht="10.2">
      <c r="B276" s="176"/>
      <c r="D276" s="155" t="s">
        <v>165</v>
      </c>
      <c r="E276" s="177" t="s">
        <v>1</v>
      </c>
      <c r="F276" s="178" t="s">
        <v>885</v>
      </c>
      <c r="H276" s="177" t="s">
        <v>1</v>
      </c>
      <c r="I276" s="179"/>
      <c r="L276" s="176"/>
      <c r="M276" s="180"/>
      <c r="N276" s="181"/>
      <c r="O276" s="181"/>
      <c r="P276" s="181"/>
      <c r="Q276" s="181"/>
      <c r="R276" s="181"/>
      <c r="S276" s="181"/>
      <c r="T276" s="182"/>
      <c r="AT276" s="177" t="s">
        <v>165</v>
      </c>
      <c r="AU276" s="177" t="s">
        <v>83</v>
      </c>
      <c r="AV276" s="15" t="s">
        <v>81</v>
      </c>
      <c r="AW276" s="15" t="s">
        <v>30</v>
      </c>
      <c r="AX276" s="15" t="s">
        <v>73</v>
      </c>
      <c r="AY276" s="177" t="s">
        <v>144</v>
      </c>
    </row>
    <row r="277" spans="2:51" s="13" customFormat="1" ht="10.2">
      <c r="B277" s="160"/>
      <c r="D277" s="155" t="s">
        <v>165</v>
      </c>
      <c r="E277" s="161" t="s">
        <v>1</v>
      </c>
      <c r="F277" s="162" t="s">
        <v>200</v>
      </c>
      <c r="H277" s="163">
        <v>18</v>
      </c>
      <c r="I277" s="164"/>
      <c r="L277" s="160"/>
      <c r="M277" s="165"/>
      <c r="N277" s="166"/>
      <c r="O277" s="166"/>
      <c r="P277" s="166"/>
      <c r="Q277" s="166"/>
      <c r="R277" s="166"/>
      <c r="S277" s="166"/>
      <c r="T277" s="167"/>
      <c r="AT277" s="161" t="s">
        <v>165</v>
      </c>
      <c r="AU277" s="161" t="s">
        <v>83</v>
      </c>
      <c r="AV277" s="13" t="s">
        <v>83</v>
      </c>
      <c r="AW277" s="13" t="s">
        <v>30</v>
      </c>
      <c r="AX277" s="13" t="s">
        <v>73</v>
      </c>
      <c r="AY277" s="161" t="s">
        <v>144</v>
      </c>
    </row>
    <row r="278" spans="2:51" s="14" customFormat="1" ht="10.2">
      <c r="B278" s="168"/>
      <c r="D278" s="155" t="s">
        <v>165</v>
      </c>
      <c r="E278" s="169" t="s">
        <v>1</v>
      </c>
      <c r="F278" s="170" t="s">
        <v>167</v>
      </c>
      <c r="H278" s="171">
        <v>18</v>
      </c>
      <c r="I278" s="172"/>
      <c r="L278" s="168"/>
      <c r="M278" s="173"/>
      <c r="N278" s="174"/>
      <c r="O278" s="174"/>
      <c r="P278" s="174"/>
      <c r="Q278" s="174"/>
      <c r="R278" s="174"/>
      <c r="S278" s="174"/>
      <c r="T278" s="175"/>
      <c r="AT278" s="169" t="s">
        <v>165</v>
      </c>
      <c r="AU278" s="169" t="s">
        <v>83</v>
      </c>
      <c r="AV278" s="14" t="s">
        <v>151</v>
      </c>
      <c r="AW278" s="14" t="s">
        <v>30</v>
      </c>
      <c r="AX278" s="14" t="s">
        <v>81</v>
      </c>
      <c r="AY278" s="169" t="s">
        <v>144</v>
      </c>
    </row>
    <row r="279" spans="1:65" s="2" customFormat="1" ht="16.5" customHeight="1">
      <c r="A279" s="33"/>
      <c r="B279" s="141"/>
      <c r="C279" s="142" t="s">
        <v>250</v>
      </c>
      <c r="D279" s="142" t="s">
        <v>146</v>
      </c>
      <c r="E279" s="143" t="s">
        <v>908</v>
      </c>
      <c r="F279" s="144" t="s">
        <v>909</v>
      </c>
      <c r="G279" s="145" t="s">
        <v>182</v>
      </c>
      <c r="H279" s="146">
        <v>6</v>
      </c>
      <c r="I279" s="147"/>
      <c r="J279" s="148">
        <f>ROUND(I279*H279,2)</f>
        <v>0</v>
      </c>
      <c r="K279" s="144" t="s">
        <v>183</v>
      </c>
      <c r="L279" s="34"/>
      <c r="M279" s="149" t="s">
        <v>1</v>
      </c>
      <c r="N279" s="150" t="s">
        <v>38</v>
      </c>
      <c r="O279" s="59"/>
      <c r="P279" s="151">
        <f>O279*H279</f>
        <v>0</v>
      </c>
      <c r="Q279" s="151">
        <v>0</v>
      </c>
      <c r="R279" s="151">
        <f>Q279*H279</f>
        <v>0</v>
      </c>
      <c r="S279" s="151">
        <v>0</v>
      </c>
      <c r="T279" s="152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53" t="s">
        <v>196</v>
      </c>
      <c r="AT279" s="153" t="s">
        <v>146</v>
      </c>
      <c r="AU279" s="153" t="s">
        <v>83</v>
      </c>
      <c r="AY279" s="18" t="s">
        <v>144</v>
      </c>
      <c r="BE279" s="154">
        <f>IF(N279="základní",J279,0)</f>
        <v>0</v>
      </c>
      <c r="BF279" s="154">
        <f>IF(N279="snížená",J279,0)</f>
        <v>0</v>
      </c>
      <c r="BG279" s="154">
        <f>IF(N279="zákl. přenesená",J279,0)</f>
        <v>0</v>
      </c>
      <c r="BH279" s="154">
        <f>IF(N279="sníž. přenesená",J279,0)</f>
        <v>0</v>
      </c>
      <c r="BI279" s="154">
        <f>IF(N279="nulová",J279,0)</f>
        <v>0</v>
      </c>
      <c r="BJ279" s="18" t="s">
        <v>81</v>
      </c>
      <c r="BK279" s="154">
        <f>ROUND(I279*H279,2)</f>
        <v>0</v>
      </c>
      <c r="BL279" s="18" t="s">
        <v>196</v>
      </c>
      <c r="BM279" s="153" t="s">
        <v>325</v>
      </c>
    </row>
    <row r="280" spans="1:47" s="2" customFormat="1" ht="10.2">
      <c r="A280" s="33"/>
      <c r="B280" s="34"/>
      <c r="C280" s="33"/>
      <c r="D280" s="155" t="s">
        <v>152</v>
      </c>
      <c r="E280" s="33"/>
      <c r="F280" s="156" t="s">
        <v>909</v>
      </c>
      <c r="G280" s="33"/>
      <c r="H280" s="33"/>
      <c r="I280" s="157"/>
      <c r="J280" s="33"/>
      <c r="K280" s="33"/>
      <c r="L280" s="34"/>
      <c r="M280" s="158"/>
      <c r="N280" s="159"/>
      <c r="O280" s="59"/>
      <c r="P280" s="59"/>
      <c r="Q280" s="59"/>
      <c r="R280" s="59"/>
      <c r="S280" s="59"/>
      <c r="T280" s="60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T280" s="18" t="s">
        <v>152</v>
      </c>
      <c r="AU280" s="18" t="s">
        <v>83</v>
      </c>
    </row>
    <row r="281" spans="2:51" s="15" customFormat="1" ht="10.2">
      <c r="B281" s="176"/>
      <c r="D281" s="155" t="s">
        <v>165</v>
      </c>
      <c r="E281" s="177" t="s">
        <v>1</v>
      </c>
      <c r="F281" s="178" t="s">
        <v>885</v>
      </c>
      <c r="H281" s="177" t="s">
        <v>1</v>
      </c>
      <c r="I281" s="179"/>
      <c r="L281" s="176"/>
      <c r="M281" s="180"/>
      <c r="N281" s="181"/>
      <c r="O281" s="181"/>
      <c r="P281" s="181"/>
      <c r="Q281" s="181"/>
      <c r="R281" s="181"/>
      <c r="S281" s="181"/>
      <c r="T281" s="182"/>
      <c r="AT281" s="177" t="s">
        <v>165</v>
      </c>
      <c r="AU281" s="177" t="s">
        <v>83</v>
      </c>
      <c r="AV281" s="15" t="s">
        <v>81</v>
      </c>
      <c r="AW281" s="15" t="s">
        <v>30</v>
      </c>
      <c r="AX281" s="15" t="s">
        <v>73</v>
      </c>
      <c r="AY281" s="177" t="s">
        <v>144</v>
      </c>
    </row>
    <row r="282" spans="2:51" s="13" customFormat="1" ht="10.2">
      <c r="B282" s="160"/>
      <c r="D282" s="155" t="s">
        <v>165</v>
      </c>
      <c r="E282" s="161" t="s">
        <v>1</v>
      </c>
      <c r="F282" s="162" t="s">
        <v>163</v>
      </c>
      <c r="H282" s="163">
        <v>6</v>
      </c>
      <c r="I282" s="164"/>
      <c r="L282" s="160"/>
      <c r="M282" s="165"/>
      <c r="N282" s="166"/>
      <c r="O282" s="166"/>
      <c r="P282" s="166"/>
      <c r="Q282" s="166"/>
      <c r="R282" s="166"/>
      <c r="S282" s="166"/>
      <c r="T282" s="167"/>
      <c r="AT282" s="161" t="s">
        <v>165</v>
      </c>
      <c r="AU282" s="161" t="s">
        <v>83</v>
      </c>
      <c r="AV282" s="13" t="s">
        <v>83</v>
      </c>
      <c r="AW282" s="13" t="s">
        <v>30</v>
      </c>
      <c r="AX282" s="13" t="s">
        <v>73</v>
      </c>
      <c r="AY282" s="161" t="s">
        <v>144</v>
      </c>
    </row>
    <row r="283" spans="2:51" s="14" customFormat="1" ht="10.2">
      <c r="B283" s="168"/>
      <c r="D283" s="155" t="s">
        <v>165</v>
      </c>
      <c r="E283" s="169" t="s">
        <v>1</v>
      </c>
      <c r="F283" s="170" t="s">
        <v>167</v>
      </c>
      <c r="H283" s="171">
        <v>6</v>
      </c>
      <c r="I283" s="172"/>
      <c r="L283" s="168"/>
      <c r="M283" s="173"/>
      <c r="N283" s="174"/>
      <c r="O283" s="174"/>
      <c r="P283" s="174"/>
      <c r="Q283" s="174"/>
      <c r="R283" s="174"/>
      <c r="S283" s="174"/>
      <c r="T283" s="175"/>
      <c r="AT283" s="169" t="s">
        <v>165</v>
      </c>
      <c r="AU283" s="169" t="s">
        <v>83</v>
      </c>
      <c r="AV283" s="14" t="s">
        <v>151</v>
      </c>
      <c r="AW283" s="14" t="s">
        <v>30</v>
      </c>
      <c r="AX283" s="14" t="s">
        <v>81</v>
      </c>
      <c r="AY283" s="169" t="s">
        <v>144</v>
      </c>
    </row>
    <row r="284" spans="1:65" s="2" customFormat="1" ht="16.5" customHeight="1">
      <c r="A284" s="33"/>
      <c r="B284" s="141"/>
      <c r="C284" s="142" t="s">
        <v>331</v>
      </c>
      <c r="D284" s="142" t="s">
        <v>146</v>
      </c>
      <c r="E284" s="143" t="s">
        <v>910</v>
      </c>
      <c r="F284" s="144" t="s">
        <v>911</v>
      </c>
      <c r="G284" s="145" t="s">
        <v>182</v>
      </c>
      <c r="H284" s="146">
        <v>1</v>
      </c>
      <c r="I284" s="147"/>
      <c r="J284" s="148">
        <f>ROUND(I284*H284,2)</f>
        <v>0</v>
      </c>
      <c r="K284" s="144" t="s">
        <v>183</v>
      </c>
      <c r="L284" s="34"/>
      <c r="M284" s="149" t="s">
        <v>1</v>
      </c>
      <c r="N284" s="150" t="s">
        <v>38</v>
      </c>
      <c r="O284" s="59"/>
      <c r="P284" s="151">
        <f>O284*H284</f>
        <v>0</v>
      </c>
      <c r="Q284" s="151">
        <v>0</v>
      </c>
      <c r="R284" s="151">
        <f>Q284*H284</f>
        <v>0</v>
      </c>
      <c r="S284" s="151">
        <v>0</v>
      </c>
      <c r="T284" s="152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53" t="s">
        <v>196</v>
      </c>
      <c r="AT284" s="153" t="s">
        <v>146</v>
      </c>
      <c r="AU284" s="153" t="s">
        <v>83</v>
      </c>
      <c r="AY284" s="18" t="s">
        <v>144</v>
      </c>
      <c r="BE284" s="154">
        <f>IF(N284="základní",J284,0)</f>
        <v>0</v>
      </c>
      <c r="BF284" s="154">
        <f>IF(N284="snížená",J284,0)</f>
        <v>0</v>
      </c>
      <c r="BG284" s="154">
        <f>IF(N284="zákl. přenesená",J284,0)</f>
        <v>0</v>
      </c>
      <c r="BH284" s="154">
        <f>IF(N284="sníž. přenesená",J284,0)</f>
        <v>0</v>
      </c>
      <c r="BI284" s="154">
        <f>IF(N284="nulová",J284,0)</f>
        <v>0</v>
      </c>
      <c r="BJ284" s="18" t="s">
        <v>81</v>
      </c>
      <c r="BK284" s="154">
        <f>ROUND(I284*H284,2)</f>
        <v>0</v>
      </c>
      <c r="BL284" s="18" t="s">
        <v>196</v>
      </c>
      <c r="BM284" s="153" t="s">
        <v>334</v>
      </c>
    </row>
    <row r="285" spans="1:47" s="2" customFormat="1" ht="10.2">
      <c r="A285" s="33"/>
      <c r="B285" s="34"/>
      <c r="C285" s="33"/>
      <c r="D285" s="155" t="s">
        <v>152</v>
      </c>
      <c r="E285" s="33"/>
      <c r="F285" s="156" t="s">
        <v>911</v>
      </c>
      <c r="G285" s="33"/>
      <c r="H285" s="33"/>
      <c r="I285" s="157"/>
      <c r="J285" s="33"/>
      <c r="K285" s="33"/>
      <c r="L285" s="34"/>
      <c r="M285" s="158"/>
      <c r="N285" s="159"/>
      <c r="O285" s="59"/>
      <c r="P285" s="59"/>
      <c r="Q285" s="59"/>
      <c r="R285" s="59"/>
      <c r="S285" s="59"/>
      <c r="T285" s="60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T285" s="18" t="s">
        <v>152</v>
      </c>
      <c r="AU285" s="18" t="s">
        <v>83</v>
      </c>
    </row>
    <row r="286" spans="2:51" s="15" customFormat="1" ht="10.2">
      <c r="B286" s="176"/>
      <c r="D286" s="155" t="s">
        <v>165</v>
      </c>
      <c r="E286" s="177" t="s">
        <v>1</v>
      </c>
      <c r="F286" s="178" t="s">
        <v>885</v>
      </c>
      <c r="H286" s="177" t="s">
        <v>1</v>
      </c>
      <c r="I286" s="179"/>
      <c r="L286" s="176"/>
      <c r="M286" s="180"/>
      <c r="N286" s="181"/>
      <c r="O286" s="181"/>
      <c r="P286" s="181"/>
      <c r="Q286" s="181"/>
      <c r="R286" s="181"/>
      <c r="S286" s="181"/>
      <c r="T286" s="182"/>
      <c r="AT286" s="177" t="s">
        <v>165</v>
      </c>
      <c r="AU286" s="177" t="s">
        <v>83</v>
      </c>
      <c r="AV286" s="15" t="s">
        <v>81</v>
      </c>
      <c r="AW286" s="15" t="s">
        <v>30</v>
      </c>
      <c r="AX286" s="15" t="s">
        <v>73</v>
      </c>
      <c r="AY286" s="177" t="s">
        <v>144</v>
      </c>
    </row>
    <row r="287" spans="2:51" s="13" customFormat="1" ht="10.2">
      <c r="B287" s="160"/>
      <c r="D287" s="155" t="s">
        <v>165</v>
      </c>
      <c r="E287" s="161" t="s">
        <v>1</v>
      </c>
      <c r="F287" s="162" t="s">
        <v>912</v>
      </c>
      <c r="H287" s="163">
        <v>1</v>
      </c>
      <c r="I287" s="164"/>
      <c r="L287" s="160"/>
      <c r="M287" s="165"/>
      <c r="N287" s="166"/>
      <c r="O287" s="166"/>
      <c r="P287" s="166"/>
      <c r="Q287" s="166"/>
      <c r="R287" s="166"/>
      <c r="S287" s="166"/>
      <c r="T287" s="167"/>
      <c r="AT287" s="161" t="s">
        <v>165</v>
      </c>
      <c r="AU287" s="161" t="s">
        <v>83</v>
      </c>
      <c r="AV287" s="13" t="s">
        <v>83</v>
      </c>
      <c r="AW287" s="13" t="s">
        <v>30</v>
      </c>
      <c r="AX287" s="13" t="s">
        <v>73</v>
      </c>
      <c r="AY287" s="161" t="s">
        <v>144</v>
      </c>
    </row>
    <row r="288" spans="2:51" s="14" customFormat="1" ht="10.2">
      <c r="B288" s="168"/>
      <c r="D288" s="155" t="s">
        <v>165</v>
      </c>
      <c r="E288" s="169" t="s">
        <v>1</v>
      </c>
      <c r="F288" s="170" t="s">
        <v>167</v>
      </c>
      <c r="H288" s="171">
        <v>1</v>
      </c>
      <c r="I288" s="172"/>
      <c r="L288" s="168"/>
      <c r="M288" s="173"/>
      <c r="N288" s="174"/>
      <c r="O288" s="174"/>
      <c r="P288" s="174"/>
      <c r="Q288" s="174"/>
      <c r="R288" s="174"/>
      <c r="S288" s="174"/>
      <c r="T288" s="175"/>
      <c r="AT288" s="169" t="s">
        <v>165</v>
      </c>
      <c r="AU288" s="169" t="s">
        <v>83</v>
      </c>
      <c r="AV288" s="14" t="s">
        <v>151</v>
      </c>
      <c r="AW288" s="14" t="s">
        <v>30</v>
      </c>
      <c r="AX288" s="14" t="s">
        <v>81</v>
      </c>
      <c r="AY288" s="169" t="s">
        <v>144</v>
      </c>
    </row>
    <row r="289" spans="1:65" s="2" customFormat="1" ht="16.5" customHeight="1">
      <c r="A289" s="33"/>
      <c r="B289" s="141"/>
      <c r="C289" s="142" t="s">
        <v>254</v>
      </c>
      <c r="D289" s="142" t="s">
        <v>146</v>
      </c>
      <c r="E289" s="143" t="s">
        <v>913</v>
      </c>
      <c r="F289" s="144" t="s">
        <v>914</v>
      </c>
      <c r="G289" s="145" t="s">
        <v>192</v>
      </c>
      <c r="H289" s="146">
        <v>48</v>
      </c>
      <c r="I289" s="147"/>
      <c r="J289" s="148">
        <f>ROUND(I289*H289,2)</f>
        <v>0</v>
      </c>
      <c r="K289" s="144" t="s">
        <v>183</v>
      </c>
      <c r="L289" s="34"/>
      <c r="M289" s="149" t="s">
        <v>1</v>
      </c>
      <c r="N289" s="150" t="s">
        <v>38</v>
      </c>
      <c r="O289" s="59"/>
      <c r="P289" s="151">
        <f>O289*H289</f>
        <v>0</v>
      </c>
      <c r="Q289" s="151">
        <v>0</v>
      </c>
      <c r="R289" s="151">
        <f>Q289*H289</f>
        <v>0</v>
      </c>
      <c r="S289" s="151">
        <v>0</v>
      </c>
      <c r="T289" s="152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53" t="s">
        <v>196</v>
      </c>
      <c r="AT289" s="153" t="s">
        <v>146</v>
      </c>
      <c r="AU289" s="153" t="s">
        <v>83</v>
      </c>
      <c r="AY289" s="18" t="s">
        <v>144</v>
      </c>
      <c r="BE289" s="154">
        <f>IF(N289="základní",J289,0)</f>
        <v>0</v>
      </c>
      <c r="BF289" s="154">
        <f>IF(N289="snížená",J289,0)</f>
        <v>0</v>
      </c>
      <c r="BG289" s="154">
        <f>IF(N289="zákl. přenesená",J289,0)</f>
        <v>0</v>
      </c>
      <c r="BH289" s="154">
        <f>IF(N289="sníž. přenesená",J289,0)</f>
        <v>0</v>
      </c>
      <c r="BI289" s="154">
        <f>IF(N289="nulová",J289,0)</f>
        <v>0</v>
      </c>
      <c r="BJ289" s="18" t="s">
        <v>81</v>
      </c>
      <c r="BK289" s="154">
        <f>ROUND(I289*H289,2)</f>
        <v>0</v>
      </c>
      <c r="BL289" s="18" t="s">
        <v>196</v>
      </c>
      <c r="BM289" s="153" t="s">
        <v>338</v>
      </c>
    </row>
    <row r="290" spans="1:47" s="2" customFormat="1" ht="10.2">
      <c r="A290" s="33"/>
      <c r="B290" s="34"/>
      <c r="C290" s="33"/>
      <c r="D290" s="155" t="s">
        <v>152</v>
      </c>
      <c r="E290" s="33"/>
      <c r="F290" s="156" t="s">
        <v>914</v>
      </c>
      <c r="G290" s="33"/>
      <c r="H290" s="33"/>
      <c r="I290" s="157"/>
      <c r="J290" s="33"/>
      <c r="K290" s="33"/>
      <c r="L290" s="34"/>
      <c r="M290" s="158"/>
      <c r="N290" s="159"/>
      <c r="O290" s="59"/>
      <c r="P290" s="59"/>
      <c r="Q290" s="59"/>
      <c r="R290" s="59"/>
      <c r="S290" s="59"/>
      <c r="T290" s="60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T290" s="18" t="s">
        <v>152</v>
      </c>
      <c r="AU290" s="18" t="s">
        <v>83</v>
      </c>
    </row>
    <row r="291" spans="2:51" s="15" customFormat="1" ht="10.2">
      <c r="B291" s="176"/>
      <c r="D291" s="155" t="s">
        <v>165</v>
      </c>
      <c r="E291" s="177" t="s">
        <v>1</v>
      </c>
      <c r="F291" s="178" t="s">
        <v>272</v>
      </c>
      <c r="H291" s="177" t="s">
        <v>1</v>
      </c>
      <c r="I291" s="179"/>
      <c r="L291" s="176"/>
      <c r="M291" s="180"/>
      <c r="N291" s="181"/>
      <c r="O291" s="181"/>
      <c r="P291" s="181"/>
      <c r="Q291" s="181"/>
      <c r="R291" s="181"/>
      <c r="S291" s="181"/>
      <c r="T291" s="182"/>
      <c r="AT291" s="177" t="s">
        <v>165</v>
      </c>
      <c r="AU291" s="177" t="s">
        <v>83</v>
      </c>
      <c r="AV291" s="15" t="s">
        <v>81</v>
      </c>
      <c r="AW291" s="15" t="s">
        <v>30</v>
      </c>
      <c r="AX291" s="15" t="s">
        <v>73</v>
      </c>
      <c r="AY291" s="177" t="s">
        <v>144</v>
      </c>
    </row>
    <row r="292" spans="2:51" s="13" customFormat="1" ht="10.2">
      <c r="B292" s="160"/>
      <c r="D292" s="155" t="s">
        <v>165</v>
      </c>
      <c r="E292" s="161" t="s">
        <v>1</v>
      </c>
      <c r="F292" s="162" t="s">
        <v>915</v>
      </c>
      <c r="H292" s="163">
        <v>48</v>
      </c>
      <c r="I292" s="164"/>
      <c r="L292" s="160"/>
      <c r="M292" s="165"/>
      <c r="N292" s="166"/>
      <c r="O292" s="166"/>
      <c r="P292" s="166"/>
      <c r="Q292" s="166"/>
      <c r="R292" s="166"/>
      <c r="S292" s="166"/>
      <c r="T292" s="167"/>
      <c r="AT292" s="161" t="s">
        <v>165</v>
      </c>
      <c r="AU292" s="161" t="s">
        <v>83</v>
      </c>
      <c r="AV292" s="13" t="s">
        <v>83</v>
      </c>
      <c r="AW292" s="13" t="s">
        <v>30</v>
      </c>
      <c r="AX292" s="13" t="s">
        <v>73</v>
      </c>
      <c r="AY292" s="161" t="s">
        <v>144</v>
      </c>
    </row>
    <row r="293" spans="2:51" s="14" customFormat="1" ht="10.2">
      <c r="B293" s="168"/>
      <c r="D293" s="155" t="s">
        <v>165</v>
      </c>
      <c r="E293" s="169" t="s">
        <v>1</v>
      </c>
      <c r="F293" s="170" t="s">
        <v>167</v>
      </c>
      <c r="H293" s="171">
        <v>48</v>
      </c>
      <c r="I293" s="172"/>
      <c r="L293" s="168"/>
      <c r="M293" s="173"/>
      <c r="N293" s="174"/>
      <c r="O293" s="174"/>
      <c r="P293" s="174"/>
      <c r="Q293" s="174"/>
      <c r="R293" s="174"/>
      <c r="S293" s="174"/>
      <c r="T293" s="175"/>
      <c r="AT293" s="169" t="s">
        <v>165</v>
      </c>
      <c r="AU293" s="169" t="s">
        <v>83</v>
      </c>
      <c r="AV293" s="14" t="s">
        <v>151</v>
      </c>
      <c r="AW293" s="14" t="s">
        <v>30</v>
      </c>
      <c r="AX293" s="14" t="s">
        <v>81</v>
      </c>
      <c r="AY293" s="169" t="s">
        <v>144</v>
      </c>
    </row>
    <row r="294" spans="1:65" s="2" customFormat="1" ht="22.8">
      <c r="A294" s="33"/>
      <c r="B294" s="141"/>
      <c r="C294" s="142" t="s">
        <v>342</v>
      </c>
      <c r="D294" s="142" t="s">
        <v>146</v>
      </c>
      <c r="E294" s="143" t="s">
        <v>916</v>
      </c>
      <c r="F294" s="144" t="s">
        <v>917</v>
      </c>
      <c r="G294" s="145" t="s">
        <v>496</v>
      </c>
      <c r="H294" s="146"/>
      <c r="I294" s="147"/>
      <c r="J294" s="148">
        <f>ROUND(I294*H294,2)</f>
        <v>0</v>
      </c>
      <c r="K294" s="144" t="s">
        <v>183</v>
      </c>
      <c r="L294" s="34"/>
      <c r="M294" s="149" t="s">
        <v>1</v>
      </c>
      <c r="N294" s="150" t="s">
        <v>38</v>
      </c>
      <c r="O294" s="59"/>
      <c r="P294" s="151">
        <f>O294*H294</f>
        <v>0</v>
      </c>
      <c r="Q294" s="151">
        <v>0</v>
      </c>
      <c r="R294" s="151">
        <f>Q294*H294</f>
        <v>0</v>
      </c>
      <c r="S294" s="151">
        <v>0</v>
      </c>
      <c r="T294" s="152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53" t="s">
        <v>196</v>
      </c>
      <c r="AT294" s="153" t="s">
        <v>146</v>
      </c>
      <c r="AU294" s="153" t="s">
        <v>83</v>
      </c>
      <c r="AY294" s="18" t="s">
        <v>144</v>
      </c>
      <c r="BE294" s="154">
        <f>IF(N294="základní",J294,0)</f>
        <v>0</v>
      </c>
      <c r="BF294" s="154">
        <f>IF(N294="snížená",J294,0)</f>
        <v>0</v>
      </c>
      <c r="BG294" s="154">
        <f>IF(N294="zákl. přenesená",J294,0)</f>
        <v>0</v>
      </c>
      <c r="BH294" s="154">
        <f>IF(N294="sníž. přenesená",J294,0)</f>
        <v>0</v>
      </c>
      <c r="BI294" s="154">
        <f>IF(N294="nulová",J294,0)</f>
        <v>0</v>
      </c>
      <c r="BJ294" s="18" t="s">
        <v>81</v>
      </c>
      <c r="BK294" s="154">
        <f>ROUND(I294*H294,2)</f>
        <v>0</v>
      </c>
      <c r="BL294" s="18" t="s">
        <v>196</v>
      </c>
      <c r="BM294" s="153" t="s">
        <v>345</v>
      </c>
    </row>
    <row r="295" spans="1:47" s="2" customFormat="1" ht="19.2">
      <c r="A295" s="33"/>
      <c r="B295" s="34"/>
      <c r="C295" s="33"/>
      <c r="D295" s="155" t="s">
        <v>152</v>
      </c>
      <c r="E295" s="33"/>
      <c r="F295" s="156" t="s">
        <v>917</v>
      </c>
      <c r="G295" s="33"/>
      <c r="H295" s="33"/>
      <c r="I295" s="157"/>
      <c r="J295" s="33"/>
      <c r="K295" s="33"/>
      <c r="L295" s="34"/>
      <c r="M295" s="158"/>
      <c r="N295" s="159"/>
      <c r="O295" s="59"/>
      <c r="P295" s="59"/>
      <c r="Q295" s="59"/>
      <c r="R295" s="59"/>
      <c r="S295" s="59"/>
      <c r="T295" s="60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T295" s="18" t="s">
        <v>152</v>
      </c>
      <c r="AU295" s="18" t="s">
        <v>83</v>
      </c>
    </row>
    <row r="296" spans="1:65" s="2" customFormat="1" ht="22.8">
      <c r="A296" s="33"/>
      <c r="B296" s="141"/>
      <c r="C296" s="142" t="s">
        <v>259</v>
      </c>
      <c r="D296" s="142" t="s">
        <v>146</v>
      </c>
      <c r="E296" s="143" t="s">
        <v>918</v>
      </c>
      <c r="F296" s="144" t="s">
        <v>919</v>
      </c>
      <c r="G296" s="145" t="s">
        <v>496</v>
      </c>
      <c r="H296" s="146"/>
      <c r="I296" s="147"/>
      <c r="J296" s="148">
        <f>ROUND(I296*H296,2)</f>
        <v>0</v>
      </c>
      <c r="K296" s="144" t="s">
        <v>183</v>
      </c>
      <c r="L296" s="34"/>
      <c r="M296" s="149" t="s">
        <v>1</v>
      </c>
      <c r="N296" s="150" t="s">
        <v>38</v>
      </c>
      <c r="O296" s="59"/>
      <c r="P296" s="151">
        <f>O296*H296</f>
        <v>0</v>
      </c>
      <c r="Q296" s="151">
        <v>0</v>
      </c>
      <c r="R296" s="151">
        <f>Q296*H296</f>
        <v>0</v>
      </c>
      <c r="S296" s="151">
        <v>0</v>
      </c>
      <c r="T296" s="152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53" t="s">
        <v>196</v>
      </c>
      <c r="AT296" s="153" t="s">
        <v>146</v>
      </c>
      <c r="AU296" s="153" t="s">
        <v>83</v>
      </c>
      <c r="AY296" s="18" t="s">
        <v>144</v>
      </c>
      <c r="BE296" s="154">
        <f>IF(N296="základní",J296,0)</f>
        <v>0</v>
      </c>
      <c r="BF296" s="154">
        <f>IF(N296="snížená",J296,0)</f>
        <v>0</v>
      </c>
      <c r="BG296" s="154">
        <f>IF(N296="zákl. přenesená",J296,0)</f>
        <v>0</v>
      </c>
      <c r="BH296" s="154">
        <f>IF(N296="sníž. přenesená",J296,0)</f>
        <v>0</v>
      </c>
      <c r="BI296" s="154">
        <f>IF(N296="nulová",J296,0)</f>
        <v>0</v>
      </c>
      <c r="BJ296" s="18" t="s">
        <v>81</v>
      </c>
      <c r="BK296" s="154">
        <f>ROUND(I296*H296,2)</f>
        <v>0</v>
      </c>
      <c r="BL296" s="18" t="s">
        <v>196</v>
      </c>
      <c r="BM296" s="153" t="s">
        <v>349</v>
      </c>
    </row>
    <row r="297" spans="1:47" s="2" customFormat="1" ht="19.2">
      <c r="A297" s="33"/>
      <c r="B297" s="34"/>
      <c r="C297" s="33"/>
      <c r="D297" s="155" t="s">
        <v>152</v>
      </c>
      <c r="E297" s="33"/>
      <c r="F297" s="156" t="s">
        <v>919</v>
      </c>
      <c r="G297" s="33"/>
      <c r="H297" s="33"/>
      <c r="I297" s="157"/>
      <c r="J297" s="33"/>
      <c r="K297" s="33"/>
      <c r="L297" s="34"/>
      <c r="M297" s="158"/>
      <c r="N297" s="159"/>
      <c r="O297" s="59"/>
      <c r="P297" s="59"/>
      <c r="Q297" s="59"/>
      <c r="R297" s="59"/>
      <c r="S297" s="59"/>
      <c r="T297" s="60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T297" s="18" t="s">
        <v>152</v>
      </c>
      <c r="AU297" s="18" t="s">
        <v>83</v>
      </c>
    </row>
    <row r="298" spans="2:63" s="12" customFormat="1" ht="22.8" customHeight="1">
      <c r="B298" s="129"/>
      <c r="D298" s="130" t="s">
        <v>72</v>
      </c>
      <c r="E298" s="139" t="s">
        <v>920</v>
      </c>
      <c r="F298" s="139" t="s">
        <v>921</v>
      </c>
      <c r="I298" s="132"/>
      <c r="J298" s="140">
        <f>BK298</f>
        <v>0</v>
      </c>
      <c r="L298" s="129"/>
      <c r="M298" s="133"/>
      <c r="N298" s="134"/>
      <c r="O298" s="134"/>
      <c r="P298" s="135">
        <f>SUM(P299:P371)</f>
        <v>0</v>
      </c>
      <c r="Q298" s="134"/>
      <c r="R298" s="135">
        <f>SUM(R299:R371)</f>
        <v>0</v>
      </c>
      <c r="S298" s="134"/>
      <c r="T298" s="136">
        <f>SUM(T299:T371)</f>
        <v>0</v>
      </c>
      <c r="AR298" s="130" t="s">
        <v>83</v>
      </c>
      <c r="AT298" s="137" t="s">
        <v>72</v>
      </c>
      <c r="AU298" s="137" t="s">
        <v>81</v>
      </c>
      <c r="AY298" s="130" t="s">
        <v>144</v>
      </c>
      <c r="BK298" s="138">
        <f>SUM(BK299:BK371)</f>
        <v>0</v>
      </c>
    </row>
    <row r="299" spans="1:65" s="2" customFormat="1" ht="21.75" customHeight="1">
      <c r="A299" s="33"/>
      <c r="B299" s="141"/>
      <c r="C299" s="142" t="s">
        <v>350</v>
      </c>
      <c r="D299" s="142" t="s">
        <v>146</v>
      </c>
      <c r="E299" s="143" t="s">
        <v>922</v>
      </c>
      <c r="F299" s="144" t="s">
        <v>923</v>
      </c>
      <c r="G299" s="145" t="s">
        <v>192</v>
      </c>
      <c r="H299" s="146">
        <v>102</v>
      </c>
      <c r="I299" s="147"/>
      <c r="J299" s="148">
        <f>ROUND(I299*H299,2)</f>
        <v>0</v>
      </c>
      <c r="K299" s="144" t="s">
        <v>183</v>
      </c>
      <c r="L299" s="34"/>
      <c r="M299" s="149" t="s">
        <v>1</v>
      </c>
      <c r="N299" s="150" t="s">
        <v>38</v>
      </c>
      <c r="O299" s="59"/>
      <c r="P299" s="151">
        <f>O299*H299</f>
        <v>0</v>
      </c>
      <c r="Q299" s="151">
        <v>0</v>
      </c>
      <c r="R299" s="151">
        <f>Q299*H299</f>
        <v>0</v>
      </c>
      <c r="S299" s="151">
        <v>0</v>
      </c>
      <c r="T299" s="152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53" t="s">
        <v>196</v>
      </c>
      <c r="AT299" s="153" t="s">
        <v>146</v>
      </c>
      <c r="AU299" s="153" t="s">
        <v>83</v>
      </c>
      <c r="AY299" s="18" t="s">
        <v>144</v>
      </c>
      <c r="BE299" s="154">
        <f>IF(N299="základní",J299,0)</f>
        <v>0</v>
      </c>
      <c r="BF299" s="154">
        <f>IF(N299="snížená",J299,0)</f>
        <v>0</v>
      </c>
      <c r="BG299" s="154">
        <f>IF(N299="zákl. přenesená",J299,0)</f>
        <v>0</v>
      </c>
      <c r="BH299" s="154">
        <f>IF(N299="sníž. přenesená",J299,0)</f>
        <v>0</v>
      </c>
      <c r="BI299" s="154">
        <f>IF(N299="nulová",J299,0)</f>
        <v>0</v>
      </c>
      <c r="BJ299" s="18" t="s">
        <v>81</v>
      </c>
      <c r="BK299" s="154">
        <f>ROUND(I299*H299,2)</f>
        <v>0</v>
      </c>
      <c r="BL299" s="18" t="s">
        <v>196</v>
      </c>
      <c r="BM299" s="153" t="s">
        <v>353</v>
      </c>
    </row>
    <row r="300" spans="1:47" s="2" customFormat="1" ht="10.2">
      <c r="A300" s="33"/>
      <c r="B300" s="34"/>
      <c r="C300" s="33"/>
      <c r="D300" s="155" t="s">
        <v>152</v>
      </c>
      <c r="E300" s="33"/>
      <c r="F300" s="156" t="s">
        <v>923</v>
      </c>
      <c r="G300" s="33"/>
      <c r="H300" s="33"/>
      <c r="I300" s="157"/>
      <c r="J300" s="33"/>
      <c r="K300" s="33"/>
      <c r="L300" s="34"/>
      <c r="M300" s="158"/>
      <c r="N300" s="159"/>
      <c r="O300" s="59"/>
      <c r="P300" s="59"/>
      <c r="Q300" s="59"/>
      <c r="R300" s="59"/>
      <c r="S300" s="59"/>
      <c r="T300" s="60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T300" s="18" t="s">
        <v>152</v>
      </c>
      <c r="AU300" s="18" t="s">
        <v>83</v>
      </c>
    </row>
    <row r="301" spans="2:51" s="15" customFormat="1" ht="10.2">
      <c r="B301" s="176"/>
      <c r="D301" s="155" t="s">
        <v>165</v>
      </c>
      <c r="E301" s="177" t="s">
        <v>1</v>
      </c>
      <c r="F301" s="178" t="s">
        <v>924</v>
      </c>
      <c r="H301" s="177" t="s">
        <v>1</v>
      </c>
      <c r="I301" s="179"/>
      <c r="L301" s="176"/>
      <c r="M301" s="180"/>
      <c r="N301" s="181"/>
      <c r="O301" s="181"/>
      <c r="P301" s="181"/>
      <c r="Q301" s="181"/>
      <c r="R301" s="181"/>
      <c r="S301" s="181"/>
      <c r="T301" s="182"/>
      <c r="AT301" s="177" t="s">
        <v>165</v>
      </c>
      <c r="AU301" s="177" t="s">
        <v>83</v>
      </c>
      <c r="AV301" s="15" t="s">
        <v>81</v>
      </c>
      <c r="AW301" s="15" t="s">
        <v>30</v>
      </c>
      <c r="AX301" s="15" t="s">
        <v>73</v>
      </c>
      <c r="AY301" s="177" t="s">
        <v>144</v>
      </c>
    </row>
    <row r="302" spans="2:51" s="13" customFormat="1" ht="10.2">
      <c r="B302" s="160"/>
      <c r="D302" s="155" t="s">
        <v>165</v>
      </c>
      <c r="E302" s="161" t="s">
        <v>1</v>
      </c>
      <c r="F302" s="162" t="s">
        <v>404</v>
      </c>
      <c r="H302" s="163">
        <v>102</v>
      </c>
      <c r="I302" s="164"/>
      <c r="L302" s="160"/>
      <c r="M302" s="165"/>
      <c r="N302" s="166"/>
      <c r="O302" s="166"/>
      <c r="P302" s="166"/>
      <c r="Q302" s="166"/>
      <c r="R302" s="166"/>
      <c r="S302" s="166"/>
      <c r="T302" s="167"/>
      <c r="AT302" s="161" t="s">
        <v>165</v>
      </c>
      <c r="AU302" s="161" t="s">
        <v>83</v>
      </c>
      <c r="AV302" s="13" t="s">
        <v>83</v>
      </c>
      <c r="AW302" s="13" t="s">
        <v>30</v>
      </c>
      <c r="AX302" s="13" t="s">
        <v>73</v>
      </c>
      <c r="AY302" s="161" t="s">
        <v>144</v>
      </c>
    </row>
    <row r="303" spans="2:51" s="14" customFormat="1" ht="10.2">
      <c r="B303" s="168"/>
      <c r="D303" s="155" t="s">
        <v>165</v>
      </c>
      <c r="E303" s="169" t="s">
        <v>1</v>
      </c>
      <c r="F303" s="170" t="s">
        <v>167</v>
      </c>
      <c r="H303" s="171">
        <v>102</v>
      </c>
      <c r="I303" s="172"/>
      <c r="L303" s="168"/>
      <c r="M303" s="173"/>
      <c r="N303" s="174"/>
      <c r="O303" s="174"/>
      <c r="P303" s="174"/>
      <c r="Q303" s="174"/>
      <c r="R303" s="174"/>
      <c r="S303" s="174"/>
      <c r="T303" s="175"/>
      <c r="AT303" s="169" t="s">
        <v>165</v>
      </c>
      <c r="AU303" s="169" t="s">
        <v>83</v>
      </c>
      <c r="AV303" s="14" t="s">
        <v>151</v>
      </c>
      <c r="AW303" s="14" t="s">
        <v>30</v>
      </c>
      <c r="AX303" s="14" t="s">
        <v>81</v>
      </c>
      <c r="AY303" s="169" t="s">
        <v>144</v>
      </c>
    </row>
    <row r="304" spans="1:65" s="2" customFormat="1" ht="21.75" customHeight="1">
      <c r="A304" s="33"/>
      <c r="B304" s="141"/>
      <c r="C304" s="142" t="s">
        <v>263</v>
      </c>
      <c r="D304" s="142" t="s">
        <v>146</v>
      </c>
      <c r="E304" s="143" t="s">
        <v>925</v>
      </c>
      <c r="F304" s="144" t="s">
        <v>926</v>
      </c>
      <c r="G304" s="145" t="s">
        <v>192</v>
      </c>
      <c r="H304" s="146">
        <v>87</v>
      </c>
      <c r="I304" s="147"/>
      <c r="J304" s="148">
        <f>ROUND(I304*H304,2)</f>
        <v>0</v>
      </c>
      <c r="K304" s="144" t="s">
        <v>183</v>
      </c>
      <c r="L304" s="34"/>
      <c r="M304" s="149" t="s">
        <v>1</v>
      </c>
      <c r="N304" s="150" t="s">
        <v>38</v>
      </c>
      <c r="O304" s="59"/>
      <c r="P304" s="151">
        <f>O304*H304</f>
        <v>0</v>
      </c>
      <c r="Q304" s="151">
        <v>0</v>
      </c>
      <c r="R304" s="151">
        <f>Q304*H304</f>
        <v>0</v>
      </c>
      <c r="S304" s="151">
        <v>0</v>
      </c>
      <c r="T304" s="152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53" t="s">
        <v>196</v>
      </c>
      <c r="AT304" s="153" t="s">
        <v>146</v>
      </c>
      <c r="AU304" s="153" t="s">
        <v>83</v>
      </c>
      <c r="AY304" s="18" t="s">
        <v>144</v>
      </c>
      <c r="BE304" s="154">
        <f>IF(N304="základní",J304,0)</f>
        <v>0</v>
      </c>
      <c r="BF304" s="154">
        <f>IF(N304="snížená",J304,0)</f>
        <v>0</v>
      </c>
      <c r="BG304" s="154">
        <f>IF(N304="zákl. přenesená",J304,0)</f>
        <v>0</v>
      </c>
      <c r="BH304" s="154">
        <f>IF(N304="sníž. přenesená",J304,0)</f>
        <v>0</v>
      </c>
      <c r="BI304" s="154">
        <f>IF(N304="nulová",J304,0)</f>
        <v>0</v>
      </c>
      <c r="BJ304" s="18" t="s">
        <v>81</v>
      </c>
      <c r="BK304" s="154">
        <f>ROUND(I304*H304,2)</f>
        <v>0</v>
      </c>
      <c r="BL304" s="18" t="s">
        <v>196</v>
      </c>
      <c r="BM304" s="153" t="s">
        <v>356</v>
      </c>
    </row>
    <row r="305" spans="1:47" s="2" customFormat="1" ht="10.2">
      <c r="A305" s="33"/>
      <c r="B305" s="34"/>
      <c r="C305" s="33"/>
      <c r="D305" s="155" t="s">
        <v>152</v>
      </c>
      <c r="E305" s="33"/>
      <c r="F305" s="156" t="s">
        <v>926</v>
      </c>
      <c r="G305" s="33"/>
      <c r="H305" s="33"/>
      <c r="I305" s="157"/>
      <c r="J305" s="33"/>
      <c r="K305" s="33"/>
      <c r="L305" s="34"/>
      <c r="M305" s="158"/>
      <c r="N305" s="159"/>
      <c r="O305" s="59"/>
      <c r="P305" s="59"/>
      <c r="Q305" s="59"/>
      <c r="R305" s="59"/>
      <c r="S305" s="59"/>
      <c r="T305" s="60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T305" s="18" t="s">
        <v>152</v>
      </c>
      <c r="AU305" s="18" t="s">
        <v>83</v>
      </c>
    </row>
    <row r="306" spans="2:51" s="15" customFormat="1" ht="10.2">
      <c r="B306" s="176"/>
      <c r="D306" s="155" t="s">
        <v>165</v>
      </c>
      <c r="E306" s="177" t="s">
        <v>1</v>
      </c>
      <c r="F306" s="178" t="s">
        <v>924</v>
      </c>
      <c r="H306" s="177" t="s">
        <v>1</v>
      </c>
      <c r="I306" s="179"/>
      <c r="L306" s="176"/>
      <c r="M306" s="180"/>
      <c r="N306" s="181"/>
      <c r="O306" s="181"/>
      <c r="P306" s="181"/>
      <c r="Q306" s="181"/>
      <c r="R306" s="181"/>
      <c r="S306" s="181"/>
      <c r="T306" s="182"/>
      <c r="AT306" s="177" t="s">
        <v>165</v>
      </c>
      <c r="AU306" s="177" t="s">
        <v>83</v>
      </c>
      <c r="AV306" s="15" t="s">
        <v>81</v>
      </c>
      <c r="AW306" s="15" t="s">
        <v>30</v>
      </c>
      <c r="AX306" s="15" t="s">
        <v>73</v>
      </c>
      <c r="AY306" s="177" t="s">
        <v>144</v>
      </c>
    </row>
    <row r="307" spans="2:51" s="13" customFormat="1" ht="10.2">
      <c r="B307" s="160"/>
      <c r="D307" s="155" t="s">
        <v>165</v>
      </c>
      <c r="E307" s="161" t="s">
        <v>1</v>
      </c>
      <c r="F307" s="162" t="s">
        <v>563</v>
      </c>
      <c r="H307" s="163">
        <v>87</v>
      </c>
      <c r="I307" s="164"/>
      <c r="L307" s="160"/>
      <c r="M307" s="165"/>
      <c r="N307" s="166"/>
      <c r="O307" s="166"/>
      <c r="P307" s="166"/>
      <c r="Q307" s="166"/>
      <c r="R307" s="166"/>
      <c r="S307" s="166"/>
      <c r="T307" s="167"/>
      <c r="AT307" s="161" t="s">
        <v>165</v>
      </c>
      <c r="AU307" s="161" t="s">
        <v>83</v>
      </c>
      <c r="AV307" s="13" t="s">
        <v>83</v>
      </c>
      <c r="AW307" s="13" t="s">
        <v>30</v>
      </c>
      <c r="AX307" s="13" t="s">
        <v>73</v>
      </c>
      <c r="AY307" s="161" t="s">
        <v>144</v>
      </c>
    </row>
    <row r="308" spans="2:51" s="14" customFormat="1" ht="10.2">
      <c r="B308" s="168"/>
      <c r="D308" s="155" t="s">
        <v>165</v>
      </c>
      <c r="E308" s="169" t="s">
        <v>1</v>
      </c>
      <c r="F308" s="170" t="s">
        <v>167</v>
      </c>
      <c r="H308" s="171">
        <v>87</v>
      </c>
      <c r="I308" s="172"/>
      <c r="L308" s="168"/>
      <c r="M308" s="173"/>
      <c r="N308" s="174"/>
      <c r="O308" s="174"/>
      <c r="P308" s="174"/>
      <c r="Q308" s="174"/>
      <c r="R308" s="174"/>
      <c r="S308" s="174"/>
      <c r="T308" s="175"/>
      <c r="AT308" s="169" t="s">
        <v>165</v>
      </c>
      <c r="AU308" s="169" t="s">
        <v>83</v>
      </c>
      <c r="AV308" s="14" t="s">
        <v>151</v>
      </c>
      <c r="AW308" s="14" t="s">
        <v>30</v>
      </c>
      <c r="AX308" s="14" t="s">
        <v>81</v>
      </c>
      <c r="AY308" s="169" t="s">
        <v>144</v>
      </c>
    </row>
    <row r="309" spans="1:65" s="2" customFormat="1" ht="21.75" customHeight="1">
      <c r="A309" s="33"/>
      <c r="B309" s="141"/>
      <c r="C309" s="142" t="s">
        <v>358</v>
      </c>
      <c r="D309" s="142" t="s">
        <v>146</v>
      </c>
      <c r="E309" s="143" t="s">
        <v>927</v>
      </c>
      <c r="F309" s="144" t="s">
        <v>928</v>
      </c>
      <c r="G309" s="145" t="s">
        <v>192</v>
      </c>
      <c r="H309" s="146">
        <v>54</v>
      </c>
      <c r="I309" s="147"/>
      <c r="J309" s="148">
        <f>ROUND(I309*H309,2)</f>
        <v>0</v>
      </c>
      <c r="K309" s="144" t="s">
        <v>183</v>
      </c>
      <c r="L309" s="34"/>
      <c r="M309" s="149" t="s">
        <v>1</v>
      </c>
      <c r="N309" s="150" t="s">
        <v>38</v>
      </c>
      <c r="O309" s="59"/>
      <c r="P309" s="151">
        <f>O309*H309</f>
        <v>0</v>
      </c>
      <c r="Q309" s="151">
        <v>0</v>
      </c>
      <c r="R309" s="151">
        <f>Q309*H309</f>
        <v>0</v>
      </c>
      <c r="S309" s="151">
        <v>0</v>
      </c>
      <c r="T309" s="152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53" t="s">
        <v>196</v>
      </c>
      <c r="AT309" s="153" t="s">
        <v>146</v>
      </c>
      <c r="AU309" s="153" t="s">
        <v>83</v>
      </c>
      <c r="AY309" s="18" t="s">
        <v>144</v>
      </c>
      <c r="BE309" s="154">
        <f>IF(N309="základní",J309,0)</f>
        <v>0</v>
      </c>
      <c r="BF309" s="154">
        <f>IF(N309="snížená",J309,0)</f>
        <v>0</v>
      </c>
      <c r="BG309" s="154">
        <f>IF(N309="zákl. přenesená",J309,0)</f>
        <v>0</v>
      </c>
      <c r="BH309" s="154">
        <f>IF(N309="sníž. přenesená",J309,0)</f>
        <v>0</v>
      </c>
      <c r="BI309" s="154">
        <f>IF(N309="nulová",J309,0)</f>
        <v>0</v>
      </c>
      <c r="BJ309" s="18" t="s">
        <v>81</v>
      </c>
      <c r="BK309" s="154">
        <f>ROUND(I309*H309,2)</f>
        <v>0</v>
      </c>
      <c r="BL309" s="18" t="s">
        <v>196</v>
      </c>
      <c r="BM309" s="153" t="s">
        <v>361</v>
      </c>
    </row>
    <row r="310" spans="1:47" s="2" customFormat="1" ht="10.2">
      <c r="A310" s="33"/>
      <c r="B310" s="34"/>
      <c r="C310" s="33"/>
      <c r="D310" s="155" t="s">
        <v>152</v>
      </c>
      <c r="E310" s="33"/>
      <c r="F310" s="156" t="s">
        <v>928</v>
      </c>
      <c r="G310" s="33"/>
      <c r="H310" s="33"/>
      <c r="I310" s="157"/>
      <c r="J310" s="33"/>
      <c r="K310" s="33"/>
      <c r="L310" s="34"/>
      <c r="M310" s="158"/>
      <c r="N310" s="159"/>
      <c r="O310" s="59"/>
      <c r="P310" s="59"/>
      <c r="Q310" s="59"/>
      <c r="R310" s="59"/>
      <c r="S310" s="59"/>
      <c r="T310" s="60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T310" s="18" t="s">
        <v>152</v>
      </c>
      <c r="AU310" s="18" t="s">
        <v>83</v>
      </c>
    </row>
    <row r="311" spans="2:51" s="15" customFormat="1" ht="10.2">
      <c r="B311" s="176"/>
      <c r="D311" s="155" t="s">
        <v>165</v>
      </c>
      <c r="E311" s="177" t="s">
        <v>1</v>
      </c>
      <c r="F311" s="178" t="s">
        <v>924</v>
      </c>
      <c r="H311" s="177" t="s">
        <v>1</v>
      </c>
      <c r="I311" s="179"/>
      <c r="L311" s="176"/>
      <c r="M311" s="180"/>
      <c r="N311" s="181"/>
      <c r="O311" s="181"/>
      <c r="P311" s="181"/>
      <c r="Q311" s="181"/>
      <c r="R311" s="181"/>
      <c r="S311" s="181"/>
      <c r="T311" s="182"/>
      <c r="AT311" s="177" t="s">
        <v>165</v>
      </c>
      <c r="AU311" s="177" t="s">
        <v>83</v>
      </c>
      <c r="AV311" s="15" t="s">
        <v>81</v>
      </c>
      <c r="AW311" s="15" t="s">
        <v>30</v>
      </c>
      <c r="AX311" s="15" t="s">
        <v>73</v>
      </c>
      <c r="AY311" s="177" t="s">
        <v>144</v>
      </c>
    </row>
    <row r="312" spans="2:51" s="13" customFormat="1" ht="10.2">
      <c r="B312" s="160"/>
      <c r="D312" s="155" t="s">
        <v>165</v>
      </c>
      <c r="E312" s="161" t="s">
        <v>1</v>
      </c>
      <c r="F312" s="162" t="s">
        <v>296</v>
      </c>
      <c r="H312" s="163">
        <v>54</v>
      </c>
      <c r="I312" s="164"/>
      <c r="L312" s="160"/>
      <c r="M312" s="165"/>
      <c r="N312" s="166"/>
      <c r="O312" s="166"/>
      <c r="P312" s="166"/>
      <c r="Q312" s="166"/>
      <c r="R312" s="166"/>
      <c r="S312" s="166"/>
      <c r="T312" s="167"/>
      <c r="AT312" s="161" t="s">
        <v>165</v>
      </c>
      <c r="AU312" s="161" t="s">
        <v>83</v>
      </c>
      <c r="AV312" s="13" t="s">
        <v>83</v>
      </c>
      <c r="AW312" s="13" t="s">
        <v>30</v>
      </c>
      <c r="AX312" s="13" t="s">
        <v>73</v>
      </c>
      <c r="AY312" s="161" t="s">
        <v>144</v>
      </c>
    </row>
    <row r="313" spans="2:51" s="14" customFormat="1" ht="10.2">
      <c r="B313" s="168"/>
      <c r="D313" s="155" t="s">
        <v>165</v>
      </c>
      <c r="E313" s="169" t="s">
        <v>1</v>
      </c>
      <c r="F313" s="170" t="s">
        <v>167</v>
      </c>
      <c r="H313" s="171">
        <v>54</v>
      </c>
      <c r="I313" s="172"/>
      <c r="L313" s="168"/>
      <c r="M313" s="173"/>
      <c r="N313" s="174"/>
      <c r="O313" s="174"/>
      <c r="P313" s="174"/>
      <c r="Q313" s="174"/>
      <c r="R313" s="174"/>
      <c r="S313" s="174"/>
      <c r="T313" s="175"/>
      <c r="AT313" s="169" t="s">
        <v>165</v>
      </c>
      <c r="AU313" s="169" t="s">
        <v>83</v>
      </c>
      <c r="AV313" s="14" t="s">
        <v>151</v>
      </c>
      <c r="AW313" s="14" t="s">
        <v>30</v>
      </c>
      <c r="AX313" s="14" t="s">
        <v>81</v>
      </c>
      <c r="AY313" s="169" t="s">
        <v>144</v>
      </c>
    </row>
    <row r="314" spans="1:65" s="2" customFormat="1" ht="21.75" customHeight="1">
      <c r="A314" s="33"/>
      <c r="B314" s="141"/>
      <c r="C314" s="142" t="s">
        <v>267</v>
      </c>
      <c r="D314" s="142" t="s">
        <v>146</v>
      </c>
      <c r="E314" s="143" t="s">
        <v>929</v>
      </c>
      <c r="F314" s="144" t="s">
        <v>930</v>
      </c>
      <c r="G314" s="145" t="s">
        <v>192</v>
      </c>
      <c r="H314" s="146">
        <v>3</v>
      </c>
      <c r="I314" s="147"/>
      <c r="J314" s="148">
        <f>ROUND(I314*H314,2)</f>
        <v>0</v>
      </c>
      <c r="K314" s="144" t="s">
        <v>183</v>
      </c>
      <c r="L314" s="34"/>
      <c r="M314" s="149" t="s">
        <v>1</v>
      </c>
      <c r="N314" s="150" t="s">
        <v>38</v>
      </c>
      <c r="O314" s="59"/>
      <c r="P314" s="151">
        <f>O314*H314</f>
        <v>0</v>
      </c>
      <c r="Q314" s="151">
        <v>0</v>
      </c>
      <c r="R314" s="151">
        <f>Q314*H314</f>
        <v>0</v>
      </c>
      <c r="S314" s="151">
        <v>0</v>
      </c>
      <c r="T314" s="152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53" t="s">
        <v>196</v>
      </c>
      <c r="AT314" s="153" t="s">
        <v>146</v>
      </c>
      <c r="AU314" s="153" t="s">
        <v>83</v>
      </c>
      <c r="AY314" s="18" t="s">
        <v>144</v>
      </c>
      <c r="BE314" s="154">
        <f>IF(N314="základní",J314,0)</f>
        <v>0</v>
      </c>
      <c r="BF314" s="154">
        <f>IF(N314="snížená",J314,0)</f>
        <v>0</v>
      </c>
      <c r="BG314" s="154">
        <f>IF(N314="zákl. přenesená",J314,0)</f>
        <v>0</v>
      </c>
      <c r="BH314" s="154">
        <f>IF(N314="sníž. přenesená",J314,0)</f>
        <v>0</v>
      </c>
      <c r="BI314" s="154">
        <f>IF(N314="nulová",J314,0)</f>
        <v>0</v>
      </c>
      <c r="BJ314" s="18" t="s">
        <v>81</v>
      </c>
      <c r="BK314" s="154">
        <f>ROUND(I314*H314,2)</f>
        <v>0</v>
      </c>
      <c r="BL314" s="18" t="s">
        <v>196</v>
      </c>
      <c r="BM314" s="153" t="s">
        <v>364</v>
      </c>
    </row>
    <row r="315" spans="1:47" s="2" customFormat="1" ht="10.2">
      <c r="A315" s="33"/>
      <c r="B315" s="34"/>
      <c r="C315" s="33"/>
      <c r="D315" s="155" t="s">
        <v>152</v>
      </c>
      <c r="E315" s="33"/>
      <c r="F315" s="156" t="s">
        <v>930</v>
      </c>
      <c r="G315" s="33"/>
      <c r="H315" s="33"/>
      <c r="I315" s="157"/>
      <c r="J315" s="33"/>
      <c r="K315" s="33"/>
      <c r="L315" s="34"/>
      <c r="M315" s="158"/>
      <c r="N315" s="159"/>
      <c r="O315" s="59"/>
      <c r="P315" s="59"/>
      <c r="Q315" s="59"/>
      <c r="R315" s="59"/>
      <c r="S315" s="59"/>
      <c r="T315" s="60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T315" s="18" t="s">
        <v>152</v>
      </c>
      <c r="AU315" s="18" t="s">
        <v>83</v>
      </c>
    </row>
    <row r="316" spans="2:51" s="15" customFormat="1" ht="10.2">
      <c r="B316" s="176"/>
      <c r="D316" s="155" t="s">
        <v>165</v>
      </c>
      <c r="E316" s="177" t="s">
        <v>1</v>
      </c>
      <c r="F316" s="178" t="s">
        <v>924</v>
      </c>
      <c r="H316" s="177" t="s">
        <v>1</v>
      </c>
      <c r="I316" s="179"/>
      <c r="L316" s="176"/>
      <c r="M316" s="180"/>
      <c r="N316" s="181"/>
      <c r="O316" s="181"/>
      <c r="P316" s="181"/>
      <c r="Q316" s="181"/>
      <c r="R316" s="181"/>
      <c r="S316" s="181"/>
      <c r="T316" s="182"/>
      <c r="AT316" s="177" t="s">
        <v>165</v>
      </c>
      <c r="AU316" s="177" t="s">
        <v>83</v>
      </c>
      <c r="AV316" s="15" t="s">
        <v>81</v>
      </c>
      <c r="AW316" s="15" t="s">
        <v>30</v>
      </c>
      <c r="AX316" s="15" t="s">
        <v>73</v>
      </c>
      <c r="AY316" s="177" t="s">
        <v>144</v>
      </c>
    </row>
    <row r="317" spans="2:51" s="13" customFormat="1" ht="10.2">
      <c r="B317" s="160"/>
      <c r="D317" s="155" t="s">
        <v>165</v>
      </c>
      <c r="E317" s="161" t="s">
        <v>1</v>
      </c>
      <c r="F317" s="162" t="s">
        <v>159</v>
      </c>
      <c r="H317" s="163">
        <v>3</v>
      </c>
      <c r="I317" s="164"/>
      <c r="L317" s="160"/>
      <c r="M317" s="165"/>
      <c r="N317" s="166"/>
      <c r="O317" s="166"/>
      <c r="P317" s="166"/>
      <c r="Q317" s="166"/>
      <c r="R317" s="166"/>
      <c r="S317" s="166"/>
      <c r="T317" s="167"/>
      <c r="AT317" s="161" t="s">
        <v>165</v>
      </c>
      <c r="AU317" s="161" t="s">
        <v>83</v>
      </c>
      <c r="AV317" s="13" t="s">
        <v>83</v>
      </c>
      <c r="AW317" s="13" t="s">
        <v>30</v>
      </c>
      <c r="AX317" s="13" t="s">
        <v>73</v>
      </c>
      <c r="AY317" s="161" t="s">
        <v>144</v>
      </c>
    </row>
    <row r="318" spans="2:51" s="14" customFormat="1" ht="10.2">
      <c r="B318" s="168"/>
      <c r="D318" s="155" t="s">
        <v>165</v>
      </c>
      <c r="E318" s="169" t="s">
        <v>1</v>
      </c>
      <c r="F318" s="170" t="s">
        <v>167</v>
      </c>
      <c r="H318" s="171">
        <v>3</v>
      </c>
      <c r="I318" s="172"/>
      <c r="L318" s="168"/>
      <c r="M318" s="173"/>
      <c r="N318" s="174"/>
      <c r="O318" s="174"/>
      <c r="P318" s="174"/>
      <c r="Q318" s="174"/>
      <c r="R318" s="174"/>
      <c r="S318" s="174"/>
      <c r="T318" s="175"/>
      <c r="AT318" s="169" t="s">
        <v>165</v>
      </c>
      <c r="AU318" s="169" t="s">
        <v>83</v>
      </c>
      <c r="AV318" s="14" t="s">
        <v>151</v>
      </c>
      <c r="AW318" s="14" t="s">
        <v>30</v>
      </c>
      <c r="AX318" s="14" t="s">
        <v>81</v>
      </c>
      <c r="AY318" s="169" t="s">
        <v>144</v>
      </c>
    </row>
    <row r="319" spans="1:65" s="2" customFormat="1" ht="21.75" customHeight="1">
      <c r="A319" s="33"/>
      <c r="B319" s="141"/>
      <c r="C319" s="142" t="s">
        <v>365</v>
      </c>
      <c r="D319" s="142" t="s">
        <v>146</v>
      </c>
      <c r="E319" s="143" t="s">
        <v>931</v>
      </c>
      <c r="F319" s="144" t="s">
        <v>932</v>
      </c>
      <c r="G319" s="145" t="s">
        <v>192</v>
      </c>
      <c r="H319" s="146">
        <v>30</v>
      </c>
      <c r="I319" s="147"/>
      <c r="J319" s="148">
        <f>ROUND(I319*H319,2)</f>
        <v>0</v>
      </c>
      <c r="K319" s="144" t="s">
        <v>183</v>
      </c>
      <c r="L319" s="34"/>
      <c r="M319" s="149" t="s">
        <v>1</v>
      </c>
      <c r="N319" s="150" t="s">
        <v>38</v>
      </c>
      <c r="O319" s="59"/>
      <c r="P319" s="151">
        <f>O319*H319</f>
        <v>0</v>
      </c>
      <c r="Q319" s="151">
        <v>0</v>
      </c>
      <c r="R319" s="151">
        <f>Q319*H319</f>
        <v>0</v>
      </c>
      <c r="S319" s="151">
        <v>0</v>
      </c>
      <c r="T319" s="152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53" t="s">
        <v>196</v>
      </c>
      <c r="AT319" s="153" t="s">
        <v>146</v>
      </c>
      <c r="AU319" s="153" t="s">
        <v>83</v>
      </c>
      <c r="AY319" s="18" t="s">
        <v>144</v>
      </c>
      <c r="BE319" s="154">
        <f>IF(N319="základní",J319,0)</f>
        <v>0</v>
      </c>
      <c r="BF319" s="154">
        <f>IF(N319="snížená",J319,0)</f>
        <v>0</v>
      </c>
      <c r="BG319" s="154">
        <f>IF(N319="zákl. přenesená",J319,0)</f>
        <v>0</v>
      </c>
      <c r="BH319" s="154">
        <f>IF(N319="sníž. přenesená",J319,0)</f>
        <v>0</v>
      </c>
      <c r="BI319" s="154">
        <f>IF(N319="nulová",J319,0)</f>
        <v>0</v>
      </c>
      <c r="BJ319" s="18" t="s">
        <v>81</v>
      </c>
      <c r="BK319" s="154">
        <f>ROUND(I319*H319,2)</f>
        <v>0</v>
      </c>
      <c r="BL319" s="18" t="s">
        <v>196</v>
      </c>
      <c r="BM319" s="153" t="s">
        <v>368</v>
      </c>
    </row>
    <row r="320" spans="1:47" s="2" customFormat="1" ht="10.2">
      <c r="A320" s="33"/>
      <c r="B320" s="34"/>
      <c r="C320" s="33"/>
      <c r="D320" s="155" t="s">
        <v>152</v>
      </c>
      <c r="E320" s="33"/>
      <c r="F320" s="156" t="s">
        <v>932</v>
      </c>
      <c r="G320" s="33"/>
      <c r="H320" s="33"/>
      <c r="I320" s="157"/>
      <c r="J320" s="33"/>
      <c r="K320" s="33"/>
      <c r="L320" s="34"/>
      <c r="M320" s="158"/>
      <c r="N320" s="159"/>
      <c r="O320" s="59"/>
      <c r="P320" s="59"/>
      <c r="Q320" s="59"/>
      <c r="R320" s="59"/>
      <c r="S320" s="59"/>
      <c r="T320" s="60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T320" s="18" t="s">
        <v>152</v>
      </c>
      <c r="AU320" s="18" t="s">
        <v>83</v>
      </c>
    </row>
    <row r="321" spans="2:51" s="15" customFormat="1" ht="10.2">
      <c r="B321" s="176"/>
      <c r="D321" s="155" t="s">
        <v>165</v>
      </c>
      <c r="E321" s="177" t="s">
        <v>1</v>
      </c>
      <c r="F321" s="178" t="s">
        <v>924</v>
      </c>
      <c r="H321" s="177" t="s">
        <v>1</v>
      </c>
      <c r="I321" s="179"/>
      <c r="L321" s="176"/>
      <c r="M321" s="180"/>
      <c r="N321" s="181"/>
      <c r="O321" s="181"/>
      <c r="P321" s="181"/>
      <c r="Q321" s="181"/>
      <c r="R321" s="181"/>
      <c r="S321" s="181"/>
      <c r="T321" s="182"/>
      <c r="AT321" s="177" t="s">
        <v>165</v>
      </c>
      <c r="AU321" s="177" t="s">
        <v>83</v>
      </c>
      <c r="AV321" s="15" t="s">
        <v>81</v>
      </c>
      <c r="AW321" s="15" t="s">
        <v>30</v>
      </c>
      <c r="AX321" s="15" t="s">
        <v>73</v>
      </c>
      <c r="AY321" s="177" t="s">
        <v>144</v>
      </c>
    </row>
    <row r="322" spans="2:51" s="13" customFormat="1" ht="10.2">
      <c r="B322" s="160"/>
      <c r="D322" s="155" t="s">
        <v>165</v>
      </c>
      <c r="E322" s="161" t="s">
        <v>1</v>
      </c>
      <c r="F322" s="162" t="s">
        <v>240</v>
      </c>
      <c r="H322" s="163">
        <v>30</v>
      </c>
      <c r="I322" s="164"/>
      <c r="L322" s="160"/>
      <c r="M322" s="165"/>
      <c r="N322" s="166"/>
      <c r="O322" s="166"/>
      <c r="P322" s="166"/>
      <c r="Q322" s="166"/>
      <c r="R322" s="166"/>
      <c r="S322" s="166"/>
      <c r="T322" s="167"/>
      <c r="AT322" s="161" t="s">
        <v>165</v>
      </c>
      <c r="AU322" s="161" t="s">
        <v>83</v>
      </c>
      <c r="AV322" s="13" t="s">
        <v>83</v>
      </c>
      <c r="AW322" s="13" t="s">
        <v>30</v>
      </c>
      <c r="AX322" s="13" t="s">
        <v>73</v>
      </c>
      <c r="AY322" s="161" t="s">
        <v>144</v>
      </c>
    </row>
    <row r="323" spans="2:51" s="14" customFormat="1" ht="10.2">
      <c r="B323" s="168"/>
      <c r="D323" s="155" t="s">
        <v>165</v>
      </c>
      <c r="E323" s="169" t="s">
        <v>1</v>
      </c>
      <c r="F323" s="170" t="s">
        <v>167</v>
      </c>
      <c r="H323" s="171">
        <v>30</v>
      </c>
      <c r="I323" s="172"/>
      <c r="L323" s="168"/>
      <c r="M323" s="173"/>
      <c r="N323" s="174"/>
      <c r="O323" s="174"/>
      <c r="P323" s="174"/>
      <c r="Q323" s="174"/>
      <c r="R323" s="174"/>
      <c r="S323" s="174"/>
      <c r="T323" s="175"/>
      <c r="AT323" s="169" t="s">
        <v>165</v>
      </c>
      <c r="AU323" s="169" t="s">
        <v>83</v>
      </c>
      <c r="AV323" s="14" t="s">
        <v>151</v>
      </c>
      <c r="AW323" s="14" t="s">
        <v>30</v>
      </c>
      <c r="AX323" s="14" t="s">
        <v>81</v>
      </c>
      <c r="AY323" s="169" t="s">
        <v>144</v>
      </c>
    </row>
    <row r="324" spans="1:65" s="2" customFormat="1" ht="21.75" customHeight="1">
      <c r="A324" s="33"/>
      <c r="B324" s="141"/>
      <c r="C324" s="142" t="s">
        <v>271</v>
      </c>
      <c r="D324" s="142" t="s">
        <v>146</v>
      </c>
      <c r="E324" s="143" t="s">
        <v>933</v>
      </c>
      <c r="F324" s="144" t="s">
        <v>934</v>
      </c>
      <c r="G324" s="145" t="s">
        <v>192</v>
      </c>
      <c r="H324" s="146">
        <v>3</v>
      </c>
      <c r="I324" s="147"/>
      <c r="J324" s="148">
        <f>ROUND(I324*H324,2)</f>
        <v>0</v>
      </c>
      <c r="K324" s="144" t="s">
        <v>183</v>
      </c>
      <c r="L324" s="34"/>
      <c r="M324" s="149" t="s">
        <v>1</v>
      </c>
      <c r="N324" s="150" t="s">
        <v>38</v>
      </c>
      <c r="O324" s="59"/>
      <c r="P324" s="151">
        <f>O324*H324</f>
        <v>0</v>
      </c>
      <c r="Q324" s="151">
        <v>0</v>
      </c>
      <c r="R324" s="151">
        <f>Q324*H324</f>
        <v>0</v>
      </c>
      <c r="S324" s="151">
        <v>0</v>
      </c>
      <c r="T324" s="152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53" t="s">
        <v>196</v>
      </c>
      <c r="AT324" s="153" t="s">
        <v>146</v>
      </c>
      <c r="AU324" s="153" t="s">
        <v>83</v>
      </c>
      <c r="AY324" s="18" t="s">
        <v>144</v>
      </c>
      <c r="BE324" s="154">
        <f>IF(N324="základní",J324,0)</f>
        <v>0</v>
      </c>
      <c r="BF324" s="154">
        <f>IF(N324="snížená",J324,0)</f>
        <v>0</v>
      </c>
      <c r="BG324" s="154">
        <f>IF(N324="zákl. přenesená",J324,0)</f>
        <v>0</v>
      </c>
      <c r="BH324" s="154">
        <f>IF(N324="sníž. přenesená",J324,0)</f>
        <v>0</v>
      </c>
      <c r="BI324" s="154">
        <f>IF(N324="nulová",J324,0)</f>
        <v>0</v>
      </c>
      <c r="BJ324" s="18" t="s">
        <v>81</v>
      </c>
      <c r="BK324" s="154">
        <f>ROUND(I324*H324,2)</f>
        <v>0</v>
      </c>
      <c r="BL324" s="18" t="s">
        <v>196</v>
      </c>
      <c r="BM324" s="153" t="s">
        <v>371</v>
      </c>
    </row>
    <row r="325" spans="1:47" s="2" customFormat="1" ht="10.2">
      <c r="A325" s="33"/>
      <c r="B325" s="34"/>
      <c r="C325" s="33"/>
      <c r="D325" s="155" t="s">
        <v>152</v>
      </c>
      <c r="E325" s="33"/>
      <c r="F325" s="156" t="s">
        <v>934</v>
      </c>
      <c r="G325" s="33"/>
      <c r="H325" s="33"/>
      <c r="I325" s="157"/>
      <c r="J325" s="33"/>
      <c r="K325" s="33"/>
      <c r="L325" s="34"/>
      <c r="M325" s="158"/>
      <c r="N325" s="159"/>
      <c r="O325" s="59"/>
      <c r="P325" s="59"/>
      <c r="Q325" s="59"/>
      <c r="R325" s="59"/>
      <c r="S325" s="59"/>
      <c r="T325" s="60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T325" s="18" t="s">
        <v>152</v>
      </c>
      <c r="AU325" s="18" t="s">
        <v>83</v>
      </c>
    </row>
    <row r="326" spans="2:51" s="15" customFormat="1" ht="10.2">
      <c r="B326" s="176"/>
      <c r="D326" s="155" t="s">
        <v>165</v>
      </c>
      <c r="E326" s="177" t="s">
        <v>1</v>
      </c>
      <c r="F326" s="178" t="s">
        <v>924</v>
      </c>
      <c r="H326" s="177" t="s">
        <v>1</v>
      </c>
      <c r="I326" s="179"/>
      <c r="L326" s="176"/>
      <c r="M326" s="180"/>
      <c r="N326" s="181"/>
      <c r="O326" s="181"/>
      <c r="P326" s="181"/>
      <c r="Q326" s="181"/>
      <c r="R326" s="181"/>
      <c r="S326" s="181"/>
      <c r="T326" s="182"/>
      <c r="AT326" s="177" t="s">
        <v>165</v>
      </c>
      <c r="AU326" s="177" t="s">
        <v>83</v>
      </c>
      <c r="AV326" s="15" t="s">
        <v>81</v>
      </c>
      <c r="AW326" s="15" t="s">
        <v>30</v>
      </c>
      <c r="AX326" s="15" t="s">
        <v>73</v>
      </c>
      <c r="AY326" s="177" t="s">
        <v>144</v>
      </c>
    </row>
    <row r="327" spans="2:51" s="13" customFormat="1" ht="10.2">
      <c r="B327" s="160"/>
      <c r="D327" s="155" t="s">
        <v>165</v>
      </c>
      <c r="E327" s="161" t="s">
        <v>1</v>
      </c>
      <c r="F327" s="162" t="s">
        <v>159</v>
      </c>
      <c r="H327" s="163">
        <v>3</v>
      </c>
      <c r="I327" s="164"/>
      <c r="L327" s="160"/>
      <c r="M327" s="165"/>
      <c r="N327" s="166"/>
      <c r="O327" s="166"/>
      <c r="P327" s="166"/>
      <c r="Q327" s="166"/>
      <c r="R327" s="166"/>
      <c r="S327" s="166"/>
      <c r="T327" s="167"/>
      <c r="AT327" s="161" t="s">
        <v>165</v>
      </c>
      <c r="AU327" s="161" t="s">
        <v>83</v>
      </c>
      <c r="AV327" s="13" t="s">
        <v>83</v>
      </c>
      <c r="AW327" s="13" t="s">
        <v>30</v>
      </c>
      <c r="AX327" s="13" t="s">
        <v>73</v>
      </c>
      <c r="AY327" s="161" t="s">
        <v>144</v>
      </c>
    </row>
    <row r="328" spans="2:51" s="14" customFormat="1" ht="10.2">
      <c r="B328" s="168"/>
      <c r="D328" s="155" t="s">
        <v>165</v>
      </c>
      <c r="E328" s="169" t="s">
        <v>1</v>
      </c>
      <c r="F328" s="170" t="s">
        <v>167</v>
      </c>
      <c r="H328" s="171">
        <v>3</v>
      </c>
      <c r="I328" s="172"/>
      <c r="L328" s="168"/>
      <c r="M328" s="173"/>
      <c r="N328" s="174"/>
      <c r="O328" s="174"/>
      <c r="P328" s="174"/>
      <c r="Q328" s="174"/>
      <c r="R328" s="174"/>
      <c r="S328" s="174"/>
      <c r="T328" s="175"/>
      <c r="AT328" s="169" t="s">
        <v>165</v>
      </c>
      <c r="AU328" s="169" t="s">
        <v>83</v>
      </c>
      <c r="AV328" s="14" t="s">
        <v>151</v>
      </c>
      <c r="AW328" s="14" t="s">
        <v>30</v>
      </c>
      <c r="AX328" s="14" t="s">
        <v>81</v>
      </c>
      <c r="AY328" s="169" t="s">
        <v>144</v>
      </c>
    </row>
    <row r="329" spans="1:65" s="2" customFormat="1" ht="33" customHeight="1">
      <c r="A329" s="33"/>
      <c r="B329" s="141"/>
      <c r="C329" s="142" t="s">
        <v>373</v>
      </c>
      <c r="D329" s="142" t="s">
        <v>146</v>
      </c>
      <c r="E329" s="143" t="s">
        <v>935</v>
      </c>
      <c r="F329" s="144" t="s">
        <v>936</v>
      </c>
      <c r="G329" s="145" t="s">
        <v>192</v>
      </c>
      <c r="H329" s="146">
        <v>189</v>
      </c>
      <c r="I329" s="147"/>
      <c r="J329" s="148">
        <f>ROUND(I329*H329,2)</f>
        <v>0</v>
      </c>
      <c r="K329" s="144" t="s">
        <v>183</v>
      </c>
      <c r="L329" s="34"/>
      <c r="M329" s="149" t="s">
        <v>1</v>
      </c>
      <c r="N329" s="150" t="s">
        <v>38</v>
      </c>
      <c r="O329" s="59"/>
      <c r="P329" s="151">
        <f>O329*H329</f>
        <v>0</v>
      </c>
      <c r="Q329" s="151">
        <v>0</v>
      </c>
      <c r="R329" s="151">
        <f>Q329*H329</f>
        <v>0</v>
      </c>
      <c r="S329" s="151">
        <v>0</v>
      </c>
      <c r="T329" s="152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53" t="s">
        <v>196</v>
      </c>
      <c r="AT329" s="153" t="s">
        <v>146</v>
      </c>
      <c r="AU329" s="153" t="s">
        <v>83</v>
      </c>
      <c r="AY329" s="18" t="s">
        <v>144</v>
      </c>
      <c r="BE329" s="154">
        <f>IF(N329="základní",J329,0)</f>
        <v>0</v>
      </c>
      <c r="BF329" s="154">
        <f>IF(N329="snížená",J329,0)</f>
        <v>0</v>
      </c>
      <c r="BG329" s="154">
        <f>IF(N329="zákl. přenesená",J329,0)</f>
        <v>0</v>
      </c>
      <c r="BH329" s="154">
        <f>IF(N329="sníž. přenesená",J329,0)</f>
        <v>0</v>
      </c>
      <c r="BI329" s="154">
        <f>IF(N329="nulová",J329,0)</f>
        <v>0</v>
      </c>
      <c r="BJ329" s="18" t="s">
        <v>81</v>
      </c>
      <c r="BK329" s="154">
        <f>ROUND(I329*H329,2)</f>
        <v>0</v>
      </c>
      <c r="BL329" s="18" t="s">
        <v>196</v>
      </c>
      <c r="BM329" s="153" t="s">
        <v>376</v>
      </c>
    </row>
    <row r="330" spans="1:47" s="2" customFormat="1" ht="19.2">
      <c r="A330" s="33"/>
      <c r="B330" s="34"/>
      <c r="C330" s="33"/>
      <c r="D330" s="155" t="s">
        <v>152</v>
      </c>
      <c r="E330" s="33"/>
      <c r="F330" s="156" t="s">
        <v>936</v>
      </c>
      <c r="G330" s="33"/>
      <c r="H330" s="33"/>
      <c r="I330" s="157"/>
      <c r="J330" s="33"/>
      <c r="K330" s="33"/>
      <c r="L330" s="34"/>
      <c r="M330" s="158"/>
      <c r="N330" s="159"/>
      <c r="O330" s="59"/>
      <c r="P330" s="59"/>
      <c r="Q330" s="59"/>
      <c r="R330" s="59"/>
      <c r="S330" s="59"/>
      <c r="T330" s="60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T330" s="18" t="s">
        <v>152</v>
      </c>
      <c r="AU330" s="18" t="s">
        <v>83</v>
      </c>
    </row>
    <row r="331" spans="2:51" s="15" customFormat="1" ht="10.2">
      <c r="B331" s="176"/>
      <c r="D331" s="155" t="s">
        <v>165</v>
      </c>
      <c r="E331" s="177" t="s">
        <v>1</v>
      </c>
      <c r="F331" s="178" t="s">
        <v>272</v>
      </c>
      <c r="H331" s="177" t="s">
        <v>1</v>
      </c>
      <c r="I331" s="179"/>
      <c r="L331" s="176"/>
      <c r="M331" s="180"/>
      <c r="N331" s="181"/>
      <c r="O331" s="181"/>
      <c r="P331" s="181"/>
      <c r="Q331" s="181"/>
      <c r="R331" s="181"/>
      <c r="S331" s="181"/>
      <c r="T331" s="182"/>
      <c r="AT331" s="177" t="s">
        <v>165</v>
      </c>
      <c r="AU331" s="177" t="s">
        <v>83</v>
      </c>
      <c r="AV331" s="15" t="s">
        <v>81</v>
      </c>
      <c r="AW331" s="15" t="s">
        <v>30</v>
      </c>
      <c r="AX331" s="15" t="s">
        <v>73</v>
      </c>
      <c r="AY331" s="177" t="s">
        <v>144</v>
      </c>
    </row>
    <row r="332" spans="2:51" s="13" customFormat="1" ht="10.2">
      <c r="B332" s="160"/>
      <c r="D332" s="155" t="s">
        <v>165</v>
      </c>
      <c r="E332" s="161" t="s">
        <v>1</v>
      </c>
      <c r="F332" s="162" t="s">
        <v>937</v>
      </c>
      <c r="H332" s="163">
        <v>189</v>
      </c>
      <c r="I332" s="164"/>
      <c r="L332" s="160"/>
      <c r="M332" s="165"/>
      <c r="N332" s="166"/>
      <c r="O332" s="166"/>
      <c r="P332" s="166"/>
      <c r="Q332" s="166"/>
      <c r="R332" s="166"/>
      <c r="S332" s="166"/>
      <c r="T332" s="167"/>
      <c r="AT332" s="161" t="s">
        <v>165</v>
      </c>
      <c r="AU332" s="161" t="s">
        <v>83</v>
      </c>
      <c r="AV332" s="13" t="s">
        <v>83</v>
      </c>
      <c r="AW332" s="13" t="s">
        <v>30</v>
      </c>
      <c r="AX332" s="13" t="s">
        <v>73</v>
      </c>
      <c r="AY332" s="161" t="s">
        <v>144</v>
      </c>
    </row>
    <row r="333" spans="2:51" s="14" customFormat="1" ht="10.2">
      <c r="B333" s="168"/>
      <c r="D333" s="155" t="s">
        <v>165</v>
      </c>
      <c r="E333" s="169" t="s">
        <v>1</v>
      </c>
      <c r="F333" s="170" t="s">
        <v>167</v>
      </c>
      <c r="H333" s="171">
        <v>189</v>
      </c>
      <c r="I333" s="172"/>
      <c r="L333" s="168"/>
      <c r="M333" s="173"/>
      <c r="N333" s="174"/>
      <c r="O333" s="174"/>
      <c r="P333" s="174"/>
      <c r="Q333" s="174"/>
      <c r="R333" s="174"/>
      <c r="S333" s="174"/>
      <c r="T333" s="175"/>
      <c r="AT333" s="169" t="s">
        <v>165</v>
      </c>
      <c r="AU333" s="169" t="s">
        <v>83</v>
      </c>
      <c r="AV333" s="14" t="s">
        <v>151</v>
      </c>
      <c r="AW333" s="14" t="s">
        <v>30</v>
      </c>
      <c r="AX333" s="14" t="s">
        <v>81</v>
      </c>
      <c r="AY333" s="169" t="s">
        <v>144</v>
      </c>
    </row>
    <row r="334" spans="1:65" s="2" customFormat="1" ht="33" customHeight="1">
      <c r="A334" s="33"/>
      <c r="B334" s="141"/>
      <c r="C334" s="142" t="s">
        <v>278</v>
      </c>
      <c r="D334" s="142" t="s">
        <v>146</v>
      </c>
      <c r="E334" s="143" t="s">
        <v>938</v>
      </c>
      <c r="F334" s="144" t="s">
        <v>939</v>
      </c>
      <c r="G334" s="145" t="s">
        <v>192</v>
      </c>
      <c r="H334" s="146">
        <v>87</v>
      </c>
      <c r="I334" s="147"/>
      <c r="J334" s="148">
        <f>ROUND(I334*H334,2)</f>
        <v>0</v>
      </c>
      <c r="K334" s="144" t="s">
        <v>183</v>
      </c>
      <c r="L334" s="34"/>
      <c r="M334" s="149" t="s">
        <v>1</v>
      </c>
      <c r="N334" s="150" t="s">
        <v>38</v>
      </c>
      <c r="O334" s="59"/>
      <c r="P334" s="151">
        <f>O334*H334</f>
        <v>0</v>
      </c>
      <c r="Q334" s="151">
        <v>0</v>
      </c>
      <c r="R334" s="151">
        <f>Q334*H334</f>
        <v>0</v>
      </c>
      <c r="S334" s="151">
        <v>0</v>
      </c>
      <c r="T334" s="152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53" t="s">
        <v>196</v>
      </c>
      <c r="AT334" s="153" t="s">
        <v>146</v>
      </c>
      <c r="AU334" s="153" t="s">
        <v>83</v>
      </c>
      <c r="AY334" s="18" t="s">
        <v>144</v>
      </c>
      <c r="BE334" s="154">
        <f>IF(N334="základní",J334,0)</f>
        <v>0</v>
      </c>
      <c r="BF334" s="154">
        <f>IF(N334="snížená",J334,0)</f>
        <v>0</v>
      </c>
      <c r="BG334" s="154">
        <f>IF(N334="zákl. přenesená",J334,0)</f>
        <v>0</v>
      </c>
      <c r="BH334" s="154">
        <f>IF(N334="sníž. přenesená",J334,0)</f>
        <v>0</v>
      </c>
      <c r="BI334" s="154">
        <f>IF(N334="nulová",J334,0)</f>
        <v>0</v>
      </c>
      <c r="BJ334" s="18" t="s">
        <v>81</v>
      </c>
      <c r="BK334" s="154">
        <f>ROUND(I334*H334,2)</f>
        <v>0</v>
      </c>
      <c r="BL334" s="18" t="s">
        <v>196</v>
      </c>
      <c r="BM334" s="153" t="s">
        <v>380</v>
      </c>
    </row>
    <row r="335" spans="1:47" s="2" customFormat="1" ht="19.2">
      <c r="A335" s="33"/>
      <c r="B335" s="34"/>
      <c r="C335" s="33"/>
      <c r="D335" s="155" t="s">
        <v>152</v>
      </c>
      <c r="E335" s="33"/>
      <c r="F335" s="156" t="s">
        <v>939</v>
      </c>
      <c r="G335" s="33"/>
      <c r="H335" s="33"/>
      <c r="I335" s="157"/>
      <c r="J335" s="33"/>
      <c r="K335" s="33"/>
      <c r="L335" s="34"/>
      <c r="M335" s="158"/>
      <c r="N335" s="159"/>
      <c r="O335" s="59"/>
      <c r="P335" s="59"/>
      <c r="Q335" s="59"/>
      <c r="R335" s="59"/>
      <c r="S335" s="59"/>
      <c r="T335" s="60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T335" s="18" t="s">
        <v>152</v>
      </c>
      <c r="AU335" s="18" t="s">
        <v>83</v>
      </c>
    </row>
    <row r="336" spans="2:51" s="15" customFormat="1" ht="10.2">
      <c r="B336" s="176"/>
      <c r="D336" s="155" t="s">
        <v>165</v>
      </c>
      <c r="E336" s="177" t="s">
        <v>1</v>
      </c>
      <c r="F336" s="178" t="s">
        <v>272</v>
      </c>
      <c r="H336" s="177" t="s">
        <v>1</v>
      </c>
      <c r="I336" s="179"/>
      <c r="L336" s="176"/>
      <c r="M336" s="180"/>
      <c r="N336" s="181"/>
      <c r="O336" s="181"/>
      <c r="P336" s="181"/>
      <c r="Q336" s="181"/>
      <c r="R336" s="181"/>
      <c r="S336" s="181"/>
      <c r="T336" s="182"/>
      <c r="AT336" s="177" t="s">
        <v>165</v>
      </c>
      <c r="AU336" s="177" t="s">
        <v>83</v>
      </c>
      <c r="AV336" s="15" t="s">
        <v>81</v>
      </c>
      <c r="AW336" s="15" t="s">
        <v>30</v>
      </c>
      <c r="AX336" s="15" t="s">
        <v>73</v>
      </c>
      <c r="AY336" s="177" t="s">
        <v>144</v>
      </c>
    </row>
    <row r="337" spans="2:51" s="13" customFormat="1" ht="10.2">
      <c r="B337" s="160"/>
      <c r="D337" s="155" t="s">
        <v>165</v>
      </c>
      <c r="E337" s="161" t="s">
        <v>1</v>
      </c>
      <c r="F337" s="162" t="s">
        <v>940</v>
      </c>
      <c r="H337" s="163">
        <v>87</v>
      </c>
      <c r="I337" s="164"/>
      <c r="L337" s="160"/>
      <c r="M337" s="165"/>
      <c r="N337" s="166"/>
      <c r="O337" s="166"/>
      <c r="P337" s="166"/>
      <c r="Q337" s="166"/>
      <c r="R337" s="166"/>
      <c r="S337" s="166"/>
      <c r="T337" s="167"/>
      <c r="AT337" s="161" t="s">
        <v>165</v>
      </c>
      <c r="AU337" s="161" t="s">
        <v>83</v>
      </c>
      <c r="AV337" s="13" t="s">
        <v>83</v>
      </c>
      <c r="AW337" s="13" t="s">
        <v>30</v>
      </c>
      <c r="AX337" s="13" t="s">
        <v>73</v>
      </c>
      <c r="AY337" s="161" t="s">
        <v>144</v>
      </c>
    </row>
    <row r="338" spans="2:51" s="14" customFormat="1" ht="10.2">
      <c r="B338" s="168"/>
      <c r="D338" s="155" t="s">
        <v>165</v>
      </c>
      <c r="E338" s="169" t="s">
        <v>1</v>
      </c>
      <c r="F338" s="170" t="s">
        <v>167</v>
      </c>
      <c r="H338" s="171">
        <v>87</v>
      </c>
      <c r="I338" s="172"/>
      <c r="L338" s="168"/>
      <c r="M338" s="173"/>
      <c r="N338" s="174"/>
      <c r="O338" s="174"/>
      <c r="P338" s="174"/>
      <c r="Q338" s="174"/>
      <c r="R338" s="174"/>
      <c r="S338" s="174"/>
      <c r="T338" s="175"/>
      <c r="AT338" s="169" t="s">
        <v>165</v>
      </c>
      <c r="AU338" s="169" t="s">
        <v>83</v>
      </c>
      <c r="AV338" s="14" t="s">
        <v>151</v>
      </c>
      <c r="AW338" s="14" t="s">
        <v>30</v>
      </c>
      <c r="AX338" s="14" t="s">
        <v>81</v>
      </c>
      <c r="AY338" s="169" t="s">
        <v>144</v>
      </c>
    </row>
    <row r="339" spans="1:65" s="2" customFormat="1" ht="33" customHeight="1">
      <c r="A339" s="33"/>
      <c r="B339" s="141"/>
      <c r="C339" s="142" t="s">
        <v>383</v>
      </c>
      <c r="D339" s="142" t="s">
        <v>146</v>
      </c>
      <c r="E339" s="143" t="s">
        <v>941</v>
      </c>
      <c r="F339" s="144" t="s">
        <v>942</v>
      </c>
      <c r="G339" s="145" t="s">
        <v>192</v>
      </c>
      <c r="H339" s="146">
        <v>3</v>
      </c>
      <c r="I339" s="147"/>
      <c r="J339" s="148">
        <f>ROUND(I339*H339,2)</f>
        <v>0</v>
      </c>
      <c r="K339" s="144" t="s">
        <v>183</v>
      </c>
      <c r="L339" s="34"/>
      <c r="M339" s="149" t="s">
        <v>1</v>
      </c>
      <c r="N339" s="150" t="s">
        <v>38</v>
      </c>
      <c r="O339" s="59"/>
      <c r="P339" s="151">
        <f>O339*H339</f>
        <v>0</v>
      </c>
      <c r="Q339" s="151">
        <v>0</v>
      </c>
      <c r="R339" s="151">
        <f>Q339*H339</f>
        <v>0</v>
      </c>
      <c r="S339" s="151">
        <v>0</v>
      </c>
      <c r="T339" s="152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53" t="s">
        <v>196</v>
      </c>
      <c r="AT339" s="153" t="s">
        <v>146</v>
      </c>
      <c r="AU339" s="153" t="s">
        <v>83</v>
      </c>
      <c r="AY339" s="18" t="s">
        <v>144</v>
      </c>
      <c r="BE339" s="154">
        <f>IF(N339="základní",J339,0)</f>
        <v>0</v>
      </c>
      <c r="BF339" s="154">
        <f>IF(N339="snížená",J339,0)</f>
        <v>0</v>
      </c>
      <c r="BG339" s="154">
        <f>IF(N339="zákl. přenesená",J339,0)</f>
        <v>0</v>
      </c>
      <c r="BH339" s="154">
        <f>IF(N339="sníž. přenesená",J339,0)</f>
        <v>0</v>
      </c>
      <c r="BI339" s="154">
        <f>IF(N339="nulová",J339,0)</f>
        <v>0</v>
      </c>
      <c r="BJ339" s="18" t="s">
        <v>81</v>
      </c>
      <c r="BK339" s="154">
        <f>ROUND(I339*H339,2)</f>
        <v>0</v>
      </c>
      <c r="BL339" s="18" t="s">
        <v>196</v>
      </c>
      <c r="BM339" s="153" t="s">
        <v>386</v>
      </c>
    </row>
    <row r="340" spans="1:47" s="2" customFormat="1" ht="19.2">
      <c r="A340" s="33"/>
      <c r="B340" s="34"/>
      <c r="C340" s="33"/>
      <c r="D340" s="155" t="s">
        <v>152</v>
      </c>
      <c r="E340" s="33"/>
      <c r="F340" s="156" t="s">
        <v>942</v>
      </c>
      <c r="G340" s="33"/>
      <c r="H340" s="33"/>
      <c r="I340" s="157"/>
      <c r="J340" s="33"/>
      <c r="K340" s="33"/>
      <c r="L340" s="34"/>
      <c r="M340" s="158"/>
      <c r="N340" s="159"/>
      <c r="O340" s="59"/>
      <c r="P340" s="59"/>
      <c r="Q340" s="59"/>
      <c r="R340" s="59"/>
      <c r="S340" s="59"/>
      <c r="T340" s="60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T340" s="18" t="s">
        <v>152</v>
      </c>
      <c r="AU340" s="18" t="s">
        <v>83</v>
      </c>
    </row>
    <row r="341" spans="2:51" s="15" customFormat="1" ht="10.2">
      <c r="B341" s="176"/>
      <c r="D341" s="155" t="s">
        <v>165</v>
      </c>
      <c r="E341" s="177" t="s">
        <v>1</v>
      </c>
      <c r="F341" s="178" t="s">
        <v>272</v>
      </c>
      <c r="H341" s="177" t="s">
        <v>1</v>
      </c>
      <c r="I341" s="179"/>
      <c r="L341" s="176"/>
      <c r="M341" s="180"/>
      <c r="N341" s="181"/>
      <c r="O341" s="181"/>
      <c r="P341" s="181"/>
      <c r="Q341" s="181"/>
      <c r="R341" s="181"/>
      <c r="S341" s="181"/>
      <c r="T341" s="182"/>
      <c r="AT341" s="177" t="s">
        <v>165</v>
      </c>
      <c r="AU341" s="177" t="s">
        <v>83</v>
      </c>
      <c r="AV341" s="15" t="s">
        <v>81</v>
      </c>
      <c r="AW341" s="15" t="s">
        <v>30</v>
      </c>
      <c r="AX341" s="15" t="s">
        <v>73</v>
      </c>
      <c r="AY341" s="177" t="s">
        <v>144</v>
      </c>
    </row>
    <row r="342" spans="2:51" s="13" customFormat="1" ht="10.2">
      <c r="B342" s="160"/>
      <c r="D342" s="155" t="s">
        <v>165</v>
      </c>
      <c r="E342" s="161" t="s">
        <v>1</v>
      </c>
      <c r="F342" s="162" t="s">
        <v>159</v>
      </c>
      <c r="H342" s="163">
        <v>3</v>
      </c>
      <c r="I342" s="164"/>
      <c r="L342" s="160"/>
      <c r="M342" s="165"/>
      <c r="N342" s="166"/>
      <c r="O342" s="166"/>
      <c r="P342" s="166"/>
      <c r="Q342" s="166"/>
      <c r="R342" s="166"/>
      <c r="S342" s="166"/>
      <c r="T342" s="167"/>
      <c r="AT342" s="161" t="s">
        <v>165</v>
      </c>
      <c r="AU342" s="161" t="s">
        <v>83</v>
      </c>
      <c r="AV342" s="13" t="s">
        <v>83</v>
      </c>
      <c r="AW342" s="13" t="s">
        <v>30</v>
      </c>
      <c r="AX342" s="13" t="s">
        <v>73</v>
      </c>
      <c r="AY342" s="161" t="s">
        <v>144</v>
      </c>
    </row>
    <row r="343" spans="2:51" s="14" customFormat="1" ht="10.2">
      <c r="B343" s="168"/>
      <c r="D343" s="155" t="s">
        <v>165</v>
      </c>
      <c r="E343" s="169" t="s">
        <v>1</v>
      </c>
      <c r="F343" s="170" t="s">
        <v>167</v>
      </c>
      <c r="H343" s="171">
        <v>3</v>
      </c>
      <c r="I343" s="172"/>
      <c r="L343" s="168"/>
      <c r="M343" s="173"/>
      <c r="N343" s="174"/>
      <c r="O343" s="174"/>
      <c r="P343" s="174"/>
      <c r="Q343" s="174"/>
      <c r="R343" s="174"/>
      <c r="S343" s="174"/>
      <c r="T343" s="175"/>
      <c r="AT343" s="169" t="s">
        <v>165</v>
      </c>
      <c r="AU343" s="169" t="s">
        <v>83</v>
      </c>
      <c r="AV343" s="14" t="s">
        <v>151</v>
      </c>
      <c r="AW343" s="14" t="s">
        <v>30</v>
      </c>
      <c r="AX343" s="14" t="s">
        <v>81</v>
      </c>
      <c r="AY343" s="169" t="s">
        <v>144</v>
      </c>
    </row>
    <row r="344" spans="1:65" s="2" customFormat="1" ht="16.5" customHeight="1">
      <c r="A344" s="33"/>
      <c r="B344" s="141"/>
      <c r="C344" s="142" t="s">
        <v>284</v>
      </c>
      <c r="D344" s="142" t="s">
        <v>146</v>
      </c>
      <c r="E344" s="143" t="s">
        <v>943</v>
      </c>
      <c r="F344" s="144" t="s">
        <v>944</v>
      </c>
      <c r="G344" s="145" t="s">
        <v>182</v>
      </c>
      <c r="H344" s="146">
        <v>42</v>
      </c>
      <c r="I344" s="147"/>
      <c r="J344" s="148">
        <f>ROUND(I344*H344,2)</f>
        <v>0</v>
      </c>
      <c r="K344" s="144" t="s">
        <v>183</v>
      </c>
      <c r="L344" s="34"/>
      <c r="M344" s="149" t="s">
        <v>1</v>
      </c>
      <c r="N344" s="150" t="s">
        <v>38</v>
      </c>
      <c r="O344" s="59"/>
      <c r="P344" s="151">
        <f>O344*H344</f>
        <v>0</v>
      </c>
      <c r="Q344" s="151">
        <v>0</v>
      </c>
      <c r="R344" s="151">
        <f>Q344*H344</f>
        <v>0</v>
      </c>
      <c r="S344" s="151">
        <v>0</v>
      </c>
      <c r="T344" s="152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53" t="s">
        <v>196</v>
      </c>
      <c r="AT344" s="153" t="s">
        <v>146</v>
      </c>
      <c r="AU344" s="153" t="s">
        <v>83</v>
      </c>
      <c r="AY344" s="18" t="s">
        <v>144</v>
      </c>
      <c r="BE344" s="154">
        <f>IF(N344="základní",J344,0)</f>
        <v>0</v>
      </c>
      <c r="BF344" s="154">
        <f>IF(N344="snížená",J344,0)</f>
        <v>0</v>
      </c>
      <c r="BG344" s="154">
        <f>IF(N344="zákl. přenesená",J344,0)</f>
        <v>0</v>
      </c>
      <c r="BH344" s="154">
        <f>IF(N344="sníž. přenesená",J344,0)</f>
        <v>0</v>
      </c>
      <c r="BI344" s="154">
        <f>IF(N344="nulová",J344,0)</f>
        <v>0</v>
      </c>
      <c r="BJ344" s="18" t="s">
        <v>81</v>
      </c>
      <c r="BK344" s="154">
        <f>ROUND(I344*H344,2)</f>
        <v>0</v>
      </c>
      <c r="BL344" s="18" t="s">
        <v>196</v>
      </c>
      <c r="BM344" s="153" t="s">
        <v>390</v>
      </c>
    </row>
    <row r="345" spans="1:47" s="2" customFormat="1" ht="10.2">
      <c r="A345" s="33"/>
      <c r="B345" s="34"/>
      <c r="C345" s="33"/>
      <c r="D345" s="155" t="s">
        <v>152</v>
      </c>
      <c r="E345" s="33"/>
      <c r="F345" s="156" t="s">
        <v>944</v>
      </c>
      <c r="G345" s="33"/>
      <c r="H345" s="33"/>
      <c r="I345" s="157"/>
      <c r="J345" s="33"/>
      <c r="K345" s="33"/>
      <c r="L345" s="34"/>
      <c r="M345" s="158"/>
      <c r="N345" s="159"/>
      <c r="O345" s="59"/>
      <c r="P345" s="59"/>
      <c r="Q345" s="59"/>
      <c r="R345" s="59"/>
      <c r="S345" s="59"/>
      <c r="T345" s="60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T345" s="18" t="s">
        <v>152</v>
      </c>
      <c r="AU345" s="18" t="s">
        <v>83</v>
      </c>
    </row>
    <row r="346" spans="2:51" s="15" customFormat="1" ht="10.2">
      <c r="B346" s="176"/>
      <c r="D346" s="155" t="s">
        <v>165</v>
      </c>
      <c r="E346" s="177" t="s">
        <v>1</v>
      </c>
      <c r="F346" s="178" t="s">
        <v>924</v>
      </c>
      <c r="H346" s="177" t="s">
        <v>1</v>
      </c>
      <c r="I346" s="179"/>
      <c r="L346" s="176"/>
      <c r="M346" s="180"/>
      <c r="N346" s="181"/>
      <c r="O346" s="181"/>
      <c r="P346" s="181"/>
      <c r="Q346" s="181"/>
      <c r="R346" s="181"/>
      <c r="S346" s="181"/>
      <c r="T346" s="182"/>
      <c r="AT346" s="177" t="s">
        <v>165</v>
      </c>
      <c r="AU346" s="177" t="s">
        <v>83</v>
      </c>
      <c r="AV346" s="15" t="s">
        <v>81</v>
      </c>
      <c r="AW346" s="15" t="s">
        <v>30</v>
      </c>
      <c r="AX346" s="15" t="s">
        <v>73</v>
      </c>
      <c r="AY346" s="177" t="s">
        <v>144</v>
      </c>
    </row>
    <row r="347" spans="2:51" s="13" customFormat="1" ht="10.2">
      <c r="B347" s="160"/>
      <c r="D347" s="155" t="s">
        <v>165</v>
      </c>
      <c r="E347" s="161" t="s">
        <v>1</v>
      </c>
      <c r="F347" s="162" t="s">
        <v>945</v>
      </c>
      <c r="H347" s="163">
        <v>42</v>
      </c>
      <c r="I347" s="164"/>
      <c r="L347" s="160"/>
      <c r="M347" s="165"/>
      <c r="N347" s="166"/>
      <c r="O347" s="166"/>
      <c r="P347" s="166"/>
      <c r="Q347" s="166"/>
      <c r="R347" s="166"/>
      <c r="S347" s="166"/>
      <c r="T347" s="167"/>
      <c r="AT347" s="161" t="s">
        <v>165</v>
      </c>
      <c r="AU347" s="161" t="s">
        <v>83</v>
      </c>
      <c r="AV347" s="13" t="s">
        <v>83</v>
      </c>
      <c r="AW347" s="13" t="s">
        <v>30</v>
      </c>
      <c r="AX347" s="13" t="s">
        <v>73</v>
      </c>
      <c r="AY347" s="161" t="s">
        <v>144</v>
      </c>
    </row>
    <row r="348" spans="2:51" s="14" customFormat="1" ht="10.2">
      <c r="B348" s="168"/>
      <c r="D348" s="155" t="s">
        <v>165</v>
      </c>
      <c r="E348" s="169" t="s">
        <v>1</v>
      </c>
      <c r="F348" s="170" t="s">
        <v>167</v>
      </c>
      <c r="H348" s="171">
        <v>42</v>
      </c>
      <c r="I348" s="172"/>
      <c r="L348" s="168"/>
      <c r="M348" s="173"/>
      <c r="N348" s="174"/>
      <c r="O348" s="174"/>
      <c r="P348" s="174"/>
      <c r="Q348" s="174"/>
      <c r="R348" s="174"/>
      <c r="S348" s="174"/>
      <c r="T348" s="175"/>
      <c r="AT348" s="169" t="s">
        <v>165</v>
      </c>
      <c r="AU348" s="169" t="s">
        <v>83</v>
      </c>
      <c r="AV348" s="14" t="s">
        <v>151</v>
      </c>
      <c r="AW348" s="14" t="s">
        <v>30</v>
      </c>
      <c r="AX348" s="14" t="s">
        <v>81</v>
      </c>
      <c r="AY348" s="169" t="s">
        <v>144</v>
      </c>
    </row>
    <row r="349" spans="1:65" s="2" customFormat="1" ht="21.75" customHeight="1">
      <c r="A349" s="33"/>
      <c r="B349" s="141"/>
      <c r="C349" s="142" t="s">
        <v>393</v>
      </c>
      <c r="D349" s="142" t="s">
        <v>146</v>
      </c>
      <c r="E349" s="143" t="s">
        <v>946</v>
      </c>
      <c r="F349" s="144" t="s">
        <v>947</v>
      </c>
      <c r="G349" s="145" t="s">
        <v>182</v>
      </c>
      <c r="H349" s="146">
        <v>42</v>
      </c>
      <c r="I349" s="147"/>
      <c r="J349" s="148">
        <f>ROUND(I349*H349,2)</f>
        <v>0</v>
      </c>
      <c r="K349" s="144" t="s">
        <v>183</v>
      </c>
      <c r="L349" s="34"/>
      <c r="M349" s="149" t="s">
        <v>1</v>
      </c>
      <c r="N349" s="150" t="s">
        <v>38</v>
      </c>
      <c r="O349" s="59"/>
      <c r="P349" s="151">
        <f>O349*H349</f>
        <v>0</v>
      </c>
      <c r="Q349" s="151">
        <v>0</v>
      </c>
      <c r="R349" s="151">
        <f>Q349*H349</f>
        <v>0</v>
      </c>
      <c r="S349" s="151">
        <v>0</v>
      </c>
      <c r="T349" s="152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53" t="s">
        <v>196</v>
      </c>
      <c r="AT349" s="153" t="s">
        <v>146</v>
      </c>
      <c r="AU349" s="153" t="s">
        <v>83</v>
      </c>
      <c r="AY349" s="18" t="s">
        <v>144</v>
      </c>
      <c r="BE349" s="154">
        <f>IF(N349="základní",J349,0)</f>
        <v>0</v>
      </c>
      <c r="BF349" s="154">
        <f>IF(N349="snížená",J349,0)</f>
        <v>0</v>
      </c>
      <c r="BG349" s="154">
        <f>IF(N349="zákl. přenesená",J349,0)</f>
        <v>0</v>
      </c>
      <c r="BH349" s="154">
        <f>IF(N349="sníž. přenesená",J349,0)</f>
        <v>0</v>
      </c>
      <c r="BI349" s="154">
        <f>IF(N349="nulová",J349,0)</f>
        <v>0</v>
      </c>
      <c r="BJ349" s="18" t="s">
        <v>81</v>
      </c>
      <c r="BK349" s="154">
        <f>ROUND(I349*H349,2)</f>
        <v>0</v>
      </c>
      <c r="BL349" s="18" t="s">
        <v>196</v>
      </c>
      <c r="BM349" s="153" t="s">
        <v>396</v>
      </c>
    </row>
    <row r="350" spans="1:47" s="2" customFormat="1" ht="10.2">
      <c r="A350" s="33"/>
      <c r="B350" s="34"/>
      <c r="C350" s="33"/>
      <c r="D350" s="155" t="s">
        <v>152</v>
      </c>
      <c r="E350" s="33"/>
      <c r="F350" s="156" t="s">
        <v>947</v>
      </c>
      <c r="G350" s="33"/>
      <c r="H350" s="33"/>
      <c r="I350" s="157"/>
      <c r="J350" s="33"/>
      <c r="K350" s="33"/>
      <c r="L350" s="34"/>
      <c r="M350" s="158"/>
      <c r="N350" s="159"/>
      <c r="O350" s="59"/>
      <c r="P350" s="59"/>
      <c r="Q350" s="59"/>
      <c r="R350" s="59"/>
      <c r="S350" s="59"/>
      <c r="T350" s="60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T350" s="18" t="s">
        <v>152</v>
      </c>
      <c r="AU350" s="18" t="s">
        <v>83</v>
      </c>
    </row>
    <row r="351" spans="1:65" s="2" customFormat="1" ht="16.5" customHeight="1">
      <c r="A351" s="33"/>
      <c r="B351" s="141"/>
      <c r="C351" s="142" t="s">
        <v>289</v>
      </c>
      <c r="D351" s="142" t="s">
        <v>146</v>
      </c>
      <c r="E351" s="143" t="s">
        <v>948</v>
      </c>
      <c r="F351" s="144" t="s">
        <v>949</v>
      </c>
      <c r="G351" s="145" t="s">
        <v>182</v>
      </c>
      <c r="H351" s="146">
        <v>5</v>
      </c>
      <c r="I351" s="147"/>
      <c r="J351" s="148">
        <f>ROUND(I351*H351,2)</f>
        <v>0</v>
      </c>
      <c r="K351" s="144" t="s">
        <v>183</v>
      </c>
      <c r="L351" s="34"/>
      <c r="M351" s="149" t="s">
        <v>1</v>
      </c>
      <c r="N351" s="150" t="s">
        <v>38</v>
      </c>
      <c r="O351" s="59"/>
      <c r="P351" s="151">
        <f>O351*H351</f>
        <v>0</v>
      </c>
      <c r="Q351" s="151">
        <v>0</v>
      </c>
      <c r="R351" s="151">
        <f>Q351*H351</f>
        <v>0</v>
      </c>
      <c r="S351" s="151">
        <v>0</v>
      </c>
      <c r="T351" s="152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53" t="s">
        <v>196</v>
      </c>
      <c r="AT351" s="153" t="s">
        <v>146</v>
      </c>
      <c r="AU351" s="153" t="s">
        <v>83</v>
      </c>
      <c r="AY351" s="18" t="s">
        <v>144</v>
      </c>
      <c r="BE351" s="154">
        <f>IF(N351="základní",J351,0)</f>
        <v>0</v>
      </c>
      <c r="BF351" s="154">
        <f>IF(N351="snížená",J351,0)</f>
        <v>0</v>
      </c>
      <c r="BG351" s="154">
        <f>IF(N351="zákl. přenesená",J351,0)</f>
        <v>0</v>
      </c>
      <c r="BH351" s="154">
        <f>IF(N351="sníž. přenesená",J351,0)</f>
        <v>0</v>
      </c>
      <c r="BI351" s="154">
        <f>IF(N351="nulová",J351,0)</f>
        <v>0</v>
      </c>
      <c r="BJ351" s="18" t="s">
        <v>81</v>
      </c>
      <c r="BK351" s="154">
        <f>ROUND(I351*H351,2)</f>
        <v>0</v>
      </c>
      <c r="BL351" s="18" t="s">
        <v>196</v>
      </c>
      <c r="BM351" s="153" t="s">
        <v>399</v>
      </c>
    </row>
    <row r="352" spans="1:47" s="2" customFormat="1" ht="10.2">
      <c r="A352" s="33"/>
      <c r="B352" s="34"/>
      <c r="C352" s="33"/>
      <c r="D352" s="155" t="s">
        <v>152</v>
      </c>
      <c r="E352" s="33"/>
      <c r="F352" s="156" t="s">
        <v>949</v>
      </c>
      <c r="G352" s="33"/>
      <c r="H352" s="33"/>
      <c r="I352" s="157"/>
      <c r="J352" s="33"/>
      <c r="K352" s="33"/>
      <c r="L352" s="34"/>
      <c r="M352" s="158"/>
      <c r="N352" s="159"/>
      <c r="O352" s="59"/>
      <c r="P352" s="59"/>
      <c r="Q352" s="59"/>
      <c r="R352" s="59"/>
      <c r="S352" s="59"/>
      <c r="T352" s="60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T352" s="18" t="s">
        <v>152</v>
      </c>
      <c r="AU352" s="18" t="s">
        <v>83</v>
      </c>
    </row>
    <row r="353" spans="2:51" s="15" customFormat="1" ht="10.2">
      <c r="B353" s="176"/>
      <c r="D353" s="155" t="s">
        <v>165</v>
      </c>
      <c r="E353" s="177" t="s">
        <v>1</v>
      </c>
      <c r="F353" s="178" t="s">
        <v>924</v>
      </c>
      <c r="H353" s="177" t="s">
        <v>1</v>
      </c>
      <c r="I353" s="179"/>
      <c r="L353" s="176"/>
      <c r="M353" s="180"/>
      <c r="N353" s="181"/>
      <c r="O353" s="181"/>
      <c r="P353" s="181"/>
      <c r="Q353" s="181"/>
      <c r="R353" s="181"/>
      <c r="S353" s="181"/>
      <c r="T353" s="182"/>
      <c r="AT353" s="177" t="s">
        <v>165</v>
      </c>
      <c r="AU353" s="177" t="s">
        <v>83</v>
      </c>
      <c r="AV353" s="15" t="s">
        <v>81</v>
      </c>
      <c r="AW353" s="15" t="s">
        <v>30</v>
      </c>
      <c r="AX353" s="15" t="s">
        <v>73</v>
      </c>
      <c r="AY353" s="177" t="s">
        <v>144</v>
      </c>
    </row>
    <row r="354" spans="2:51" s="13" customFormat="1" ht="10.2">
      <c r="B354" s="160"/>
      <c r="D354" s="155" t="s">
        <v>165</v>
      </c>
      <c r="E354" s="161" t="s">
        <v>1</v>
      </c>
      <c r="F354" s="162" t="s">
        <v>950</v>
      </c>
      <c r="H354" s="163">
        <v>5</v>
      </c>
      <c r="I354" s="164"/>
      <c r="L354" s="160"/>
      <c r="M354" s="165"/>
      <c r="N354" s="166"/>
      <c r="O354" s="166"/>
      <c r="P354" s="166"/>
      <c r="Q354" s="166"/>
      <c r="R354" s="166"/>
      <c r="S354" s="166"/>
      <c r="T354" s="167"/>
      <c r="AT354" s="161" t="s">
        <v>165</v>
      </c>
      <c r="AU354" s="161" t="s">
        <v>83</v>
      </c>
      <c r="AV354" s="13" t="s">
        <v>83</v>
      </c>
      <c r="AW354" s="13" t="s">
        <v>30</v>
      </c>
      <c r="AX354" s="13" t="s">
        <v>73</v>
      </c>
      <c r="AY354" s="161" t="s">
        <v>144</v>
      </c>
    </row>
    <row r="355" spans="2:51" s="14" customFormat="1" ht="10.2">
      <c r="B355" s="168"/>
      <c r="D355" s="155" t="s">
        <v>165</v>
      </c>
      <c r="E355" s="169" t="s">
        <v>1</v>
      </c>
      <c r="F355" s="170" t="s">
        <v>167</v>
      </c>
      <c r="H355" s="171">
        <v>5</v>
      </c>
      <c r="I355" s="172"/>
      <c r="L355" s="168"/>
      <c r="M355" s="173"/>
      <c r="N355" s="174"/>
      <c r="O355" s="174"/>
      <c r="P355" s="174"/>
      <c r="Q355" s="174"/>
      <c r="R355" s="174"/>
      <c r="S355" s="174"/>
      <c r="T355" s="175"/>
      <c r="AT355" s="169" t="s">
        <v>165</v>
      </c>
      <c r="AU355" s="169" t="s">
        <v>83</v>
      </c>
      <c r="AV355" s="14" t="s">
        <v>151</v>
      </c>
      <c r="AW355" s="14" t="s">
        <v>30</v>
      </c>
      <c r="AX355" s="14" t="s">
        <v>81</v>
      </c>
      <c r="AY355" s="169" t="s">
        <v>144</v>
      </c>
    </row>
    <row r="356" spans="1:65" s="2" customFormat="1" ht="21.75" customHeight="1">
      <c r="A356" s="33"/>
      <c r="B356" s="141"/>
      <c r="C356" s="142" t="s">
        <v>401</v>
      </c>
      <c r="D356" s="142" t="s">
        <v>146</v>
      </c>
      <c r="E356" s="143" t="s">
        <v>951</v>
      </c>
      <c r="F356" s="144" t="s">
        <v>952</v>
      </c>
      <c r="G356" s="145" t="s">
        <v>182</v>
      </c>
      <c r="H356" s="146">
        <v>2</v>
      </c>
      <c r="I356" s="147"/>
      <c r="J356" s="148">
        <f>ROUND(I356*H356,2)</f>
        <v>0</v>
      </c>
      <c r="K356" s="144" t="s">
        <v>183</v>
      </c>
      <c r="L356" s="34"/>
      <c r="M356" s="149" t="s">
        <v>1</v>
      </c>
      <c r="N356" s="150" t="s">
        <v>38</v>
      </c>
      <c r="O356" s="59"/>
      <c r="P356" s="151">
        <f>O356*H356</f>
        <v>0</v>
      </c>
      <c r="Q356" s="151">
        <v>0</v>
      </c>
      <c r="R356" s="151">
        <f>Q356*H356</f>
        <v>0</v>
      </c>
      <c r="S356" s="151">
        <v>0</v>
      </c>
      <c r="T356" s="152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53" t="s">
        <v>196</v>
      </c>
      <c r="AT356" s="153" t="s">
        <v>146</v>
      </c>
      <c r="AU356" s="153" t="s">
        <v>83</v>
      </c>
      <c r="AY356" s="18" t="s">
        <v>144</v>
      </c>
      <c r="BE356" s="154">
        <f>IF(N356="základní",J356,0)</f>
        <v>0</v>
      </c>
      <c r="BF356" s="154">
        <f>IF(N356="snížená",J356,0)</f>
        <v>0</v>
      </c>
      <c r="BG356" s="154">
        <f>IF(N356="zákl. přenesená",J356,0)</f>
        <v>0</v>
      </c>
      <c r="BH356" s="154">
        <f>IF(N356="sníž. přenesená",J356,0)</f>
        <v>0</v>
      </c>
      <c r="BI356" s="154">
        <f>IF(N356="nulová",J356,0)</f>
        <v>0</v>
      </c>
      <c r="BJ356" s="18" t="s">
        <v>81</v>
      </c>
      <c r="BK356" s="154">
        <f>ROUND(I356*H356,2)</f>
        <v>0</v>
      </c>
      <c r="BL356" s="18" t="s">
        <v>196</v>
      </c>
      <c r="BM356" s="153" t="s">
        <v>404</v>
      </c>
    </row>
    <row r="357" spans="1:47" s="2" customFormat="1" ht="10.2">
      <c r="A357" s="33"/>
      <c r="B357" s="34"/>
      <c r="C357" s="33"/>
      <c r="D357" s="155" t="s">
        <v>152</v>
      </c>
      <c r="E357" s="33"/>
      <c r="F357" s="156" t="s">
        <v>952</v>
      </c>
      <c r="G357" s="33"/>
      <c r="H357" s="33"/>
      <c r="I357" s="157"/>
      <c r="J357" s="33"/>
      <c r="K357" s="33"/>
      <c r="L357" s="34"/>
      <c r="M357" s="158"/>
      <c r="N357" s="159"/>
      <c r="O357" s="59"/>
      <c r="P357" s="59"/>
      <c r="Q357" s="59"/>
      <c r="R357" s="59"/>
      <c r="S357" s="59"/>
      <c r="T357" s="60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T357" s="18" t="s">
        <v>152</v>
      </c>
      <c r="AU357" s="18" t="s">
        <v>83</v>
      </c>
    </row>
    <row r="358" spans="2:51" s="15" customFormat="1" ht="10.2">
      <c r="B358" s="176"/>
      <c r="D358" s="155" t="s">
        <v>165</v>
      </c>
      <c r="E358" s="177" t="s">
        <v>1</v>
      </c>
      <c r="F358" s="178" t="s">
        <v>924</v>
      </c>
      <c r="H358" s="177" t="s">
        <v>1</v>
      </c>
      <c r="I358" s="179"/>
      <c r="L358" s="176"/>
      <c r="M358" s="180"/>
      <c r="N358" s="181"/>
      <c r="O358" s="181"/>
      <c r="P358" s="181"/>
      <c r="Q358" s="181"/>
      <c r="R358" s="181"/>
      <c r="S358" s="181"/>
      <c r="T358" s="182"/>
      <c r="AT358" s="177" t="s">
        <v>165</v>
      </c>
      <c r="AU358" s="177" t="s">
        <v>83</v>
      </c>
      <c r="AV358" s="15" t="s">
        <v>81</v>
      </c>
      <c r="AW358" s="15" t="s">
        <v>30</v>
      </c>
      <c r="AX358" s="15" t="s">
        <v>73</v>
      </c>
      <c r="AY358" s="177" t="s">
        <v>144</v>
      </c>
    </row>
    <row r="359" spans="2:51" s="13" customFormat="1" ht="10.2">
      <c r="B359" s="160"/>
      <c r="D359" s="155" t="s">
        <v>165</v>
      </c>
      <c r="E359" s="161" t="s">
        <v>1</v>
      </c>
      <c r="F359" s="162" t="s">
        <v>83</v>
      </c>
      <c r="H359" s="163">
        <v>2</v>
      </c>
      <c r="I359" s="164"/>
      <c r="L359" s="160"/>
      <c r="M359" s="165"/>
      <c r="N359" s="166"/>
      <c r="O359" s="166"/>
      <c r="P359" s="166"/>
      <c r="Q359" s="166"/>
      <c r="R359" s="166"/>
      <c r="S359" s="166"/>
      <c r="T359" s="167"/>
      <c r="AT359" s="161" t="s">
        <v>165</v>
      </c>
      <c r="AU359" s="161" t="s">
        <v>83</v>
      </c>
      <c r="AV359" s="13" t="s">
        <v>83</v>
      </c>
      <c r="AW359" s="13" t="s">
        <v>30</v>
      </c>
      <c r="AX359" s="13" t="s">
        <v>73</v>
      </c>
      <c r="AY359" s="161" t="s">
        <v>144</v>
      </c>
    </row>
    <row r="360" spans="2:51" s="14" customFormat="1" ht="10.2">
      <c r="B360" s="168"/>
      <c r="D360" s="155" t="s">
        <v>165</v>
      </c>
      <c r="E360" s="169" t="s">
        <v>1</v>
      </c>
      <c r="F360" s="170" t="s">
        <v>167</v>
      </c>
      <c r="H360" s="171">
        <v>2</v>
      </c>
      <c r="I360" s="172"/>
      <c r="L360" s="168"/>
      <c r="M360" s="173"/>
      <c r="N360" s="174"/>
      <c r="O360" s="174"/>
      <c r="P360" s="174"/>
      <c r="Q360" s="174"/>
      <c r="R360" s="174"/>
      <c r="S360" s="174"/>
      <c r="T360" s="175"/>
      <c r="AT360" s="169" t="s">
        <v>165</v>
      </c>
      <c r="AU360" s="169" t="s">
        <v>83</v>
      </c>
      <c r="AV360" s="14" t="s">
        <v>151</v>
      </c>
      <c r="AW360" s="14" t="s">
        <v>30</v>
      </c>
      <c r="AX360" s="14" t="s">
        <v>81</v>
      </c>
      <c r="AY360" s="169" t="s">
        <v>144</v>
      </c>
    </row>
    <row r="361" spans="1:65" s="2" customFormat="1" ht="22.8">
      <c r="A361" s="33"/>
      <c r="B361" s="141"/>
      <c r="C361" s="142" t="s">
        <v>292</v>
      </c>
      <c r="D361" s="142" t="s">
        <v>146</v>
      </c>
      <c r="E361" s="143" t="s">
        <v>953</v>
      </c>
      <c r="F361" s="144" t="s">
        <v>954</v>
      </c>
      <c r="G361" s="145" t="s">
        <v>192</v>
      </c>
      <c r="H361" s="146">
        <v>279</v>
      </c>
      <c r="I361" s="147"/>
      <c r="J361" s="148">
        <f>ROUND(I361*H361,2)</f>
        <v>0</v>
      </c>
      <c r="K361" s="144" t="s">
        <v>183</v>
      </c>
      <c r="L361" s="34"/>
      <c r="M361" s="149" t="s">
        <v>1</v>
      </c>
      <c r="N361" s="150" t="s">
        <v>38</v>
      </c>
      <c r="O361" s="59"/>
      <c r="P361" s="151">
        <f>O361*H361</f>
        <v>0</v>
      </c>
      <c r="Q361" s="151">
        <v>0</v>
      </c>
      <c r="R361" s="151">
        <f>Q361*H361</f>
        <v>0</v>
      </c>
      <c r="S361" s="151">
        <v>0</v>
      </c>
      <c r="T361" s="152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53" t="s">
        <v>196</v>
      </c>
      <c r="AT361" s="153" t="s">
        <v>146</v>
      </c>
      <c r="AU361" s="153" t="s">
        <v>83</v>
      </c>
      <c r="AY361" s="18" t="s">
        <v>144</v>
      </c>
      <c r="BE361" s="154">
        <f>IF(N361="základní",J361,0)</f>
        <v>0</v>
      </c>
      <c r="BF361" s="154">
        <f>IF(N361="snížená",J361,0)</f>
        <v>0</v>
      </c>
      <c r="BG361" s="154">
        <f>IF(N361="zákl. přenesená",J361,0)</f>
        <v>0</v>
      </c>
      <c r="BH361" s="154">
        <f>IF(N361="sníž. přenesená",J361,0)</f>
        <v>0</v>
      </c>
      <c r="BI361" s="154">
        <f>IF(N361="nulová",J361,0)</f>
        <v>0</v>
      </c>
      <c r="BJ361" s="18" t="s">
        <v>81</v>
      </c>
      <c r="BK361" s="154">
        <f>ROUND(I361*H361,2)</f>
        <v>0</v>
      </c>
      <c r="BL361" s="18" t="s">
        <v>196</v>
      </c>
      <c r="BM361" s="153" t="s">
        <v>409</v>
      </c>
    </row>
    <row r="362" spans="1:47" s="2" customFormat="1" ht="10.2">
      <c r="A362" s="33"/>
      <c r="B362" s="34"/>
      <c r="C362" s="33"/>
      <c r="D362" s="155" t="s">
        <v>152</v>
      </c>
      <c r="E362" s="33"/>
      <c r="F362" s="156" t="s">
        <v>954</v>
      </c>
      <c r="G362" s="33"/>
      <c r="H362" s="33"/>
      <c r="I362" s="157"/>
      <c r="J362" s="33"/>
      <c r="K362" s="33"/>
      <c r="L362" s="34"/>
      <c r="M362" s="158"/>
      <c r="N362" s="159"/>
      <c r="O362" s="59"/>
      <c r="P362" s="59"/>
      <c r="Q362" s="59"/>
      <c r="R362" s="59"/>
      <c r="S362" s="59"/>
      <c r="T362" s="60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T362" s="18" t="s">
        <v>152</v>
      </c>
      <c r="AU362" s="18" t="s">
        <v>83</v>
      </c>
    </row>
    <row r="363" spans="2:51" s="15" customFormat="1" ht="10.2">
      <c r="B363" s="176"/>
      <c r="D363" s="155" t="s">
        <v>165</v>
      </c>
      <c r="E363" s="177" t="s">
        <v>1</v>
      </c>
      <c r="F363" s="178" t="s">
        <v>272</v>
      </c>
      <c r="H363" s="177" t="s">
        <v>1</v>
      </c>
      <c r="I363" s="179"/>
      <c r="L363" s="176"/>
      <c r="M363" s="180"/>
      <c r="N363" s="181"/>
      <c r="O363" s="181"/>
      <c r="P363" s="181"/>
      <c r="Q363" s="181"/>
      <c r="R363" s="181"/>
      <c r="S363" s="181"/>
      <c r="T363" s="182"/>
      <c r="AT363" s="177" t="s">
        <v>165</v>
      </c>
      <c r="AU363" s="177" t="s">
        <v>83</v>
      </c>
      <c r="AV363" s="15" t="s">
        <v>81</v>
      </c>
      <c r="AW363" s="15" t="s">
        <v>30</v>
      </c>
      <c r="AX363" s="15" t="s">
        <v>73</v>
      </c>
      <c r="AY363" s="177" t="s">
        <v>144</v>
      </c>
    </row>
    <row r="364" spans="2:51" s="13" customFormat="1" ht="10.2">
      <c r="B364" s="160"/>
      <c r="D364" s="155" t="s">
        <v>165</v>
      </c>
      <c r="E364" s="161" t="s">
        <v>1</v>
      </c>
      <c r="F364" s="162" t="s">
        <v>955</v>
      </c>
      <c r="H364" s="163">
        <v>279</v>
      </c>
      <c r="I364" s="164"/>
      <c r="L364" s="160"/>
      <c r="M364" s="165"/>
      <c r="N364" s="166"/>
      <c r="O364" s="166"/>
      <c r="P364" s="166"/>
      <c r="Q364" s="166"/>
      <c r="R364" s="166"/>
      <c r="S364" s="166"/>
      <c r="T364" s="167"/>
      <c r="AT364" s="161" t="s">
        <v>165</v>
      </c>
      <c r="AU364" s="161" t="s">
        <v>83</v>
      </c>
      <c r="AV364" s="13" t="s">
        <v>83</v>
      </c>
      <c r="AW364" s="13" t="s">
        <v>30</v>
      </c>
      <c r="AX364" s="13" t="s">
        <v>73</v>
      </c>
      <c r="AY364" s="161" t="s">
        <v>144</v>
      </c>
    </row>
    <row r="365" spans="2:51" s="14" customFormat="1" ht="10.2">
      <c r="B365" s="168"/>
      <c r="D365" s="155" t="s">
        <v>165</v>
      </c>
      <c r="E365" s="169" t="s">
        <v>1</v>
      </c>
      <c r="F365" s="170" t="s">
        <v>167</v>
      </c>
      <c r="H365" s="171">
        <v>279</v>
      </c>
      <c r="I365" s="172"/>
      <c r="L365" s="168"/>
      <c r="M365" s="173"/>
      <c r="N365" s="174"/>
      <c r="O365" s="174"/>
      <c r="P365" s="174"/>
      <c r="Q365" s="174"/>
      <c r="R365" s="174"/>
      <c r="S365" s="174"/>
      <c r="T365" s="175"/>
      <c r="AT365" s="169" t="s">
        <v>165</v>
      </c>
      <c r="AU365" s="169" t="s">
        <v>83</v>
      </c>
      <c r="AV365" s="14" t="s">
        <v>151</v>
      </c>
      <c r="AW365" s="14" t="s">
        <v>30</v>
      </c>
      <c r="AX365" s="14" t="s">
        <v>81</v>
      </c>
      <c r="AY365" s="169" t="s">
        <v>144</v>
      </c>
    </row>
    <row r="366" spans="1:65" s="2" customFormat="1" ht="21.75" customHeight="1">
      <c r="A366" s="33"/>
      <c r="B366" s="141"/>
      <c r="C366" s="142" t="s">
        <v>412</v>
      </c>
      <c r="D366" s="142" t="s">
        <v>146</v>
      </c>
      <c r="E366" s="143" t="s">
        <v>956</v>
      </c>
      <c r="F366" s="144" t="s">
        <v>957</v>
      </c>
      <c r="G366" s="145" t="s">
        <v>192</v>
      </c>
      <c r="H366" s="146">
        <v>279</v>
      </c>
      <c r="I366" s="147"/>
      <c r="J366" s="148">
        <f>ROUND(I366*H366,2)</f>
        <v>0</v>
      </c>
      <c r="K366" s="144" t="s">
        <v>183</v>
      </c>
      <c r="L366" s="34"/>
      <c r="M366" s="149" t="s">
        <v>1</v>
      </c>
      <c r="N366" s="150" t="s">
        <v>38</v>
      </c>
      <c r="O366" s="59"/>
      <c r="P366" s="151">
        <f>O366*H366</f>
        <v>0</v>
      </c>
      <c r="Q366" s="151">
        <v>0</v>
      </c>
      <c r="R366" s="151">
        <f>Q366*H366</f>
        <v>0</v>
      </c>
      <c r="S366" s="151">
        <v>0</v>
      </c>
      <c r="T366" s="152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53" t="s">
        <v>196</v>
      </c>
      <c r="AT366" s="153" t="s">
        <v>146</v>
      </c>
      <c r="AU366" s="153" t="s">
        <v>83</v>
      </c>
      <c r="AY366" s="18" t="s">
        <v>144</v>
      </c>
      <c r="BE366" s="154">
        <f>IF(N366="základní",J366,0)</f>
        <v>0</v>
      </c>
      <c r="BF366" s="154">
        <f>IF(N366="snížená",J366,0)</f>
        <v>0</v>
      </c>
      <c r="BG366" s="154">
        <f>IF(N366="zákl. přenesená",J366,0)</f>
        <v>0</v>
      </c>
      <c r="BH366" s="154">
        <f>IF(N366="sníž. přenesená",J366,0)</f>
        <v>0</v>
      </c>
      <c r="BI366" s="154">
        <f>IF(N366="nulová",J366,0)</f>
        <v>0</v>
      </c>
      <c r="BJ366" s="18" t="s">
        <v>81</v>
      </c>
      <c r="BK366" s="154">
        <f>ROUND(I366*H366,2)</f>
        <v>0</v>
      </c>
      <c r="BL366" s="18" t="s">
        <v>196</v>
      </c>
      <c r="BM366" s="153" t="s">
        <v>415</v>
      </c>
    </row>
    <row r="367" spans="1:47" s="2" customFormat="1" ht="10.2">
      <c r="A367" s="33"/>
      <c r="B367" s="34"/>
      <c r="C367" s="33"/>
      <c r="D367" s="155" t="s">
        <v>152</v>
      </c>
      <c r="E367" s="33"/>
      <c r="F367" s="156" t="s">
        <v>957</v>
      </c>
      <c r="G367" s="33"/>
      <c r="H367" s="33"/>
      <c r="I367" s="157"/>
      <c r="J367" s="33"/>
      <c r="K367" s="33"/>
      <c r="L367" s="34"/>
      <c r="M367" s="158"/>
      <c r="N367" s="159"/>
      <c r="O367" s="59"/>
      <c r="P367" s="59"/>
      <c r="Q367" s="59"/>
      <c r="R367" s="59"/>
      <c r="S367" s="59"/>
      <c r="T367" s="60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T367" s="18" t="s">
        <v>152</v>
      </c>
      <c r="AU367" s="18" t="s">
        <v>83</v>
      </c>
    </row>
    <row r="368" spans="1:65" s="2" customFormat="1" ht="22.8">
      <c r="A368" s="33"/>
      <c r="B368" s="141"/>
      <c r="C368" s="142" t="s">
        <v>296</v>
      </c>
      <c r="D368" s="142" t="s">
        <v>146</v>
      </c>
      <c r="E368" s="143" t="s">
        <v>958</v>
      </c>
      <c r="F368" s="144" t="s">
        <v>959</v>
      </c>
      <c r="G368" s="145" t="s">
        <v>496</v>
      </c>
      <c r="H368" s="146"/>
      <c r="I368" s="147"/>
      <c r="J368" s="148">
        <f>ROUND(I368*H368,2)</f>
        <v>0</v>
      </c>
      <c r="K368" s="144" t="s">
        <v>183</v>
      </c>
      <c r="L368" s="34"/>
      <c r="M368" s="149" t="s">
        <v>1</v>
      </c>
      <c r="N368" s="150" t="s">
        <v>38</v>
      </c>
      <c r="O368" s="59"/>
      <c r="P368" s="151">
        <f>O368*H368</f>
        <v>0</v>
      </c>
      <c r="Q368" s="151">
        <v>0</v>
      </c>
      <c r="R368" s="151">
        <f>Q368*H368</f>
        <v>0</v>
      </c>
      <c r="S368" s="151">
        <v>0</v>
      </c>
      <c r="T368" s="152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53" t="s">
        <v>196</v>
      </c>
      <c r="AT368" s="153" t="s">
        <v>146</v>
      </c>
      <c r="AU368" s="153" t="s">
        <v>83</v>
      </c>
      <c r="AY368" s="18" t="s">
        <v>144</v>
      </c>
      <c r="BE368" s="154">
        <f>IF(N368="základní",J368,0)</f>
        <v>0</v>
      </c>
      <c r="BF368" s="154">
        <f>IF(N368="snížená",J368,0)</f>
        <v>0</v>
      </c>
      <c r="BG368" s="154">
        <f>IF(N368="zákl. přenesená",J368,0)</f>
        <v>0</v>
      </c>
      <c r="BH368" s="154">
        <f>IF(N368="sníž. přenesená",J368,0)</f>
        <v>0</v>
      </c>
      <c r="BI368" s="154">
        <f>IF(N368="nulová",J368,0)</f>
        <v>0</v>
      </c>
      <c r="BJ368" s="18" t="s">
        <v>81</v>
      </c>
      <c r="BK368" s="154">
        <f>ROUND(I368*H368,2)</f>
        <v>0</v>
      </c>
      <c r="BL368" s="18" t="s">
        <v>196</v>
      </c>
      <c r="BM368" s="153" t="s">
        <v>418</v>
      </c>
    </row>
    <row r="369" spans="1:47" s="2" customFormat="1" ht="19.2">
      <c r="A369" s="33"/>
      <c r="B369" s="34"/>
      <c r="C369" s="33"/>
      <c r="D369" s="155" t="s">
        <v>152</v>
      </c>
      <c r="E369" s="33"/>
      <c r="F369" s="156" t="s">
        <v>959</v>
      </c>
      <c r="G369" s="33"/>
      <c r="H369" s="33"/>
      <c r="I369" s="157"/>
      <c r="J369" s="33"/>
      <c r="K369" s="33"/>
      <c r="L369" s="34"/>
      <c r="M369" s="158"/>
      <c r="N369" s="159"/>
      <c r="O369" s="59"/>
      <c r="P369" s="59"/>
      <c r="Q369" s="59"/>
      <c r="R369" s="59"/>
      <c r="S369" s="59"/>
      <c r="T369" s="60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T369" s="18" t="s">
        <v>152</v>
      </c>
      <c r="AU369" s="18" t="s">
        <v>83</v>
      </c>
    </row>
    <row r="370" spans="1:65" s="2" customFormat="1" ht="22.8">
      <c r="A370" s="33"/>
      <c r="B370" s="141"/>
      <c r="C370" s="142" t="s">
        <v>420</v>
      </c>
      <c r="D370" s="142" t="s">
        <v>146</v>
      </c>
      <c r="E370" s="143" t="s">
        <v>960</v>
      </c>
      <c r="F370" s="144" t="s">
        <v>961</v>
      </c>
      <c r="G370" s="145" t="s">
        <v>496</v>
      </c>
      <c r="H370" s="146"/>
      <c r="I370" s="147"/>
      <c r="J370" s="148">
        <f>ROUND(I370*H370,2)</f>
        <v>0</v>
      </c>
      <c r="K370" s="144" t="s">
        <v>183</v>
      </c>
      <c r="L370" s="34"/>
      <c r="M370" s="149" t="s">
        <v>1</v>
      </c>
      <c r="N370" s="150" t="s">
        <v>38</v>
      </c>
      <c r="O370" s="59"/>
      <c r="P370" s="151">
        <f>O370*H370</f>
        <v>0</v>
      </c>
      <c r="Q370" s="151">
        <v>0</v>
      </c>
      <c r="R370" s="151">
        <f>Q370*H370</f>
        <v>0</v>
      </c>
      <c r="S370" s="151">
        <v>0</v>
      </c>
      <c r="T370" s="152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53" t="s">
        <v>196</v>
      </c>
      <c r="AT370" s="153" t="s">
        <v>146</v>
      </c>
      <c r="AU370" s="153" t="s">
        <v>83</v>
      </c>
      <c r="AY370" s="18" t="s">
        <v>144</v>
      </c>
      <c r="BE370" s="154">
        <f>IF(N370="základní",J370,0)</f>
        <v>0</v>
      </c>
      <c r="BF370" s="154">
        <f>IF(N370="snížená",J370,0)</f>
        <v>0</v>
      </c>
      <c r="BG370" s="154">
        <f>IF(N370="zákl. přenesená",J370,0)</f>
        <v>0</v>
      </c>
      <c r="BH370" s="154">
        <f>IF(N370="sníž. přenesená",J370,0)</f>
        <v>0</v>
      </c>
      <c r="BI370" s="154">
        <f>IF(N370="nulová",J370,0)</f>
        <v>0</v>
      </c>
      <c r="BJ370" s="18" t="s">
        <v>81</v>
      </c>
      <c r="BK370" s="154">
        <f>ROUND(I370*H370,2)</f>
        <v>0</v>
      </c>
      <c r="BL370" s="18" t="s">
        <v>196</v>
      </c>
      <c r="BM370" s="153" t="s">
        <v>423</v>
      </c>
    </row>
    <row r="371" spans="1:47" s="2" customFormat="1" ht="19.2">
      <c r="A371" s="33"/>
      <c r="B371" s="34"/>
      <c r="C371" s="33"/>
      <c r="D371" s="155" t="s">
        <v>152</v>
      </c>
      <c r="E371" s="33"/>
      <c r="F371" s="156" t="s">
        <v>961</v>
      </c>
      <c r="G371" s="33"/>
      <c r="H371" s="33"/>
      <c r="I371" s="157"/>
      <c r="J371" s="33"/>
      <c r="K371" s="33"/>
      <c r="L371" s="34"/>
      <c r="M371" s="158"/>
      <c r="N371" s="159"/>
      <c r="O371" s="59"/>
      <c r="P371" s="59"/>
      <c r="Q371" s="59"/>
      <c r="R371" s="59"/>
      <c r="S371" s="59"/>
      <c r="T371" s="60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T371" s="18" t="s">
        <v>152</v>
      </c>
      <c r="AU371" s="18" t="s">
        <v>83</v>
      </c>
    </row>
    <row r="372" spans="2:63" s="12" customFormat="1" ht="22.8" customHeight="1">
      <c r="B372" s="129"/>
      <c r="D372" s="130" t="s">
        <v>72</v>
      </c>
      <c r="E372" s="139" t="s">
        <v>962</v>
      </c>
      <c r="F372" s="139" t="s">
        <v>963</v>
      </c>
      <c r="I372" s="132"/>
      <c r="J372" s="140">
        <f>BK372</f>
        <v>0</v>
      </c>
      <c r="L372" s="129"/>
      <c r="M372" s="133"/>
      <c r="N372" s="134"/>
      <c r="O372" s="134"/>
      <c r="P372" s="135">
        <f>SUM(P373:P504)</f>
        <v>0</v>
      </c>
      <c r="Q372" s="134"/>
      <c r="R372" s="135">
        <f>SUM(R373:R504)</f>
        <v>0</v>
      </c>
      <c r="S372" s="134"/>
      <c r="T372" s="136">
        <f>SUM(T373:T504)</f>
        <v>0</v>
      </c>
      <c r="AR372" s="130" t="s">
        <v>83</v>
      </c>
      <c r="AT372" s="137" t="s">
        <v>72</v>
      </c>
      <c r="AU372" s="137" t="s">
        <v>81</v>
      </c>
      <c r="AY372" s="130" t="s">
        <v>144</v>
      </c>
      <c r="BK372" s="138">
        <f>SUM(BK373:BK504)</f>
        <v>0</v>
      </c>
    </row>
    <row r="373" spans="1:65" s="2" customFormat="1" ht="16.5" customHeight="1">
      <c r="A373" s="33"/>
      <c r="B373" s="141"/>
      <c r="C373" s="142" t="s">
        <v>299</v>
      </c>
      <c r="D373" s="142" t="s">
        <v>146</v>
      </c>
      <c r="E373" s="143" t="s">
        <v>964</v>
      </c>
      <c r="F373" s="144" t="s">
        <v>965</v>
      </c>
      <c r="G373" s="145" t="s">
        <v>893</v>
      </c>
      <c r="H373" s="146">
        <v>4</v>
      </c>
      <c r="I373" s="147"/>
      <c r="J373" s="148">
        <f>ROUND(I373*H373,2)</f>
        <v>0</v>
      </c>
      <c r="K373" s="144" t="s">
        <v>183</v>
      </c>
      <c r="L373" s="34"/>
      <c r="M373" s="149" t="s">
        <v>1</v>
      </c>
      <c r="N373" s="150" t="s">
        <v>38</v>
      </c>
      <c r="O373" s="59"/>
      <c r="P373" s="151">
        <f>O373*H373</f>
        <v>0</v>
      </c>
      <c r="Q373" s="151">
        <v>0</v>
      </c>
      <c r="R373" s="151">
        <f>Q373*H373</f>
        <v>0</v>
      </c>
      <c r="S373" s="151">
        <v>0</v>
      </c>
      <c r="T373" s="152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53" t="s">
        <v>196</v>
      </c>
      <c r="AT373" s="153" t="s">
        <v>146</v>
      </c>
      <c r="AU373" s="153" t="s">
        <v>83</v>
      </c>
      <c r="AY373" s="18" t="s">
        <v>144</v>
      </c>
      <c r="BE373" s="154">
        <f>IF(N373="základní",J373,0)</f>
        <v>0</v>
      </c>
      <c r="BF373" s="154">
        <f>IF(N373="snížená",J373,0)</f>
        <v>0</v>
      </c>
      <c r="BG373" s="154">
        <f>IF(N373="zákl. přenesená",J373,0)</f>
        <v>0</v>
      </c>
      <c r="BH373" s="154">
        <f>IF(N373="sníž. přenesená",J373,0)</f>
        <v>0</v>
      </c>
      <c r="BI373" s="154">
        <f>IF(N373="nulová",J373,0)</f>
        <v>0</v>
      </c>
      <c r="BJ373" s="18" t="s">
        <v>81</v>
      </c>
      <c r="BK373" s="154">
        <f>ROUND(I373*H373,2)</f>
        <v>0</v>
      </c>
      <c r="BL373" s="18" t="s">
        <v>196</v>
      </c>
      <c r="BM373" s="153" t="s">
        <v>427</v>
      </c>
    </row>
    <row r="374" spans="1:47" s="2" customFormat="1" ht="10.2">
      <c r="A374" s="33"/>
      <c r="B374" s="34"/>
      <c r="C374" s="33"/>
      <c r="D374" s="155" t="s">
        <v>152</v>
      </c>
      <c r="E374" s="33"/>
      <c r="F374" s="156" t="s">
        <v>965</v>
      </c>
      <c r="G374" s="33"/>
      <c r="H374" s="33"/>
      <c r="I374" s="157"/>
      <c r="J374" s="33"/>
      <c r="K374" s="33"/>
      <c r="L374" s="34"/>
      <c r="M374" s="158"/>
      <c r="N374" s="159"/>
      <c r="O374" s="59"/>
      <c r="P374" s="59"/>
      <c r="Q374" s="59"/>
      <c r="R374" s="59"/>
      <c r="S374" s="59"/>
      <c r="T374" s="60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T374" s="18" t="s">
        <v>152</v>
      </c>
      <c r="AU374" s="18" t="s">
        <v>83</v>
      </c>
    </row>
    <row r="375" spans="2:51" s="15" customFormat="1" ht="10.2">
      <c r="B375" s="176"/>
      <c r="D375" s="155" t="s">
        <v>165</v>
      </c>
      <c r="E375" s="177" t="s">
        <v>1</v>
      </c>
      <c r="F375" s="178" t="s">
        <v>326</v>
      </c>
      <c r="H375" s="177" t="s">
        <v>1</v>
      </c>
      <c r="I375" s="179"/>
      <c r="L375" s="176"/>
      <c r="M375" s="180"/>
      <c r="N375" s="181"/>
      <c r="O375" s="181"/>
      <c r="P375" s="181"/>
      <c r="Q375" s="181"/>
      <c r="R375" s="181"/>
      <c r="S375" s="181"/>
      <c r="T375" s="182"/>
      <c r="AT375" s="177" t="s">
        <v>165</v>
      </c>
      <c r="AU375" s="177" t="s">
        <v>83</v>
      </c>
      <c r="AV375" s="15" t="s">
        <v>81</v>
      </c>
      <c r="AW375" s="15" t="s">
        <v>30</v>
      </c>
      <c r="AX375" s="15" t="s">
        <v>73</v>
      </c>
      <c r="AY375" s="177" t="s">
        <v>144</v>
      </c>
    </row>
    <row r="376" spans="2:51" s="13" customFormat="1" ht="10.2">
      <c r="B376" s="160"/>
      <c r="D376" s="155" t="s">
        <v>165</v>
      </c>
      <c r="E376" s="161" t="s">
        <v>1</v>
      </c>
      <c r="F376" s="162" t="s">
        <v>186</v>
      </c>
      <c r="H376" s="163">
        <v>4</v>
      </c>
      <c r="I376" s="164"/>
      <c r="L376" s="160"/>
      <c r="M376" s="165"/>
      <c r="N376" s="166"/>
      <c r="O376" s="166"/>
      <c r="P376" s="166"/>
      <c r="Q376" s="166"/>
      <c r="R376" s="166"/>
      <c r="S376" s="166"/>
      <c r="T376" s="167"/>
      <c r="AT376" s="161" t="s">
        <v>165</v>
      </c>
      <c r="AU376" s="161" t="s">
        <v>83</v>
      </c>
      <c r="AV376" s="13" t="s">
        <v>83</v>
      </c>
      <c r="AW376" s="13" t="s">
        <v>30</v>
      </c>
      <c r="AX376" s="13" t="s">
        <v>73</v>
      </c>
      <c r="AY376" s="161" t="s">
        <v>144</v>
      </c>
    </row>
    <row r="377" spans="2:51" s="14" customFormat="1" ht="10.2">
      <c r="B377" s="168"/>
      <c r="D377" s="155" t="s">
        <v>165</v>
      </c>
      <c r="E377" s="169" t="s">
        <v>1</v>
      </c>
      <c r="F377" s="170" t="s">
        <v>167</v>
      </c>
      <c r="H377" s="171">
        <v>4</v>
      </c>
      <c r="I377" s="172"/>
      <c r="L377" s="168"/>
      <c r="M377" s="173"/>
      <c r="N377" s="174"/>
      <c r="O377" s="174"/>
      <c r="P377" s="174"/>
      <c r="Q377" s="174"/>
      <c r="R377" s="174"/>
      <c r="S377" s="174"/>
      <c r="T377" s="175"/>
      <c r="AT377" s="169" t="s">
        <v>165</v>
      </c>
      <c r="AU377" s="169" t="s">
        <v>83</v>
      </c>
      <c r="AV377" s="14" t="s">
        <v>151</v>
      </c>
      <c r="AW377" s="14" t="s">
        <v>30</v>
      </c>
      <c r="AX377" s="14" t="s">
        <v>81</v>
      </c>
      <c r="AY377" s="169" t="s">
        <v>144</v>
      </c>
    </row>
    <row r="378" spans="1:65" s="2" customFormat="1" ht="16.5" customHeight="1">
      <c r="A378" s="33"/>
      <c r="B378" s="141"/>
      <c r="C378" s="142" t="s">
        <v>430</v>
      </c>
      <c r="D378" s="142" t="s">
        <v>146</v>
      </c>
      <c r="E378" s="143" t="s">
        <v>966</v>
      </c>
      <c r="F378" s="144" t="s">
        <v>967</v>
      </c>
      <c r="G378" s="145" t="s">
        <v>893</v>
      </c>
      <c r="H378" s="146">
        <v>5</v>
      </c>
      <c r="I378" s="147"/>
      <c r="J378" s="148">
        <f>ROUND(I378*H378,2)</f>
        <v>0</v>
      </c>
      <c r="K378" s="144" t="s">
        <v>183</v>
      </c>
      <c r="L378" s="34"/>
      <c r="M378" s="149" t="s">
        <v>1</v>
      </c>
      <c r="N378" s="150" t="s">
        <v>38</v>
      </c>
      <c r="O378" s="59"/>
      <c r="P378" s="151">
        <f>O378*H378</f>
        <v>0</v>
      </c>
      <c r="Q378" s="151">
        <v>0</v>
      </c>
      <c r="R378" s="151">
        <f>Q378*H378</f>
        <v>0</v>
      </c>
      <c r="S378" s="151">
        <v>0</v>
      </c>
      <c r="T378" s="152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53" t="s">
        <v>196</v>
      </c>
      <c r="AT378" s="153" t="s">
        <v>146</v>
      </c>
      <c r="AU378" s="153" t="s">
        <v>83</v>
      </c>
      <c r="AY378" s="18" t="s">
        <v>144</v>
      </c>
      <c r="BE378" s="154">
        <f>IF(N378="základní",J378,0)</f>
        <v>0</v>
      </c>
      <c r="BF378" s="154">
        <f>IF(N378="snížená",J378,0)</f>
        <v>0</v>
      </c>
      <c r="BG378" s="154">
        <f>IF(N378="zákl. přenesená",J378,0)</f>
        <v>0</v>
      </c>
      <c r="BH378" s="154">
        <f>IF(N378="sníž. přenesená",J378,0)</f>
        <v>0</v>
      </c>
      <c r="BI378" s="154">
        <f>IF(N378="nulová",J378,0)</f>
        <v>0</v>
      </c>
      <c r="BJ378" s="18" t="s">
        <v>81</v>
      </c>
      <c r="BK378" s="154">
        <f>ROUND(I378*H378,2)</f>
        <v>0</v>
      </c>
      <c r="BL378" s="18" t="s">
        <v>196</v>
      </c>
      <c r="BM378" s="153" t="s">
        <v>433</v>
      </c>
    </row>
    <row r="379" spans="1:47" s="2" customFormat="1" ht="10.2">
      <c r="A379" s="33"/>
      <c r="B379" s="34"/>
      <c r="C379" s="33"/>
      <c r="D379" s="155" t="s">
        <v>152</v>
      </c>
      <c r="E379" s="33"/>
      <c r="F379" s="156" t="s">
        <v>967</v>
      </c>
      <c r="G379" s="33"/>
      <c r="H379" s="33"/>
      <c r="I379" s="157"/>
      <c r="J379" s="33"/>
      <c r="K379" s="33"/>
      <c r="L379" s="34"/>
      <c r="M379" s="158"/>
      <c r="N379" s="159"/>
      <c r="O379" s="59"/>
      <c r="P379" s="59"/>
      <c r="Q379" s="59"/>
      <c r="R379" s="59"/>
      <c r="S379" s="59"/>
      <c r="T379" s="60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T379" s="18" t="s">
        <v>152</v>
      </c>
      <c r="AU379" s="18" t="s">
        <v>83</v>
      </c>
    </row>
    <row r="380" spans="2:51" s="15" customFormat="1" ht="10.2">
      <c r="B380" s="176"/>
      <c r="D380" s="155" t="s">
        <v>165</v>
      </c>
      <c r="E380" s="177" t="s">
        <v>1</v>
      </c>
      <c r="F380" s="178" t="s">
        <v>326</v>
      </c>
      <c r="H380" s="177" t="s">
        <v>1</v>
      </c>
      <c r="I380" s="179"/>
      <c r="L380" s="176"/>
      <c r="M380" s="180"/>
      <c r="N380" s="181"/>
      <c r="O380" s="181"/>
      <c r="P380" s="181"/>
      <c r="Q380" s="181"/>
      <c r="R380" s="181"/>
      <c r="S380" s="181"/>
      <c r="T380" s="182"/>
      <c r="AT380" s="177" t="s">
        <v>165</v>
      </c>
      <c r="AU380" s="177" t="s">
        <v>83</v>
      </c>
      <c r="AV380" s="15" t="s">
        <v>81</v>
      </c>
      <c r="AW380" s="15" t="s">
        <v>30</v>
      </c>
      <c r="AX380" s="15" t="s">
        <v>73</v>
      </c>
      <c r="AY380" s="177" t="s">
        <v>144</v>
      </c>
    </row>
    <row r="381" spans="2:51" s="13" customFormat="1" ht="10.2">
      <c r="B381" s="160"/>
      <c r="D381" s="155" t="s">
        <v>165</v>
      </c>
      <c r="E381" s="161" t="s">
        <v>1</v>
      </c>
      <c r="F381" s="162" t="s">
        <v>968</v>
      </c>
      <c r="H381" s="163">
        <v>5</v>
      </c>
      <c r="I381" s="164"/>
      <c r="L381" s="160"/>
      <c r="M381" s="165"/>
      <c r="N381" s="166"/>
      <c r="O381" s="166"/>
      <c r="P381" s="166"/>
      <c r="Q381" s="166"/>
      <c r="R381" s="166"/>
      <c r="S381" s="166"/>
      <c r="T381" s="167"/>
      <c r="AT381" s="161" t="s">
        <v>165</v>
      </c>
      <c r="AU381" s="161" t="s">
        <v>83</v>
      </c>
      <c r="AV381" s="13" t="s">
        <v>83</v>
      </c>
      <c r="AW381" s="13" t="s">
        <v>30</v>
      </c>
      <c r="AX381" s="13" t="s">
        <v>73</v>
      </c>
      <c r="AY381" s="161" t="s">
        <v>144</v>
      </c>
    </row>
    <row r="382" spans="2:51" s="14" customFormat="1" ht="10.2">
      <c r="B382" s="168"/>
      <c r="D382" s="155" t="s">
        <v>165</v>
      </c>
      <c r="E382" s="169" t="s">
        <v>1</v>
      </c>
      <c r="F382" s="170" t="s">
        <v>167</v>
      </c>
      <c r="H382" s="171">
        <v>5</v>
      </c>
      <c r="I382" s="172"/>
      <c r="L382" s="168"/>
      <c r="M382" s="173"/>
      <c r="N382" s="174"/>
      <c r="O382" s="174"/>
      <c r="P382" s="174"/>
      <c r="Q382" s="174"/>
      <c r="R382" s="174"/>
      <c r="S382" s="174"/>
      <c r="T382" s="175"/>
      <c r="AT382" s="169" t="s">
        <v>165</v>
      </c>
      <c r="AU382" s="169" t="s">
        <v>83</v>
      </c>
      <c r="AV382" s="14" t="s">
        <v>151</v>
      </c>
      <c r="AW382" s="14" t="s">
        <v>30</v>
      </c>
      <c r="AX382" s="14" t="s">
        <v>81</v>
      </c>
      <c r="AY382" s="169" t="s">
        <v>144</v>
      </c>
    </row>
    <row r="383" spans="1:65" s="2" customFormat="1" ht="16.5" customHeight="1">
      <c r="A383" s="33"/>
      <c r="B383" s="141"/>
      <c r="C383" s="142" t="s">
        <v>303</v>
      </c>
      <c r="D383" s="142" t="s">
        <v>146</v>
      </c>
      <c r="E383" s="143" t="s">
        <v>969</v>
      </c>
      <c r="F383" s="144" t="s">
        <v>970</v>
      </c>
      <c r="G383" s="145" t="s">
        <v>893</v>
      </c>
      <c r="H383" s="146">
        <v>1</v>
      </c>
      <c r="I383" s="147"/>
      <c r="J383" s="148">
        <f>ROUND(I383*H383,2)</f>
        <v>0</v>
      </c>
      <c r="K383" s="144" t="s">
        <v>183</v>
      </c>
      <c r="L383" s="34"/>
      <c r="M383" s="149" t="s">
        <v>1</v>
      </c>
      <c r="N383" s="150" t="s">
        <v>38</v>
      </c>
      <c r="O383" s="59"/>
      <c r="P383" s="151">
        <f>O383*H383</f>
        <v>0</v>
      </c>
      <c r="Q383" s="151">
        <v>0</v>
      </c>
      <c r="R383" s="151">
        <f>Q383*H383</f>
        <v>0</v>
      </c>
      <c r="S383" s="151">
        <v>0</v>
      </c>
      <c r="T383" s="152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53" t="s">
        <v>196</v>
      </c>
      <c r="AT383" s="153" t="s">
        <v>146</v>
      </c>
      <c r="AU383" s="153" t="s">
        <v>83</v>
      </c>
      <c r="AY383" s="18" t="s">
        <v>144</v>
      </c>
      <c r="BE383" s="154">
        <f>IF(N383="základní",J383,0)</f>
        <v>0</v>
      </c>
      <c r="BF383" s="154">
        <f>IF(N383="snížená",J383,0)</f>
        <v>0</v>
      </c>
      <c r="BG383" s="154">
        <f>IF(N383="zákl. přenesená",J383,0)</f>
        <v>0</v>
      </c>
      <c r="BH383" s="154">
        <f>IF(N383="sníž. přenesená",J383,0)</f>
        <v>0</v>
      </c>
      <c r="BI383" s="154">
        <f>IF(N383="nulová",J383,0)</f>
        <v>0</v>
      </c>
      <c r="BJ383" s="18" t="s">
        <v>81</v>
      </c>
      <c r="BK383" s="154">
        <f>ROUND(I383*H383,2)</f>
        <v>0</v>
      </c>
      <c r="BL383" s="18" t="s">
        <v>196</v>
      </c>
      <c r="BM383" s="153" t="s">
        <v>437</v>
      </c>
    </row>
    <row r="384" spans="1:47" s="2" customFormat="1" ht="10.2">
      <c r="A384" s="33"/>
      <c r="B384" s="34"/>
      <c r="C384" s="33"/>
      <c r="D384" s="155" t="s">
        <v>152</v>
      </c>
      <c r="E384" s="33"/>
      <c r="F384" s="156" t="s">
        <v>970</v>
      </c>
      <c r="G384" s="33"/>
      <c r="H384" s="33"/>
      <c r="I384" s="157"/>
      <c r="J384" s="33"/>
      <c r="K384" s="33"/>
      <c r="L384" s="34"/>
      <c r="M384" s="158"/>
      <c r="N384" s="159"/>
      <c r="O384" s="59"/>
      <c r="P384" s="59"/>
      <c r="Q384" s="59"/>
      <c r="R384" s="59"/>
      <c r="S384" s="59"/>
      <c r="T384" s="60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T384" s="18" t="s">
        <v>152</v>
      </c>
      <c r="AU384" s="18" t="s">
        <v>83</v>
      </c>
    </row>
    <row r="385" spans="2:51" s="15" customFormat="1" ht="10.2">
      <c r="B385" s="176"/>
      <c r="D385" s="155" t="s">
        <v>165</v>
      </c>
      <c r="E385" s="177" t="s">
        <v>1</v>
      </c>
      <c r="F385" s="178" t="s">
        <v>326</v>
      </c>
      <c r="H385" s="177" t="s">
        <v>1</v>
      </c>
      <c r="I385" s="179"/>
      <c r="L385" s="176"/>
      <c r="M385" s="180"/>
      <c r="N385" s="181"/>
      <c r="O385" s="181"/>
      <c r="P385" s="181"/>
      <c r="Q385" s="181"/>
      <c r="R385" s="181"/>
      <c r="S385" s="181"/>
      <c r="T385" s="182"/>
      <c r="AT385" s="177" t="s">
        <v>165</v>
      </c>
      <c r="AU385" s="177" t="s">
        <v>83</v>
      </c>
      <c r="AV385" s="15" t="s">
        <v>81</v>
      </c>
      <c r="AW385" s="15" t="s">
        <v>30</v>
      </c>
      <c r="AX385" s="15" t="s">
        <v>73</v>
      </c>
      <c r="AY385" s="177" t="s">
        <v>144</v>
      </c>
    </row>
    <row r="386" spans="2:51" s="13" customFormat="1" ht="10.2">
      <c r="B386" s="160"/>
      <c r="D386" s="155" t="s">
        <v>165</v>
      </c>
      <c r="E386" s="161" t="s">
        <v>1</v>
      </c>
      <c r="F386" s="162" t="s">
        <v>971</v>
      </c>
      <c r="H386" s="163">
        <v>1</v>
      </c>
      <c r="I386" s="164"/>
      <c r="L386" s="160"/>
      <c r="M386" s="165"/>
      <c r="N386" s="166"/>
      <c r="O386" s="166"/>
      <c r="P386" s="166"/>
      <c r="Q386" s="166"/>
      <c r="R386" s="166"/>
      <c r="S386" s="166"/>
      <c r="T386" s="167"/>
      <c r="AT386" s="161" t="s">
        <v>165</v>
      </c>
      <c r="AU386" s="161" t="s">
        <v>83</v>
      </c>
      <c r="AV386" s="13" t="s">
        <v>83</v>
      </c>
      <c r="AW386" s="13" t="s">
        <v>30</v>
      </c>
      <c r="AX386" s="13" t="s">
        <v>73</v>
      </c>
      <c r="AY386" s="161" t="s">
        <v>144</v>
      </c>
    </row>
    <row r="387" spans="2:51" s="14" customFormat="1" ht="10.2">
      <c r="B387" s="168"/>
      <c r="D387" s="155" t="s">
        <v>165</v>
      </c>
      <c r="E387" s="169" t="s">
        <v>1</v>
      </c>
      <c r="F387" s="170" t="s">
        <v>167</v>
      </c>
      <c r="H387" s="171">
        <v>1</v>
      </c>
      <c r="I387" s="172"/>
      <c r="L387" s="168"/>
      <c r="M387" s="173"/>
      <c r="N387" s="174"/>
      <c r="O387" s="174"/>
      <c r="P387" s="174"/>
      <c r="Q387" s="174"/>
      <c r="R387" s="174"/>
      <c r="S387" s="174"/>
      <c r="T387" s="175"/>
      <c r="AT387" s="169" t="s">
        <v>165</v>
      </c>
      <c r="AU387" s="169" t="s">
        <v>83</v>
      </c>
      <c r="AV387" s="14" t="s">
        <v>151</v>
      </c>
      <c r="AW387" s="14" t="s">
        <v>30</v>
      </c>
      <c r="AX387" s="14" t="s">
        <v>81</v>
      </c>
      <c r="AY387" s="169" t="s">
        <v>144</v>
      </c>
    </row>
    <row r="388" spans="1:65" s="2" customFormat="1" ht="16.5" customHeight="1">
      <c r="A388" s="33"/>
      <c r="B388" s="141"/>
      <c r="C388" s="142" t="s">
        <v>439</v>
      </c>
      <c r="D388" s="142" t="s">
        <v>146</v>
      </c>
      <c r="E388" s="143" t="s">
        <v>972</v>
      </c>
      <c r="F388" s="144" t="s">
        <v>973</v>
      </c>
      <c r="G388" s="145" t="s">
        <v>893</v>
      </c>
      <c r="H388" s="146">
        <v>6</v>
      </c>
      <c r="I388" s="147"/>
      <c r="J388" s="148">
        <f>ROUND(I388*H388,2)</f>
        <v>0</v>
      </c>
      <c r="K388" s="144" t="s">
        <v>183</v>
      </c>
      <c r="L388" s="34"/>
      <c r="M388" s="149" t="s">
        <v>1</v>
      </c>
      <c r="N388" s="150" t="s">
        <v>38</v>
      </c>
      <c r="O388" s="59"/>
      <c r="P388" s="151">
        <f>O388*H388</f>
        <v>0</v>
      </c>
      <c r="Q388" s="151">
        <v>0</v>
      </c>
      <c r="R388" s="151">
        <f>Q388*H388</f>
        <v>0</v>
      </c>
      <c r="S388" s="151">
        <v>0</v>
      </c>
      <c r="T388" s="152">
        <f>S388*H388</f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53" t="s">
        <v>196</v>
      </c>
      <c r="AT388" s="153" t="s">
        <v>146</v>
      </c>
      <c r="AU388" s="153" t="s">
        <v>83</v>
      </c>
      <c r="AY388" s="18" t="s">
        <v>144</v>
      </c>
      <c r="BE388" s="154">
        <f>IF(N388="základní",J388,0)</f>
        <v>0</v>
      </c>
      <c r="BF388" s="154">
        <f>IF(N388="snížená",J388,0)</f>
        <v>0</v>
      </c>
      <c r="BG388" s="154">
        <f>IF(N388="zákl. přenesená",J388,0)</f>
        <v>0</v>
      </c>
      <c r="BH388" s="154">
        <f>IF(N388="sníž. přenesená",J388,0)</f>
        <v>0</v>
      </c>
      <c r="BI388" s="154">
        <f>IF(N388="nulová",J388,0)</f>
        <v>0</v>
      </c>
      <c r="BJ388" s="18" t="s">
        <v>81</v>
      </c>
      <c r="BK388" s="154">
        <f>ROUND(I388*H388,2)</f>
        <v>0</v>
      </c>
      <c r="BL388" s="18" t="s">
        <v>196</v>
      </c>
      <c r="BM388" s="153" t="s">
        <v>442</v>
      </c>
    </row>
    <row r="389" spans="1:47" s="2" customFormat="1" ht="10.2">
      <c r="A389" s="33"/>
      <c r="B389" s="34"/>
      <c r="C389" s="33"/>
      <c r="D389" s="155" t="s">
        <v>152</v>
      </c>
      <c r="E389" s="33"/>
      <c r="F389" s="156" t="s">
        <v>973</v>
      </c>
      <c r="G389" s="33"/>
      <c r="H389" s="33"/>
      <c r="I389" s="157"/>
      <c r="J389" s="33"/>
      <c r="K389" s="33"/>
      <c r="L389" s="34"/>
      <c r="M389" s="158"/>
      <c r="N389" s="159"/>
      <c r="O389" s="59"/>
      <c r="P389" s="59"/>
      <c r="Q389" s="59"/>
      <c r="R389" s="59"/>
      <c r="S389" s="59"/>
      <c r="T389" s="60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T389" s="18" t="s">
        <v>152</v>
      </c>
      <c r="AU389" s="18" t="s">
        <v>83</v>
      </c>
    </row>
    <row r="390" spans="2:51" s="15" customFormat="1" ht="10.2">
      <c r="B390" s="176"/>
      <c r="D390" s="155" t="s">
        <v>165</v>
      </c>
      <c r="E390" s="177" t="s">
        <v>1</v>
      </c>
      <c r="F390" s="178" t="s">
        <v>974</v>
      </c>
      <c r="H390" s="177" t="s">
        <v>1</v>
      </c>
      <c r="I390" s="179"/>
      <c r="L390" s="176"/>
      <c r="M390" s="180"/>
      <c r="N390" s="181"/>
      <c r="O390" s="181"/>
      <c r="P390" s="181"/>
      <c r="Q390" s="181"/>
      <c r="R390" s="181"/>
      <c r="S390" s="181"/>
      <c r="T390" s="182"/>
      <c r="AT390" s="177" t="s">
        <v>165</v>
      </c>
      <c r="AU390" s="177" t="s">
        <v>83</v>
      </c>
      <c r="AV390" s="15" t="s">
        <v>81</v>
      </c>
      <c r="AW390" s="15" t="s">
        <v>30</v>
      </c>
      <c r="AX390" s="15" t="s">
        <v>73</v>
      </c>
      <c r="AY390" s="177" t="s">
        <v>144</v>
      </c>
    </row>
    <row r="391" spans="2:51" s="13" customFormat="1" ht="10.2">
      <c r="B391" s="160"/>
      <c r="D391" s="155" t="s">
        <v>165</v>
      </c>
      <c r="E391" s="161" t="s">
        <v>1</v>
      </c>
      <c r="F391" s="162" t="s">
        <v>975</v>
      </c>
      <c r="H391" s="163">
        <v>6</v>
      </c>
      <c r="I391" s="164"/>
      <c r="L391" s="160"/>
      <c r="M391" s="165"/>
      <c r="N391" s="166"/>
      <c r="O391" s="166"/>
      <c r="P391" s="166"/>
      <c r="Q391" s="166"/>
      <c r="R391" s="166"/>
      <c r="S391" s="166"/>
      <c r="T391" s="167"/>
      <c r="AT391" s="161" t="s">
        <v>165</v>
      </c>
      <c r="AU391" s="161" t="s">
        <v>83</v>
      </c>
      <c r="AV391" s="13" t="s">
        <v>83</v>
      </c>
      <c r="AW391" s="13" t="s">
        <v>30</v>
      </c>
      <c r="AX391" s="13" t="s">
        <v>73</v>
      </c>
      <c r="AY391" s="161" t="s">
        <v>144</v>
      </c>
    </row>
    <row r="392" spans="2:51" s="14" customFormat="1" ht="10.2">
      <c r="B392" s="168"/>
      <c r="D392" s="155" t="s">
        <v>165</v>
      </c>
      <c r="E392" s="169" t="s">
        <v>1</v>
      </c>
      <c r="F392" s="170" t="s">
        <v>167</v>
      </c>
      <c r="H392" s="171">
        <v>6</v>
      </c>
      <c r="I392" s="172"/>
      <c r="L392" s="168"/>
      <c r="M392" s="173"/>
      <c r="N392" s="174"/>
      <c r="O392" s="174"/>
      <c r="P392" s="174"/>
      <c r="Q392" s="174"/>
      <c r="R392" s="174"/>
      <c r="S392" s="174"/>
      <c r="T392" s="175"/>
      <c r="AT392" s="169" t="s">
        <v>165</v>
      </c>
      <c r="AU392" s="169" t="s">
        <v>83</v>
      </c>
      <c r="AV392" s="14" t="s">
        <v>151</v>
      </c>
      <c r="AW392" s="14" t="s">
        <v>30</v>
      </c>
      <c r="AX392" s="14" t="s">
        <v>81</v>
      </c>
      <c r="AY392" s="169" t="s">
        <v>144</v>
      </c>
    </row>
    <row r="393" spans="1:65" s="2" customFormat="1" ht="16.5" customHeight="1">
      <c r="A393" s="33"/>
      <c r="B393" s="141"/>
      <c r="C393" s="142" t="s">
        <v>310</v>
      </c>
      <c r="D393" s="142" t="s">
        <v>146</v>
      </c>
      <c r="E393" s="143" t="s">
        <v>976</v>
      </c>
      <c r="F393" s="144" t="s">
        <v>977</v>
      </c>
      <c r="G393" s="145" t="s">
        <v>182</v>
      </c>
      <c r="H393" s="146">
        <v>1</v>
      </c>
      <c r="I393" s="147"/>
      <c r="J393" s="148">
        <f>ROUND(I393*H393,2)</f>
        <v>0</v>
      </c>
      <c r="K393" s="144" t="s">
        <v>183</v>
      </c>
      <c r="L393" s="34"/>
      <c r="M393" s="149" t="s">
        <v>1</v>
      </c>
      <c r="N393" s="150" t="s">
        <v>38</v>
      </c>
      <c r="O393" s="59"/>
      <c r="P393" s="151">
        <f>O393*H393</f>
        <v>0</v>
      </c>
      <c r="Q393" s="151">
        <v>0</v>
      </c>
      <c r="R393" s="151">
        <f>Q393*H393</f>
        <v>0</v>
      </c>
      <c r="S393" s="151">
        <v>0</v>
      </c>
      <c r="T393" s="152">
        <f>S393*H393</f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153" t="s">
        <v>196</v>
      </c>
      <c r="AT393" s="153" t="s">
        <v>146</v>
      </c>
      <c r="AU393" s="153" t="s">
        <v>83</v>
      </c>
      <c r="AY393" s="18" t="s">
        <v>144</v>
      </c>
      <c r="BE393" s="154">
        <f>IF(N393="základní",J393,0)</f>
        <v>0</v>
      </c>
      <c r="BF393" s="154">
        <f>IF(N393="snížená",J393,0)</f>
        <v>0</v>
      </c>
      <c r="BG393" s="154">
        <f>IF(N393="zákl. přenesená",J393,0)</f>
        <v>0</v>
      </c>
      <c r="BH393" s="154">
        <f>IF(N393="sníž. přenesená",J393,0)</f>
        <v>0</v>
      </c>
      <c r="BI393" s="154">
        <f>IF(N393="nulová",J393,0)</f>
        <v>0</v>
      </c>
      <c r="BJ393" s="18" t="s">
        <v>81</v>
      </c>
      <c r="BK393" s="154">
        <f>ROUND(I393*H393,2)</f>
        <v>0</v>
      </c>
      <c r="BL393" s="18" t="s">
        <v>196</v>
      </c>
      <c r="BM393" s="153" t="s">
        <v>445</v>
      </c>
    </row>
    <row r="394" spans="1:47" s="2" customFormat="1" ht="10.2">
      <c r="A394" s="33"/>
      <c r="B394" s="34"/>
      <c r="C394" s="33"/>
      <c r="D394" s="155" t="s">
        <v>152</v>
      </c>
      <c r="E394" s="33"/>
      <c r="F394" s="156" t="s">
        <v>977</v>
      </c>
      <c r="G394" s="33"/>
      <c r="H394" s="33"/>
      <c r="I394" s="157"/>
      <c r="J394" s="33"/>
      <c r="K394" s="33"/>
      <c r="L394" s="34"/>
      <c r="M394" s="158"/>
      <c r="N394" s="159"/>
      <c r="O394" s="59"/>
      <c r="P394" s="59"/>
      <c r="Q394" s="59"/>
      <c r="R394" s="59"/>
      <c r="S394" s="59"/>
      <c r="T394" s="60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T394" s="18" t="s">
        <v>152</v>
      </c>
      <c r="AU394" s="18" t="s">
        <v>83</v>
      </c>
    </row>
    <row r="395" spans="2:51" s="15" customFormat="1" ht="10.2">
      <c r="B395" s="176"/>
      <c r="D395" s="155" t="s">
        <v>165</v>
      </c>
      <c r="E395" s="177" t="s">
        <v>1</v>
      </c>
      <c r="F395" s="178" t="s">
        <v>326</v>
      </c>
      <c r="H395" s="177" t="s">
        <v>1</v>
      </c>
      <c r="I395" s="179"/>
      <c r="L395" s="176"/>
      <c r="M395" s="180"/>
      <c r="N395" s="181"/>
      <c r="O395" s="181"/>
      <c r="P395" s="181"/>
      <c r="Q395" s="181"/>
      <c r="R395" s="181"/>
      <c r="S395" s="181"/>
      <c r="T395" s="182"/>
      <c r="AT395" s="177" t="s">
        <v>165</v>
      </c>
      <c r="AU395" s="177" t="s">
        <v>83</v>
      </c>
      <c r="AV395" s="15" t="s">
        <v>81</v>
      </c>
      <c r="AW395" s="15" t="s">
        <v>30</v>
      </c>
      <c r="AX395" s="15" t="s">
        <v>73</v>
      </c>
      <c r="AY395" s="177" t="s">
        <v>144</v>
      </c>
    </row>
    <row r="396" spans="2:51" s="13" customFormat="1" ht="10.2">
      <c r="B396" s="160"/>
      <c r="D396" s="155" t="s">
        <v>165</v>
      </c>
      <c r="E396" s="161" t="s">
        <v>1</v>
      </c>
      <c r="F396" s="162" t="s">
        <v>978</v>
      </c>
      <c r="H396" s="163">
        <v>1</v>
      </c>
      <c r="I396" s="164"/>
      <c r="L396" s="160"/>
      <c r="M396" s="165"/>
      <c r="N396" s="166"/>
      <c r="O396" s="166"/>
      <c r="P396" s="166"/>
      <c r="Q396" s="166"/>
      <c r="R396" s="166"/>
      <c r="S396" s="166"/>
      <c r="T396" s="167"/>
      <c r="AT396" s="161" t="s">
        <v>165</v>
      </c>
      <c r="AU396" s="161" t="s">
        <v>83</v>
      </c>
      <c r="AV396" s="13" t="s">
        <v>83</v>
      </c>
      <c r="AW396" s="13" t="s">
        <v>30</v>
      </c>
      <c r="AX396" s="13" t="s">
        <v>73</v>
      </c>
      <c r="AY396" s="161" t="s">
        <v>144</v>
      </c>
    </row>
    <row r="397" spans="2:51" s="14" customFormat="1" ht="10.2">
      <c r="B397" s="168"/>
      <c r="D397" s="155" t="s">
        <v>165</v>
      </c>
      <c r="E397" s="169" t="s">
        <v>1</v>
      </c>
      <c r="F397" s="170" t="s">
        <v>167</v>
      </c>
      <c r="H397" s="171">
        <v>1</v>
      </c>
      <c r="I397" s="172"/>
      <c r="L397" s="168"/>
      <c r="M397" s="173"/>
      <c r="N397" s="174"/>
      <c r="O397" s="174"/>
      <c r="P397" s="174"/>
      <c r="Q397" s="174"/>
      <c r="R397" s="174"/>
      <c r="S397" s="174"/>
      <c r="T397" s="175"/>
      <c r="AT397" s="169" t="s">
        <v>165</v>
      </c>
      <c r="AU397" s="169" t="s">
        <v>83</v>
      </c>
      <c r="AV397" s="14" t="s">
        <v>151</v>
      </c>
      <c r="AW397" s="14" t="s">
        <v>30</v>
      </c>
      <c r="AX397" s="14" t="s">
        <v>81</v>
      </c>
      <c r="AY397" s="169" t="s">
        <v>144</v>
      </c>
    </row>
    <row r="398" spans="1:65" s="2" customFormat="1" ht="16.5" customHeight="1">
      <c r="A398" s="33"/>
      <c r="B398" s="141"/>
      <c r="C398" s="142" t="s">
        <v>447</v>
      </c>
      <c r="D398" s="142" t="s">
        <v>146</v>
      </c>
      <c r="E398" s="143" t="s">
        <v>979</v>
      </c>
      <c r="F398" s="144" t="s">
        <v>980</v>
      </c>
      <c r="G398" s="145" t="s">
        <v>182</v>
      </c>
      <c r="H398" s="146">
        <v>6</v>
      </c>
      <c r="I398" s="147"/>
      <c r="J398" s="148">
        <f>ROUND(I398*H398,2)</f>
        <v>0</v>
      </c>
      <c r="K398" s="144" t="s">
        <v>183</v>
      </c>
      <c r="L398" s="34"/>
      <c r="M398" s="149" t="s">
        <v>1</v>
      </c>
      <c r="N398" s="150" t="s">
        <v>38</v>
      </c>
      <c r="O398" s="59"/>
      <c r="P398" s="151">
        <f>O398*H398</f>
        <v>0</v>
      </c>
      <c r="Q398" s="151">
        <v>0</v>
      </c>
      <c r="R398" s="151">
        <f>Q398*H398</f>
        <v>0</v>
      </c>
      <c r="S398" s="151">
        <v>0</v>
      </c>
      <c r="T398" s="152">
        <f>S398*H398</f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53" t="s">
        <v>196</v>
      </c>
      <c r="AT398" s="153" t="s">
        <v>146</v>
      </c>
      <c r="AU398" s="153" t="s">
        <v>83</v>
      </c>
      <c r="AY398" s="18" t="s">
        <v>144</v>
      </c>
      <c r="BE398" s="154">
        <f>IF(N398="základní",J398,0)</f>
        <v>0</v>
      </c>
      <c r="BF398" s="154">
        <f>IF(N398="snížená",J398,0)</f>
        <v>0</v>
      </c>
      <c r="BG398" s="154">
        <f>IF(N398="zákl. přenesená",J398,0)</f>
        <v>0</v>
      </c>
      <c r="BH398" s="154">
        <f>IF(N398="sníž. přenesená",J398,0)</f>
        <v>0</v>
      </c>
      <c r="BI398" s="154">
        <f>IF(N398="nulová",J398,0)</f>
        <v>0</v>
      </c>
      <c r="BJ398" s="18" t="s">
        <v>81</v>
      </c>
      <c r="BK398" s="154">
        <f>ROUND(I398*H398,2)</f>
        <v>0</v>
      </c>
      <c r="BL398" s="18" t="s">
        <v>196</v>
      </c>
      <c r="BM398" s="153" t="s">
        <v>450</v>
      </c>
    </row>
    <row r="399" spans="1:47" s="2" customFormat="1" ht="10.2">
      <c r="A399" s="33"/>
      <c r="B399" s="34"/>
      <c r="C399" s="33"/>
      <c r="D399" s="155" t="s">
        <v>152</v>
      </c>
      <c r="E399" s="33"/>
      <c r="F399" s="156" t="s">
        <v>980</v>
      </c>
      <c r="G399" s="33"/>
      <c r="H399" s="33"/>
      <c r="I399" s="157"/>
      <c r="J399" s="33"/>
      <c r="K399" s="33"/>
      <c r="L399" s="34"/>
      <c r="M399" s="158"/>
      <c r="N399" s="159"/>
      <c r="O399" s="59"/>
      <c r="P399" s="59"/>
      <c r="Q399" s="59"/>
      <c r="R399" s="59"/>
      <c r="S399" s="59"/>
      <c r="T399" s="60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T399" s="18" t="s">
        <v>152</v>
      </c>
      <c r="AU399" s="18" t="s">
        <v>83</v>
      </c>
    </row>
    <row r="400" spans="2:51" s="15" customFormat="1" ht="10.2">
      <c r="B400" s="176"/>
      <c r="D400" s="155" t="s">
        <v>165</v>
      </c>
      <c r="E400" s="177" t="s">
        <v>1</v>
      </c>
      <c r="F400" s="178" t="s">
        <v>974</v>
      </c>
      <c r="H400" s="177" t="s">
        <v>1</v>
      </c>
      <c r="I400" s="179"/>
      <c r="L400" s="176"/>
      <c r="M400" s="180"/>
      <c r="N400" s="181"/>
      <c r="O400" s="181"/>
      <c r="P400" s="181"/>
      <c r="Q400" s="181"/>
      <c r="R400" s="181"/>
      <c r="S400" s="181"/>
      <c r="T400" s="182"/>
      <c r="AT400" s="177" t="s">
        <v>165</v>
      </c>
      <c r="AU400" s="177" t="s">
        <v>83</v>
      </c>
      <c r="AV400" s="15" t="s">
        <v>81</v>
      </c>
      <c r="AW400" s="15" t="s">
        <v>30</v>
      </c>
      <c r="AX400" s="15" t="s">
        <v>73</v>
      </c>
      <c r="AY400" s="177" t="s">
        <v>144</v>
      </c>
    </row>
    <row r="401" spans="2:51" s="13" customFormat="1" ht="10.2">
      <c r="B401" s="160"/>
      <c r="D401" s="155" t="s">
        <v>165</v>
      </c>
      <c r="E401" s="161" t="s">
        <v>1</v>
      </c>
      <c r="F401" s="162" t="s">
        <v>975</v>
      </c>
      <c r="H401" s="163">
        <v>6</v>
      </c>
      <c r="I401" s="164"/>
      <c r="L401" s="160"/>
      <c r="M401" s="165"/>
      <c r="N401" s="166"/>
      <c r="O401" s="166"/>
      <c r="P401" s="166"/>
      <c r="Q401" s="166"/>
      <c r="R401" s="166"/>
      <c r="S401" s="166"/>
      <c r="T401" s="167"/>
      <c r="AT401" s="161" t="s">
        <v>165</v>
      </c>
      <c r="AU401" s="161" t="s">
        <v>83</v>
      </c>
      <c r="AV401" s="13" t="s">
        <v>83</v>
      </c>
      <c r="AW401" s="13" t="s">
        <v>30</v>
      </c>
      <c r="AX401" s="13" t="s">
        <v>73</v>
      </c>
      <c r="AY401" s="161" t="s">
        <v>144</v>
      </c>
    </row>
    <row r="402" spans="2:51" s="14" customFormat="1" ht="10.2">
      <c r="B402" s="168"/>
      <c r="D402" s="155" t="s">
        <v>165</v>
      </c>
      <c r="E402" s="169" t="s">
        <v>1</v>
      </c>
      <c r="F402" s="170" t="s">
        <v>167</v>
      </c>
      <c r="H402" s="171">
        <v>6</v>
      </c>
      <c r="I402" s="172"/>
      <c r="L402" s="168"/>
      <c r="M402" s="173"/>
      <c r="N402" s="174"/>
      <c r="O402" s="174"/>
      <c r="P402" s="174"/>
      <c r="Q402" s="174"/>
      <c r="R402" s="174"/>
      <c r="S402" s="174"/>
      <c r="T402" s="175"/>
      <c r="AT402" s="169" t="s">
        <v>165</v>
      </c>
      <c r="AU402" s="169" t="s">
        <v>83</v>
      </c>
      <c r="AV402" s="14" t="s">
        <v>151</v>
      </c>
      <c r="AW402" s="14" t="s">
        <v>30</v>
      </c>
      <c r="AX402" s="14" t="s">
        <v>81</v>
      </c>
      <c r="AY402" s="169" t="s">
        <v>144</v>
      </c>
    </row>
    <row r="403" spans="1:65" s="2" customFormat="1" ht="22.8">
      <c r="A403" s="33"/>
      <c r="B403" s="141"/>
      <c r="C403" s="142" t="s">
        <v>314</v>
      </c>
      <c r="D403" s="142" t="s">
        <v>146</v>
      </c>
      <c r="E403" s="143" t="s">
        <v>981</v>
      </c>
      <c r="F403" s="144" t="s">
        <v>982</v>
      </c>
      <c r="G403" s="145" t="s">
        <v>157</v>
      </c>
      <c r="H403" s="146">
        <v>0.201</v>
      </c>
      <c r="I403" s="147"/>
      <c r="J403" s="148">
        <f>ROUND(I403*H403,2)</f>
        <v>0</v>
      </c>
      <c r="K403" s="144" t="s">
        <v>183</v>
      </c>
      <c r="L403" s="34"/>
      <c r="M403" s="149" t="s">
        <v>1</v>
      </c>
      <c r="N403" s="150" t="s">
        <v>38</v>
      </c>
      <c r="O403" s="59"/>
      <c r="P403" s="151">
        <f>O403*H403</f>
        <v>0</v>
      </c>
      <c r="Q403" s="151">
        <v>0</v>
      </c>
      <c r="R403" s="151">
        <f>Q403*H403</f>
        <v>0</v>
      </c>
      <c r="S403" s="151">
        <v>0</v>
      </c>
      <c r="T403" s="152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53" t="s">
        <v>196</v>
      </c>
      <c r="AT403" s="153" t="s">
        <v>146</v>
      </c>
      <c r="AU403" s="153" t="s">
        <v>83</v>
      </c>
      <c r="AY403" s="18" t="s">
        <v>144</v>
      </c>
      <c r="BE403" s="154">
        <f>IF(N403="základní",J403,0)</f>
        <v>0</v>
      </c>
      <c r="BF403" s="154">
        <f>IF(N403="snížená",J403,0)</f>
        <v>0</v>
      </c>
      <c r="BG403" s="154">
        <f>IF(N403="zákl. přenesená",J403,0)</f>
        <v>0</v>
      </c>
      <c r="BH403" s="154">
        <f>IF(N403="sníž. přenesená",J403,0)</f>
        <v>0</v>
      </c>
      <c r="BI403" s="154">
        <f>IF(N403="nulová",J403,0)</f>
        <v>0</v>
      </c>
      <c r="BJ403" s="18" t="s">
        <v>81</v>
      </c>
      <c r="BK403" s="154">
        <f>ROUND(I403*H403,2)</f>
        <v>0</v>
      </c>
      <c r="BL403" s="18" t="s">
        <v>196</v>
      </c>
      <c r="BM403" s="153" t="s">
        <v>455</v>
      </c>
    </row>
    <row r="404" spans="1:47" s="2" customFormat="1" ht="19.2">
      <c r="A404" s="33"/>
      <c r="B404" s="34"/>
      <c r="C404" s="33"/>
      <c r="D404" s="155" t="s">
        <v>152</v>
      </c>
      <c r="E404" s="33"/>
      <c r="F404" s="156" t="s">
        <v>982</v>
      </c>
      <c r="G404" s="33"/>
      <c r="H404" s="33"/>
      <c r="I404" s="157"/>
      <c r="J404" s="33"/>
      <c r="K404" s="33"/>
      <c r="L404" s="34"/>
      <c r="M404" s="158"/>
      <c r="N404" s="159"/>
      <c r="O404" s="59"/>
      <c r="P404" s="59"/>
      <c r="Q404" s="59"/>
      <c r="R404" s="59"/>
      <c r="S404" s="59"/>
      <c r="T404" s="60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T404" s="18" t="s">
        <v>152</v>
      </c>
      <c r="AU404" s="18" t="s">
        <v>83</v>
      </c>
    </row>
    <row r="405" spans="1:65" s="2" customFormat="1" ht="16.5" customHeight="1">
      <c r="A405" s="33"/>
      <c r="B405" s="141"/>
      <c r="C405" s="142" t="s">
        <v>460</v>
      </c>
      <c r="D405" s="142" t="s">
        <v>146</v>
      </c>
      <c r="E405" s="143" t="s">
        <v>983</v>
      </c>
      <c r="F405" s="144" t="s">
        <v>984</v>
      </c>
      <c r="G405" s="145" t="s">
        <v>182</v>
      </c>
      <c r="H405" s="146">
        <v>6</v>
      </c>
      <c r="I405" s="147"/>
      <c r="J405" s="148">
        <f>ROUND(I405*H405,2)</f>
        <v>0</v>
      </c>
      <c r="K405" s="144" t="s">
        <v>183</v>
      </c>
      <c r="L405" s="34"/>
      <c r="M405" s="149" t="s">
        <v>1</v>
      </c>
      <c r="N405" s="150" t="s">
        <v>38</v>
      </c>
      <c r="O405" s="59"/>
      <c r="P405" s="151">
        <f>O405*H405</f>
        <v>0</v>
      </c>
      <c r="Q405" s="151">
        <v>0</v>
      </c>
      <c r="R405" s="151">
        <f>Q405*H405</f>
        <v>0</v>
      </c>
      <c r="S405" s="151">
        <v>0</v>
      </c>
      <c r="T405" s="152">
        <f>S405*H405</f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53" t="s">
        <v>196</v>
      </c>
      <c r="AT405" s="153" t="s">
        <v>146</v>
      </c>
      <c r="AU405" s="153" t="s">
        <v>83</v>
      </c>
      <c r="AY405" s="18" t="s">
        <v>144</v>
      </c>
      <c r="BE405" s="154">
        <f>IF(N405="základní",J405,0)</f>
        <v>0</v>
      </c>
      <c r="BF405" s="154">
        <f>IF(N405="snížená",J405,0)</f>
        <v>0</v>
      </c>
      <c r="BG405" s="154">
        <f>IF(N405="zákl. přenesená",J405,0)</f>
        <v>0</v>
      </c>
      <c r="BH405" s="154">
        <f>IF(N405="sníž. přenesená",J405,0)</f>
        <v>0</v>
      </c>
      <c r="BI405" s="154">
        <f>IF(N405="nulová",J405,0)</f>
        <v>0</v>
      </c>
      <c r="BJ405" s="18" t="s">
        <v>81</v>
      </c>
      <c r="BK405" s="154">
        <f>ROUND(I405*H405,2)</f>
        <v>0</v>
      </c>
      <c r="BL405" s="18" t="s">
        <v>196</v>
      </c>
      <c r="BM405" s="153" t="s">
        <v>463</v>
      </c>
    </row>
    <row r="406" spans="1:47" s="2" customFormat="1" ht="10.2">
      <c r="A406" s="33"/>
      <c r="B406" s="34"/>
      <c r="C406" s="33"/>
      <c r="D406" s="155" t="s">
        <v>152</v>
      </c>
      <c r="E406" s="33"/>
      <c r="F406" s="156" t="s">
        <v>984</v>
      </c>
      <c r="G406" s="33"/>
      <c r="H406" s="33"/>
      <c r="I406" s="157"/>
      <c r="J406" s="33"/>
      <c r="K406" s="33"/>
      <c r="L406" s="34"/>
      <c r="M406" s="158"/>
      <c r="N406" s="159"/>
      <c r="O406" s="59"/>
      <c r="P406" s="59"/>
      <c r="Q406" s="59"/>
      <c r="R406" s="59"/>
      <c r="S406" s="59"/>
      <c r="T406" s="60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T406" s="18" t="s">
        <v>152</v>
      </c>
      <c r="AU406" s="18" t="s">
        <v>83</v>
      </c>
    </row>
    <row r="407" spans="2:51" s="15" customFormat="1" ht="10.2">
      <c r="B407" s="176"/>
      <c r="D407" s="155" t="s">
        <v>165</v>
      </c>
      <c r="E407" s="177" t="s">
        <v>1</v>
      </c>
      <c r="F407" s="178" t="s">
        <v>842</v>
      </c>
      <c r="H407" s="177" t="s">
        <v>1</v>
      </c>
      <c r="I407" s="179"/>
      <c r="L407" s="176"/>
      <c r="M407" s="180"/>
      <c r="N407" s="181"/>
      <c r="O407" s="181"/>
      <c r="P407" s="181"/>
      <c r="Q407" s="181"/>
      <c r="R407" s="181"/>
      <c r="S407" s="181"/>
      <c r="T407" s="182"/>
      <c r="AT407" s="177" t="s">
        <v>165</v>
      </c>
      <c r="AU407" s="177" t="s">
        <v>83</v>
      </c>
      <c r="AV407" s="15" t="s">
        <v>81</v>
      </c>
      <c r="AW407" s="15" t="s">
        <v>30</v>
      </c>
      <c r="AX407" s="15" t="s">
        <v>73</v>
      </c>
      <c r="AY407" s="177" t="s">
        <v>144</v>
      </c>
    </row>
    <row r="408" spans="2:51" s="15" customFormat="1" ht="10.2">
      <c r="B408" s="176"/>
      <c r="D408" s="155" t="s">
        <v>165</v>
      </c>
      <c r="E408" s="177" t="s">
        <v>1</v>
      </c>
      <c r="F408" s="178" t="s">
        <v>327</v>
      </c>
      <c r="H408" s="177" t="s">
        <v>1</v>
      </c>
      <c r="I408" s="179"/>
      <c r="L408" s="176"/>
      <c r="M408" s="180"/>
      <c r="N408" s="181"/>
      <c r="O408" s="181"/>
      <c r="P408" s="181"/>
      <c r="Q408" s="181"/>
      <c r="R408" s="181"/>
      <c r="S408" s="181"/>
      <c r="T408" s="182"/>
      <c r="AT408" s="177" t="s">
        <v>165</v>
      </c>
      <c r="AU408" s="177" t="s">
        <v>83</v>
      </c>
      <c r="AV408" s="15" t="s">
        <v>81</v>
      </c>
      <c r="AW408" s="15" t="s">
        <v>30</v>
      </c>
      <c r="AX408" s="15" t="s">
        <v>73</v>
      </c>
      <c r="AY408" s="177" t="s">
        <v>144</v>
      </c>
    </row>
    <row r="409" spans="2:51" s="13" customFormat="1" ht="10.2">
      <c r="B409" s="160"/>
      <c r="D409" s="155" t="s">
        <v>165</v>
      </c>
      <c r="E409" s="161" t="s">
        <v>1</v>
      </c>
      <c r="F409" s="162" t="s">
        <v>985</v>
      </c>
      <c r="H409" s="163">
        <v>1</v>
      </c>
      <c r="I409" s="164"/>
      <c r="L409" s="160"/>
      <c r="M409" s="165"/>
      <c r="N409" s="166"/>
      <c r="O409" s="166"/>
      <c r="P409" s="166"/>
      <c r="Q409" s="166"/>
      <c r="R409" s="166"/>
      <c r="S409" s="166"/>
      <c r="T409" s="167"/>
      <c r="AT409" s="161" t="s">
        <v>165</v>
      </c>
      <c r="AU409" s="161" t="s">
        <v>83</v>
      </c>
      <c r="AV409" s="13" t="s">
        <v>83</v>
      </c>
      <c r="AW409" s="13" t="s">
        <v>30</v>
      </c>
      <c r="AX409" s="13" t="s">
        <v>73</v>
      </c>
      <c r="AY409" s="161" t="s">
        <v>144</v>
      </c>
    </row>
    <row r="410" spans="2:51" s="13" customFormat="1" ht="10.2">
      <c r="B410" s="160"/>
      <c r="D410" s="155" t="s">
        <v>165</v>
      </c>
      <c r="E410" s="161" t="s">
        <v>1</v>
      </c>
      <c r="F410" s="162" t="s">
        <v>986</v>
      </c>
      <c r="H410" s="163">
        <v>1</v>
      </c>
      <c r="I410" s="164"/>
      <c r="L410" s="160"/>
      <c r="M410" s="165"/>
      <c r="N410" s="166"/>
      <c r="O410" s="166"/>
      <c r="P410" s="166"/>
      <c r="Q410" s="166"/>
      <c r="R410" s="166"/>
      <c r="S410" s="166"/>
      <c r="T410" s="167"/>
      <c r="AT410" s="161" t="s">
        <v>165</v>
      </c>
      <c r="AU410" s="161" t="s">
        <v>83</v>
      </c>
      <c r="AV410" s="13" t="s">
        <v>83</v>
      </c>
      <c r="AW410" s="13" t="s">
        <v>30</v>
      </c>
      <c r="AX410" s="13" t="s">
        <v>73</v>
      </c>
      <c r="AY410" s="161" t="s">
        <v>144</v>
      </c>
    </row>
    <row r="411" spans="2:51" s="13" customFormat="1" ht="10.2">
      <c r="B411" s="160"/>
      <c r="D411" s="155" t="s">
        <v>165</v>
      </c>
      <c r="E411" s="161" t="s">
        <v>1</v>
      </c>
      <c r="F411" s="162" t="s">
        <v>987</v>
      </c>
      <c r="H411" s="163">
        <v>1</v>
      </c>
      <c r="I411" s="164"/>
      <c r="L411" s="160"/>
      <c r="M411" s="165"/>
      <c r="N411" s="166"/>
      <c r="O411" s="166"/>
      <c r="P411" s="166"/>
      <c r="Q411" s="166"/>
      <c r="R411" s="166"/>
      <c r="S411" s="166"/>
      <c r="T411" s="167"/>
      <c r="AT411" s="161" t="s">
        <v>165</v>
      </c>
      <c r="AU411" s="161" t="s">
        <v>83</v>
      </c>
      <c r="AV411" s="13" t="s">
        <v>83</v>
      </c>
      <c r="AW411" s="13" t="s">
        <v>30</v>
      </c>
      <c r="AX411" s="13" t="s">
        <v>73</v>
      </c>
      <c r="AY411" s="161" t="s">
        <v>144</v>
      </c>
    </row>
    <row r="412" spans="2:51" s="13" customFormat="1" ht="10.2">
      <c r="B412" s="160"/>
      <c r="D412" s="155" t="s">
        <v>165</v>
      </c>
      <c r="E412" s="161" t="s">
        <v>1</v>
      </c>
      <c r="F412" s="162" t="s">
        <v>988</v>
      </c>
      <c r="H412" s="163">
        <v>1</v>
      </c>
      <c r="I412" s="164"/>
      <c r="L412" s="160"/>
      <c r="M412" s="165"/>
      <c r="N412" s="166"/>
      <c r="O412" s="166"/>
      <c r="P412" s="166"/>
      <c r="Q412" s="166"/>
      <c r="R412" s="166"/>
      <c r="S412" s="166"/>
      <c r="T412" s="167"/>
      <c r="AT412" s="161" t="s">
        <v>165</v>
      </c>
      <c r="AU412" s="161" t="s">
        <v>83</v>
      </c>
      <c r="AV412" s="13" t="s">
        <v>83</v>
      </c>
      <c r="AW412" s="13" t="s">
        <v>30</v>
      </c>
      <c r="AX412" s="13" t="s">
        <v>73</v>
      </c>
      <c r="AY412" s="161" t="s">
        <v>144</v>
      </c>
    </row>
    <row r="413" spans="2:51" s="15" customFormat="1" ht="10.2">
      <c r="B413" s="176"/>
      <c r="D413" s="155" t="s">
        <v>165</v>
      </c>
      <c r="E413" s="177" t="s">
        <v>1</v>
      </c>
      <c r="F413" s="178" t="s">
        <v>329</v>
      </c>
      <c r="H413" s="177" t="s">
        <v>1</v>
      </c>
      <c r="I413" s="179"/>
      <c r="L413" s="176"/>
      <c r="M413" s="180"/>
      <c r="N413" s="181"/>
      <c r="O413" s="181"/>
      <c r="P413" s="181"/>
      <c r="Q413" s="181"/>
      <c r="R413" s="181"/>
      <c r="S413" s="181"/>
      <c r="T413" s="182"/>
      <c r="AT413" s="177" t="s">
        <v>165</v>
      </c>
      <c r="AU413" s="177" t="s">
        <v>83</v>
      </c>
      <c r="AV413" s="15" t="s">
        <v>81</v>
      </c>
      <c r="AW413" s="15" t="s">
        <v>30</v>
      </c>
      <c r="AX413" s="15" t="s">
        <v>73</v>
      </c>
      <c r="AY413" s="177" t="s">
        <v>144</v>
      </c>
    </row>
    <row r="414" spans="2:51" s="13" customFormat="1" ht="10.2">
      <c r="B414" s="160"/>
      <c r="D414" s="155" t="s">
        <v>165</v>
      </c>
      <c r="E414" s="161" t="s">
        <v>1</v>
      </c>
      <c r="F414" s="162" t="s">
        <v>989</v>
      </c>
      <c r="H414" s="163">
        <v>1</v>
      </c>
      <c r="I414" s="164"/>
      <c r="L414" s="160"/>
      <c r="M414" s="165"/>
      <c r="N414" s="166"/>
      <c r="O414" s="166"/>
      <c r="P414" s="166"/>
      <c r="Q414" s="166"/>
      <c r="R414" s="166"/>
      <c r="S414" s="166"/>
      <c r="T414" s="167"/>
      <c r="AT414" s="161" t="s">
        <v>165</v>
      </c>
      <c r="AU414" s="161" t="s">
        <v>83</v>
      </c>
      <c r="AV414" s="13" t="s">
        <v>83</v>
      </c>
      <c r="AW414" s="13" t="s">
        <v>30</v>
      </c>
      <c r="AX414" s="13" t="s">
        <v>73</v>
      </c>
      <c r="AY414" s="161" t="s">
        <v>144</v>
      </c>
    </row>
    <row r="415" spans="2:51" s="13" customFormat="1" ht="10.2">
      <c r="B415" s="160"/>
      <c r="D415" s="155" t="s">
        <v>165</v>
      </c>
      <c r="E415" s="161" t="s">
        <v>1</v>
      </c>
      <c r="F415" s="162" t="s">
        <v>990</v>
      </c>
      <c r="H415" s="163">
        <v>1</v>
      </c>
      <c r="I415" s="164"/>
      <c r="L415" s="160"/>
      <c r="M415" s="165"/>
      <c r="N415" s="166"/>
      <c r="O415" s="166"/>
      <c r="P415" s="166"/>
      <c r="Q415" s="166"/>
      <c r="R415" s="166"/>
      <c r="S415" s="166"/>
      <c r="T415" s="167"/>
      <c r="AT415" s="161" t="s">
        <v>165</v>
      </c>
      <c r="AU415" s="161" t="s">
        <v>83</v>
      </c>
      <c r="AV415" s="13" t="s">
        <v>83</v>
      </c>
      <c r="AW415" s="13" t="s">
        <v>30</v>
      </c>
      <c r="AX415" s="13" t="s">
        <v>73</v>
      </c>
      <c r="AY415" s="161" t="s">
        <v>144</v>
      </c>
    </row>
    <row r="416" spans="2:51" s="14" customFormat="1" ht="10.2">
      <c r="B416" s="168"/>
      <c r="D416" s="155" t="s">
        <v>165</v>
      </c>
      <c r="E416" s="169" t="s">
        <v>1</v>
      </c>
      <c r="F416" s="170" t="s">
        <v>167</v>
      </c>
      <c r="H416" s="171">
        <v>6</v>
      </c>
      <c r="I416" s="172"/>
      <c r="L416" s="168"/>
      <c r="M416" s="173"/>
      <c r="N416" s="174"/>
      <c r="O416" s="174"/>
      <c r="P416" s="174"/>
      <c r="Q416" s="174"/>
      <c r="R416" s="174"/>
      <c r="S416" s="174"/>
      <c r="T416" s="175"/>
      <c r="AT416" s="169" t="s">
        <v>165</v>
      </c>
      <c r="AU416" s="169" t="s">
        <v>83</v>
      </c>
      <c r="AV416" s="14" t="s">
        <v>151</v>
      </c>
      <c r="AW416" s="14" t="s">
        <v>30</v>
      </c>
      <c r="AX416" s="14" t="s">
        <v>81</v>
      </c>
      <c r="AY416" s="169" t="s">
        <v>144</v>
      </c>
    </row>
    <row r="417" spans="1:65" s="2" customFormat="1" ht="22.8">
      <c r="A417" s="33"/>
      <c r="B417" s="141"/>
      <c r="C417" s="183" t="s">
        <v>318</v>
      </c>
      <c r="D417" s="183" t="s">
        <v>189</v>
      </c>
      <c r="E417" s="184" t="s">
        <v>991</v>
      </c>
      <c r="F417" s="185" t="s">
        <v>992</v>
      </c>
      <c r="G417" s="186" t="s">
        <v>182</v>
      </c>
      <c r="H417" s="187">
        <v>6</v>
      </c>
      <c r="I417" s="188"/>
      <c r="J417" s="189">
        <f>ROUND(I417*H417,2)</f>
        <v>0</v>
      </c>
      <c r="K417" s="185" t="s">
        <v>171</v>
      </c>
      <c r="L417" s="190"/>
      <c r="M417" s="191" t="s">
        <v>1</v>
      </c>
      <c r="N417" s="192" t="s">
        <v>38</v>
      </c>
      <c r="O417" s="59"/>
      <c r="P417" s="151">
        <f>O417*H417</f>
        <v>0</v>
      </c>
      <c r="Q417" s="151">
        <v>0</v>
      </c>
      <c r="R417" s="151">
        <f>Q417*H417</f>
        <v>0</v>
      </c>
      <c r="S417" s="151">
        <v>0</v>
      </c>
      <c r="T417" s="152">
        <f>S417*H417</f>
        <v>0</v>
      </c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R417" s="153" t="s">
        <v>245</v>
      </c>
      <c r="AT417" s="153" t="s">
        <v>189</v>
      </c>
      <c r="AU417" s="153" t="s">
        <v>83</v>
      </c>
      <c r="AY417" s="18" t="s">
        <v>144</v>
      </c>
      <c r="BE417" s="154">
        <f>IF(N417="základní",J417,0)</f>
        <v>0</v>
      </c>
      <c r="BF417" s="154">
        <f>IF(N417="snížená",J417,0)</f>
        <v>0</v>
      </c>
      <c r="BG417" s="154">
        <f>IF(N417="zákl. přenesená",J417,0)</f>
        <v>0</v>
      </c>
      <c r="BH417" s="154">
        <f>IF(N417="sníž. přenesená",J417,0)</f>
        <v>0</v>
      </c>
      <c r="BI417" s="154">
        <f>IF(N417="nulová",J417,0)</f>
        <v>0</v>
      </c>
      <c r="BJ417" s="18" t="s">
        <v>81</v>
      </c>
      <c r="BK417" s="154">
        <f>ROUND(I417*H417,2)</f>
        <v>0</v>
      </c>
      <c r="BL417" s="18" t="s">
        <v>196</v>
      </c>
      <c r="BM417" s="153" t="s">
        <v>468</v>
      </c>
    </row>
    <row r="418" spans="1:47" s="2" customFormat="1" ht="19.2">
      <c r="A418" s="33"/>
      <c r="B418" s="34"/>
      <c r="C418" s="33"/>
      <c r="D418" s="155" t="s">
        <v>152</v>
      </c>
      <c r="E418" s="33"/>
      <c r="F418" s="156" t="s">
        <v>992</v>
      </c>
      <c r="G418" s="33"/>
      <c r="H418" s="33"/>
      <c r="I418" s="157"/>
      <c r="J418" s="33"/>
      <c r="K418" s="33"/>
      <c r="L418" s="34"/>
      <c r="M418" s="158"/>
      <c r="N418" s="159"/>
      <c r="O418" s="59"/>
      <c r="P418" s="59"/>
      <c r="Q418" s="59"/>
      <c r="R418" s="59"/>
      <c r="S418" s="59"/>
      <c r="T418" s="60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T418" s="18" t="s">
        <v>152</v>
      </c>
      <c r="AU418" s="18" t="s">
        <v>83</v>
      </c>
    </row>
    <row r="419" spans="1:65" s="2" customFormat="1" ht="16.5" customHeight="1">
      <c r="A419" s="33"/>
      <c r="B419" s="141"/>
      <c r="C419" s="142" t="s">
        <v>470</v>
      </c>
      <c r="D419" s="142" t="s">
        <v>146</v>
      </c>
      <c r="E419" s="143" t="s">
        <v>993</v>
      </c>
      <c r="F419" s="144" t="s">
        <v>994</v>
      </c>
      <c r="G419" s="145" t="s">
        <v>893</v>
      </c>
      <c r="H419" s="146">
        <v>12</v>
      </c>
      <c r="I419" s="147"/>
      <c r="J419" s="148">
        <f>ROUND(I419*H419,2)</f>
        <v>0</v>
      </c>
      <c r="K419" s="144" t="s">
        <v>183</v>
      </c>
      <c r="L419" s="34"/>
      <c r="M419" s="149" t="s">
        <v>1</v>
      </c>
      <c r="N419" s="150" t="s">
        <v>38</v>
      </c>
      <c r="O419" s="59"/>
      <c r="P419" s="151">
        <f>O419*H419</f>
        <v>0</v>
      </c>
      <c r="Q419" s="151">
        <v>0</v>
      </c>
      <c r="R419" s="151">
        <f>Q419*H419</f>
        <v>0</v>
      </c>
      <c r="S419" s="151">
        <v>0</v>
      </c>
      <c r="T419" s="152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53" t="s">
        <v>196</v>
      </c>
      <c r="AT419" s="153" t="s">
        <v>146</v>
      </c>
      <c r="AU419" s="153" t="s">
        <v>83</v>
      </c>
      <c r="AY419" s="18" t="s">
        <v>144</v>
      </c>
      <c r="BE419" s="154">
        <f>IF(N419="základní",J419,0)</f>
        <v>0</v>
      </c>
      <c r="BF419" s="154">
        <f>IF(N419="snížená",J419,0)</f>
        <v>0</v>
      </c>
      <c r="BG419" s="154">
        <f>IF(N419="zákl. přenesená",J419,0)</f>
        <v>0</v>
      </c>
      <c r="BH419" s="154">
        <f>IF(N419="sníž. přenesená",J419,0)</f>
        <v>0</v>
      </c>
      <c r="BI419" s="154">
        <f>IF(N419="nulová",J419,0)</f>
        <v>0</v>
      </c>
      <c r="BJ419" s="18" t="s">
        <v>81</v>
      </c>
      <c r="BK419" s="154">
        <f>ROUND(I419*H419,2)</f>
        <v>0</v>
      </c>
      <c r="BL419" s="18" t="s">
        <v>196</v>
      </c>
      <c r="BM419" s="153" t="s">
        <v>473</v>
      </c>
    </row>
    <row r="420" spans="1:47" s="2" customFormat="1" ht="10.2">
      <c r="A420" s="33"/>
      <c r="B420" s="34"/>
      <c r="C420" s="33"/>
      <c r="D420" s="155" t="s">
        <v>152</v>
      </c>
      <c r="E420" s="33"/>
      <c r="F420" s="156" t="s">
        <v>994</v>
      </c>
      <c r="G420" s="33"/>
      <c r="H420" s="33"/>
      <c r="I420" s="157"/>
      <c r="J420" s="33"/>
      <c r="K420" s="33"/>
      <c r="L420" s="34"/>
      <c r="M420" s="158"/>
      <c r="N420" s="159"/>
      <c r="O420" s="59"/>
      <c r="P420" s="59"/>
      <c r="Q420" s="59"/>
      <c r="R420" s="59"/>
      <c r="S420" s="59"/>
      <c r="T420" s="60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T420" s="18" t="s">
        <v>152</v>
      </c>
      <c r="AU420" s="18" t="s">
        <v>83</v>
      </c>
    </row>
    <row r="421" spans="2:51" s="15" customFormat="1" ht="10.2">
      <c r="B421" s="176"/>
      <c r="D421" s="155" t="s">
        <v>165</v>
      </c>
      <c r="E421" s="177" t="s">
        <v>1</v>
      </c>
      <c r="F421" s="178" t="s">
        <v>842</v>
      </c>
      <c r="H421" s="177" t="s">
        <v>1</v>
      </c>
      <c r="I421" s="179"/>
      <c r="L421" s="176"/>
      <c r="M421" s="180"/>
      <c r="N421" s="181"/>
      <c r="O421" s="181"/>
      <c r="P421" s="181"/>
      <c r="Q421" s="181"/>
      <c r="R421" s="181"/>
      <c r="S421" s="181"/>
      <c r="T421" s="182"/>
      <c r="AT421" s="177" t="s">
        <v>165</v>
      </c>
      <c r="AU421" s="177" t="s">
        <v>83</v>
      </c>
      <c r="AV421" s="15" t="s">
        <v>81</v>
      </c>
      <c r="AW421" s="15" t="s">
        <v>30</v>
      </c>
      <c r="AX421" s="15" t="s">
        <v>73</v>
      </c>
      <c r="AY421" s="177" t="s">
        <v>144</v>
      </c>
    </row>
    <row r="422" spans="2:51" s="15" customFormat="1" ht="10.2">
      <c r="B422" s="176"/>
      <c r="D422" s="155" t="s">
        <v>165</v>
      </c>
      <c r="E422" s="177" t="s">
        <v>1</v>
      </c>
      <c r="F422" s="178" t="s">
        <v>327</v>
      </c>
      <c r="H422" s="177" t="s">
        <v>1</v>
      </c>
      <c r="I422" s="179"/>
      <c r="L422" s="176"/>
      <c r="M422" s="180"/>
      <c r="N422" s="181"/>
      <c r="O422" s="181"/>
      <c r="P422" s="181"/>
      <c r="Q422" s="181"/>
      <c r="R422" s="181"/>
      <c r="S422" s="181"/>
      <c r="T422" s="182"/>
      <c r="AT422" s="177" t="s">
        <v>165</v>
      </c>
      <c r="AU422" s="177" t="s">
        <v>83</v>
      </c>
      <c r="AV422" s="15" t="s">
        <v>81</v>
      </c>
      <c r="AW422" s="15" t="s">
        <v>30</v>
      </c>
      <c r="AX422" s="15" t="s">
        <v>73</v>
      </c>
      <c r="AY422" s="177" t="s">
        <v>144</v>
      </c>
    </row>
    <row r="423" spans="2:51" s="13" customFormat="1" ht="10.2">
      <c r="B423" s="160"/>
      <c r="D423" s="155" t="s">
        <v>165</v>
      </c>
      <c r="E423" s="161" t="s">
        <v>1</v>
      </c>
      <c r="F423" s="162" t="s">
        <v>995</v>
      </c>
      <c r="H423" s="163">
        <v>1</v>
      </c>
      <c r="I423" s="164"/>
      <c r="L423" s="160"/>
      <c r="M423" s="165"/>
      <c r="N423" s="166"/>
      <c r="O423" s="166"/>
      <c r="P423" s="166"/>
      <c r="Q423" s="166"/>
      <c r="R423" s="166"/>
      <c r="S423" s="166"/>
      <c r="T423" s="167"/>
      <c r="AT423" s="161" t="s">
        <v>165</v>
      </c>
      <c r="AU423" s="161" t="s">
        <v>83</v>
      </c>
      <c r="AV423" s="13" t="s">
        <v>83</v>
      </c>
      <c r="AW423" s="13" t="s">
        <v>30</v>
      </c>
      <c r="AX423" s="13" t="s">
        <v>73</v>
      </c>
      <c r="AY423" s="161" t="s">
        <v>144</v>
      </c>
    </row>
    <row r="424" spans="2:51" s="13" customFormat="1" ht="10.2">
      <c r="B424" s="160"/>
      <c r="D424" s="155" t="s">
        <v>165</v>
      </c>
      <c r="E424" s="161" t="s">
        <v>1</v>
      </c>
      <c r="F424" s="162" t="s">
        <v>996</v>
      </c>
      <c r="H424" s="163">
        <v>1</v>
      </c>
      <c r="I424" s="164"/>
      <c r="L424" s="160"/>
      <c r="M424" s="165"/>
      <c r="N424" s="166"/>
      <c r="O424" s="166"/>
      <c r="P424" s="166"/>
      <c r="Q424" s="166"/>
      <c r="R424" s="166"/>
      <c r="S424" s="166"/>
      <c r="T424" s="167"/>
      <c r="AT424" s="161" t="s">
        <v>165</v>
      </c>
      <c r="AU424" s="161" t="s">
        <v>83</v>
      </c>
      <c r="AV424" s="13" t="s">
        <v>83</v>
      </c>
      <c r="AW424" s="13" t="s">
        <v>30</v>
      </c>
      <c r="AX424" s="13" t="s">
        <v>73</v>
      </c>
      <c r="AY424" s="161" t="s">
        <v>144</v>
      </c>
    </row>
    <row r="425" spans="2:51" s="13" customFormat="1" ht="10.2">
      <c r="B425" s="160"/>
      <c r="D425" s="155" t="s">
        <v>165</v>
      </c>
      <c r="E425" s="161" t="s">
        <v>1</v>
      </c>
      <c r="F425" s="162" t="s">
        <v>997</v>
      </c>
      <c r="H425" s="163">
        <v>1</v>
      </c>
      <c r="I425" s="164"/>
      <c r="L425" s="160"/>
      <c r="M425" s="165"/>
      <c r="N425" s="166"/>
      <c r="O425" s="166"/>
      <c r="P425" s="166"/>
      <c r="Q425" s="166"/>
      <c r="R425" s="166"/>
      <c r="S425" s="166"/>
      <c r="T425" s="167"/>
      <c r="AT425" s="161" t="s">
        <v>165</v>
      </c>
      <c r="AU425" s="161" t="s">
        <v>83</v>
      </c>
      <c r="AV425" s="13" t="s">
        <v>83</v>
      </c>
      <c r="AW425" s="13" t="s">
        <v>30</v>
      </c>
      <c r="AX425" s="13" t="s">
        <v>73</v>
      </c>
      <c r="AY425" s="161" t="s">
        <v>144</v>
      </c>
    </row>
    <row r="426" spans="2:51" s="13" customFormat="1" ht="10.2">
      <c r="B426" s="160"/>
      <c r="D426" s="155" t="s">
        <v>165</v>
      </c>
      <c r="E426" s="161" t="s">
        <v>1</v>
      </c>
      <c r="F426" s="162" t="s">
        <v>998</v>
      </c>
      <c r="H426" s="163">
        <v>1</v>
      </c>
      <c r="I426" s="164"/>
      <c r="L426" s="160"/>
      <c r="M426" s="165"/>
      <c r="N426" s="166"/>
      <c r="O426" s="166"/>
      <c r="P426" s="166"/>
      <c r="Q426" s="166"/>
      <c r="R426" s="166"/>
      <c r="S426" s="166"/>
      <c r="T426" s="167"/>
      <c r="AT426" s="161" t="s">
        <v>165</v>
      </c>
      <c r="AU426" s="161" t="s">
        <v>83</v>
      </c>
      <c r="AV426" s="13" t="s">
        <v>83</v>
      </c>
      <c r="AW426" s="13" t="s">
        <v>30</v>
      </c>
      <c r="AX426" s="13" t="s">
        <v>73</v>
      </c>
      <c r="AY426" s="161" t="s">
        <v>144</v>
      </c>
    </row>
    <row r="427" spans="2:51" s="13" customFormat="1" ht="10.2">
      <c r="B427" s="160"/>
      <c r="D427" s="155" t="s">
        <v>165</v>
      </c>
      <c r="E427" s="161" t="s">
        <v>1</v>
      </c>
      <c r="F427" s="162" t="s">
        <v>987</v>
      </c>
      <c r="H427" s="163">
        <v>1</v>
      </c>
      <c r="I427" s="164"/>
      <c r="L427" s="160"/>
      <c r="M427" s="165"/>
      <c r="N427" s="166"/>
      <c r="O427" s="166"/>
      <c r="P427" s="166"/>
      <c r="Q427" s="166"/>
      <c r="R427" s="166"/>
      <c r="S427" s="166"/>
      <c r="T427" s="167"/>
      <c r="AT427" s="161" t="s">
        <v>165</v>
      </c>
      <c r="AU427" s="161" t="s">
        <v>83</v>
      </c>
      <c r="AV427" s="13" t="s">
        <v>83</v>
      </c>
      <c r="AW427" s="13" t="s">
        <v>30</v>
      </c>
      <c r="AX427" s="13" t="s">
        <v>73</v>
      </c>
      <c r="AY427" s="161" t="s">
        <v>144</v>
      </c>
    </row>
    <row r="428" spans="2:51" s="13" customFormat="1" ht="10.2">
      <c r="B428" s="160"/>
      <c r="D428" s="155" t="s">
        <v>165</v>
      </c>
      <c r="E428" s="161" t="s">
        <v>1</v>
      </c>
      <c r="F428" s="162" t="s">
        <v>988</v>
      </c>
      <c r="H428" s="163">
        <v>1</v>
      </c>
      <c r="I428" s="164"/>
      <c r="L428" s="160"/>
      <c r="M428" s="165"/>
      <c r="N428" s="166"/>
      <c r="O428" s="166"/>
      <c r="P428" s="166"/>
      <c r="Q428" s="166"/>
      <c r="R428" s="166"/>
      <c r="S428" s="166"/>
      <c r="T428" s="167"/>
      <c r="AT428" s="161" t="s">
        <v>165</v>
      </c>
      <c r="AU428" s="161" t="s">
        <v>83</v>
      </c>
      <c r="AV428" s="13" t="s">
        <v>83</v>
      </c>
      <c r="AW428" s="13" t="s">
        <v>30</v>
      </c>
      <c r="AX428" s="13" t="s">
        <v>73</v>
      </c>
      <c r="AY428" s="161" t="s">
        <v>144</v>
      </c>
    </row>
    <row r="429" spans="2:51" s="13" customFormat="1" ht="10.2">
      <c r="B429" s="160"/>
      <c r="D429" s="155" t="s">
        <v>165</v>
      </c>
      <c r="E429" s="161" t="s">
        <v>1</v>
      </c>
      <c r="F429" s="162" t="s">
        <v>999</v>
      </c>
      <c r="H429" s="163">
        <v>1</v>
      </c>
      <c r="I429" s="164"/>
      <c r="L429" s="160"/>
      <c r="M429" s="165"/>
      <c r="N429" s="166"/>
      <c r="O429" s="166"/>
      <c r="P429" s="166"/>
      <c r="Q429" s="166"/>
      <c r="R429" s="166"/>
      <c r="S429" s="166"/>
      <c r="T429" s="167"/>
      <c r="AT429" s="161" t="s">
        <v>165</v>
      </c>
      <c r="AU429" s="161" t="s">
        <v>83</v>
      </c>
      <c r="AV429" s="13" t="s">
        <v>83</v>
      </c>
      <c r="AW429" s="13" t="s">
        <v>30</v>
      </c>
      <c r="AX429" s="13" t="s">
        <v>73</v>
      </c>
      <c r="AY429" s="161" t="s">
        <v>144</v>
      </c>
    </row>
    <row r="430" spans="2:51" s="16" customFormat="1" ht="10.2">
      <c r="B430" s="193"/>
      <c r="D430" s="155" t="s">
        <v>165</v>
      </c>
      <c r="E430" s="194" t="s">
        <v>1</v>
      </c>
      <c r="F430" s="195" t="s">
        <v>629</v>
      </c>
      <c r="H430" s="196">
        <v>7</v>
      </c>
      <c r="I430" s="197"/>
      <c r="L430" s="193"/>
      <c r="M430" s="198"/>
      <c r="N430" s="199"/>
      <c r="O430" s="199"/>
      <c r="P430" s="199"/>
      <c r="Q430" s="199"/>
      <c r="R430" s="199"/>
      <c r="S430" s="199"/>
      <c r="T430" s="200"/>
      <c r="AT430" s="194" t="s">
        <v>165</v>
      </c>
      <c r="AU430" s="194" t="s">
        <v>83</v>
      </c>
      <c r="AV430" s="16" t="s">
        <v>159</v>
      </c>
      <c r="AW430" s="16" t="s">
        <v>30</v>
      </c>
      <c r="AX430" s="16" t="s">
        <v>73</v>
      </c>
      <c r="AY430" s="194" t="s">
        <v>144</v>
      </c>
    </row>
    <row r="431" spans="2:51" s="15" customFormat="1" ht="10.2">
      <c r="B431" s="176"/>
      <c r="D431" s="155" t="s">
        <v>165</v>
      </c>
      <c r="E431" s="177" t="s">
        <v>1</v>
      </c>
      <c r="F431" s="178" t="s">
        <v>329</v>
      </c>
      <c r="H431" s="177" t="s">
        <v>1</v>
      </c>
      <c r="I431" s="179"/>
      <c r="L431" s="176"/>
      <c r="M431" s="180"/>
      <c r="N431" s="181"/>
      <c r="O431" s="181"/>
      <c r="P431" s="181"/>
      <c r="Q431" s="181"/>
      <c r="R431" s="181"/>
      <c r="S431" s="181"/>
      <c r="T431" s="182"/>
      <c r="AT431" s="177" t="s">
        <v>165</v>
      </c>
      <c r="AU431" s="177" t="s">
        <v>83</v>
      </c>
      <c r="AV431" s="15" t="s">
        <v>81</v>
      </c>
      <c r="AW431" s="15" t="s">
        <v>30</v>
      </c>
      <c r="AX431" s="15" t="s">
        <v>73</v>
      </c>
      <c r="AY431" s="177" t="s">
        <v>144</v>
      </c>
    </row>
    <row r="432" spans="2:51" s="13" customFormat="1" ht="10.2">
      <c r="B432" s="160"/>
      <c r="D432" s="155" t="s">
        <v>165</v>
      </c>
      <c r="E432" s="161" t="s">
        <v>1</v>
      </c>
      <c r="F432" s="162" t="s">
        <v>989</v>
      </c>
      <c r="H432" s="163">
        <v>1</v>
      </c>
      <c r="I432" s="164"/>
      <c r="L432" s="160"/>
      <c r="M432" s="165"/>
      <c r="N432" s="166"/>
      <c r="O432" s="166"/>
      <c r="P432" s="166"/>
      <c r="Q432" s="166"/>
      <c r="R432" s="166"/>
      <c r="S432" s="166"/>
      <c r="T432" s="167"/>
      <c r="AT432" s="161" t="s">
        <v>165</v>
      </c>
      <c r="AU432" s="161" t="s">
        <v>83</v>
      </c>
      <c r="AV432" s="13" t="s">
        <v>83</v>
      </c>
      <c r="AW432" s="13" t="s">
        <v>30</v>
      </c>
      <c r="AX432" s="13" t="s">
        <v>73</v>
      </c>
      <c r="AY432" s="161" t="s">
        <v>144</v>
      </c>
    </row>
    <row r="433" spans="2:51" s="13" customFormat="1" ht="10.2">
      <c r="B433" s="160"/>
      <c r="D433" s="155" t="s">
        <v>165</v>
      </c>
      <c r="E433" s="161" t="s">
        <v>1</v>
      </c>
      <c r="F433" s="162" t="s">
        <v>990</v>
      </c>
      <c r="H433" s="163">
        <v>1</v>
      </c>
      <c r="I433" s="164"/>
      <c r="L433" s="160"/>
      <c r="M433" s="165"/>
      <c r="N433" s="166"/>
      <c r="O433" s="166"/>
      <c r="P433" s="166"/>
      <c r="Q433" s="166"/>
      <c r="R433" s="166"/>
      <c r="S433" s="166"/>
      <c r="T433" s="167"/>
      <c r="AT433" s="161" t="s">
        <v>165</v>
      </c>
      <c r="AU433" s="161" t="s">
        <v>83</v>
      </c>
      <c r="AV433" s="13" t="s">
        <v>83</v>
      </c>
      <c r="AW433" s="13" t="s">
        <v>30</v>
      </c>
      <c r="AX433" s="13" t="s">
        <v>73</v>
      </c>
      <c r="AY433" s="161" t="s">
        <v>144</v>
      </c>
    </row>
    <row r="434" spans="2:51" s="13" customFormat="1" ht="10.2">
      <c r="B434" s="160"/>
      <c r="D434" s="155" t="s">
        <v>165</v>
      </c>
      <c r="E434" s="161" t="s">
        <v>1</v>
      </c>
      <c r="F434" s="162" t="s">
        <v>1000</v>
      </c>
      <c r="H434" s="163">
        <v>1</v>
      </c>
      <c r="I434" s="164"/>
      <c r="L434" s="160"/>
      <c r="M434" s="165"/>
      <c r="N434" s="166"/>
      <c r="O434" s="166"/>
      <c r="P434" s="166"/>
      <c r="Q434" s="166"/>
      <c r="R434" s="166"/>
      <c r="S434" s="166"/>
      <c r="T434" s="167"/>
      <c r="AT434" s="161" t="s">
        <v>165</v>
      </c>
      <c r="AU434" s="161" t="s">
        <v>83</v>
      </c>
      <c r="AV434" s="13" t="s">
        <v>83</v>
      </c>
      <c r="AW434" s="13" t="s">
        <v>30</v>
      </c>
      <c r="AX434" s="13" t="s">
        <v>73</v>
      </c>
      <c r="AY434" s="161" t="s">
        <v>144</v>
      </c>
    </row>
    <row r="435" spans="2:51" s="13" customFormat="1" ht="10.2">
      <c r="B435" s="160"/>
      <c r="D435" s="155" t="s">
        <v>165</v>
      </c>
      <c r="E435" s="161" t="s">
        <v>1</v>
      </c>
      <c r="F435" s="162" t="s">
        <v>1001</v>
      </c>
      <c r="H435" s="163">
        <v>1</v>
      </c>
      <c r="I435" s="164"/>
      <c r="L435" s="160"/>
      <c r="M435" s="165"/>
      <c r="N435" s="166"/>
      <c r="O435" s="166"/>
      <c r="P435" s="166"/>
      <c r="Q435" s="166"/>
      <c r="R435" s="166"/>
      <c r="S435" s="166"/>
      <c r="T435" s="167"/>
      <c r="AT435" s="161" t="s">
        <v>165</v>
      </c>
      <c r="AU435" s="161" t="s">
        <v>83</v>
      </c>
      <c r="AV435" s="13" t="s">
        <v>83</v>
      </c>
      <c r="AW435" s="13" t="s">
        <v>30</v>
      </c>
      <c r="AX435" s="13" t="s">
        <v>73</v>
      </c>
      <c r="AY435" s="161" t="s">
        <v>144</v>
      </c>
    </row>
    <row r="436" spans="2:51" s="13" customFormat="1" ht="10.2">
      <c r="B436" s="160"/>
      <c r="D436" s="155" t="s">
        <v>165</v>
      </c>
      <c r="E436" s="161" t="s">
        <v>1</v>
      </c>
      <c r="F436" s="162" t="s">
        <v>1002</v>
      </c>
      <c r="H436" s="163">
        <v>1</v>
      </c>
      <c r="I436" s="164"/>
      <c r="L436" s="160"/>
      <c r="M436" s="165"/>
      <c r="N436" s="166"/>
      <c r="O436" s="166"/>
      <c r="P436" s="166"/>
      <c r="Q436" s="166"/>
      <c r="R436" s="166"/>
      <c r="S436" s="166"/>
      <c r="T436" s="167"/>
      <c r="AT436" s="161" t="s">
        <v>165</v>
      </c>
      <c r="AU436" s="161" t="s">
        <v>83</v>
      </c>
      <c r="AV436" s="13" t="s">
        <v>83</v>
      </c>
      <c r="AW436" s="13" t="s">
        <v>30</v>
      </c>
      <c r="AX436" s="13" t="s">
        <v>73</v>
      </c>
      <c r="AY436" s="161" t="s">
        <v>144</v>
      </c>
    </row>
    <row r="437" spans="2:51" s="16" customFormat="1" ht="10.2">
      <c r="B437" s="193"/>
      <c r="D437" s="155" t="s">
        <v>165</v>
      </c>
      <c r="E437" s="194" t="s">
        <v>1</v>
      </c>
      <c r="F437" s="195" t="s">
        <v>629</v>
      </c>
      <c r="H437" s="196">
        <v>5</v>
      </c>
      <c r="I437" s="197"/>
      <c r="L437" s="193"/>
      <c r="M437" s="198"/>
      <c r="N437" s="199"/>
      <c r="O437" s="199"/>
      <c r="P437" s="199"/>
      <c r="Q437" s="199"/>
      <c r="R437" s="199"/>
      <c r="S437" s="199"/>
      <c r="T437" s="200"/>
      <c r="AT437" s="194" t="s">
        <v>165</v>
      </c>
      <c r="AU437" s="194" t="s">
        <v>83</v>
      </c>
      <c r="AV437" s="16" t="s">
        <v>159</v>
      </c>
      <c r="AW437" s="16" t="s">
        <v>30</v>
      </c>
      <c r="AX437" s="16" t="s">
        <v>73</v>
      </c>
      <c r="AY437" s="194" t="s">
        <v>144</v>
      </c>
    </row>
    <row r="438" spans="2:51" s="14" customFormat="1" ht="10.2">
      <c r="B438" s="168"/>
      <c r="D438" s="155" t="s">
        <v>165</v>
      </c>
      <c r="E438" s="169" t="s">
        <v>1</v>
      </c>
      <c r="F438" s="170" t="s">
        <v>167</v>
      </c>
      <c r="H438" s="171">
        <v>12</v>
      </c>
      <c r="I438" s="172"/>
      <c r="L438" s="168"/>
      <c r="M438" s="173"/>
      <c r="N438" s="174"/>
      <c r="O438" s="174"/>
      <c r="P438" s="174"/>
      <c r="Q438" s="174"/>
      <c r="R438" s="174"/>
      <c r="S438" s="174"/>
      <c r="T438" s="175"/>
      <c r="AT438" s="169" t="s">
        <v>165</v>
      </c>
      <c r="AU438" s="169" t="s">
        <v>83</v>
      </c>
      <c r="AV438" s="14" t="s">
        <v>151</v>
      </c>
      <c r="AW438" s="14" t="s">
        <v>30</v>
      </c>
      <c r="AX438" s="14" t="s">
        <v>81</v>
      </c>
      <c r="AY438" s="169" t="s">
        <v>144</v>
      </c>
    </row>
    <row r="439" spans="1:65" s="2" customFormat="1" ht="16.5" customHeight="1">
      <c r="A439" s="33"/>
      <c r="B439" s="141"/>
      <c r="C439" s="183" t="s">
        <v>322</v>
      </c>
      <c r="D439" s="183" t="s">
        <v>189</v>
      </c>
      <c r="E439" s="184" t="s">
        <v>1003</v>
      </c>
      <c r="F439" s="185" t="s">
        <v>1004</v>
      </c>
      <c r="G439" s="186" t="s">
        <v>182</v>
      </c>
      <c r="H439" s="187">
        <v>12</v>
      </c>
      <c r="I439" s="188"/>
      <c r="J439" s="189">
        <f>ROUND(I439*H439,2)</f>
        <v>0</v>
      </c>
      <c r="K439" s="185" t="s">
        <v>171</v>
      </c>
      <c r="L439" s="190"/>
      <c r="M439" s="191" t="s">
        <v>1</v>
      </c>
      <c r="N439" s="192" t="s">
        <v>38</v>
      </c>
      <c r="O439" s="59"/>
      <c r="P439" s="151">
        <f>O439*H439</f>
        <v>0</v>
      </c>
      <c r="Q439" s="151">
        <v>0</v>
      </c>
      <c r="R439" s="151">
        <f>Q439*H439</f>
        <v>0</v>
      </c>
      <c r="S439" s="151">
        <v>0</v>
      </c>
      <c r="T439" s="152">
        <f>S439*H439</f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53" t="s">
        <v>245</v>
      </c>
      <c r="AT439" s="153" t="s">
        <v>189</v>
      </c>
      <c r="AU439" s="153" t="s">
        <v>83</v>
      </c>
      <c r="AY439" s="18" t="s">
        <v>144</v>
      </c>
      <c r="BE439" s="154">
        <f>IF(N439="základní",J439,0)</f>
        <v>0</v>
      </c>
      <c r="BF439" s="154">
        <f>IF(N439="snížená",J439,0)</f>
        <v>0</v>
      </c>
      <c r="BG439" s="154">
        <f>IF(N439="zákl. přenesená",J439,0)</f>
        <v>0</v>
      </c>
      <c r="BH439" s="154">
        <f>IF(N439="sníž. přenesená",J439,0)</f>
        <v>0</v>
      </c>
      <c r="BI439" s="154">
        <f>IF(N439="nulová",J439,0)</f>
        <v>0</v>
      </c>
      <c r="BJ439" s="18" t="s">
        <v>81</v>
      </c>
      <c r="BK439" s="154">
        <f>ROUND(I439*H439,2)</f>
        <v>0</v>
      </c>
      <c r="BL439" s="18" t="s">
        <v>196</v>
      </c>
      <c r="BM439" s="153" t="s">
        <v>478</v>
      </c>
    </row>
    <row r="440" spans="1:47" s="2" customFormat="1" ht="10.2">
      <c r="A440" s="33"/>
      <c r="B440" s="34"/>
      <c r="C440" s="33"/>
      <c r="D440" s="155" t="s">
        <v>152</v>
      </c>
      <c r="E440" s="33"/>
      <c r="F440" s="156" t="s">
        <v>1004</v>
      </c>
      <c r="G440" s="33"/>
      <c r="H440" s="33"/>
      <c r="I440" s="157"/>
      <c r="J440" s="33"/>
      <c r="K440" s="33"/>
      <c r="L440" s="34"/>
      <c r="M440" s="158"/>
      <c r="N440" s="159"/>
      <c r="O440" s="59"/>
      <c r="P440" s="59"/>
      <c r="Q440" s="59"/>
      <c r="R440" s="59"/>
      <c r="S440" s="59"/>
      <c r="T440" s="60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T440" s="18" t="s">
        <v>152</v>
      </c>
      <c r="AU440" s="18" t="s">
        <v>83</v>
      </c>
    </row>
    <row r="441" spans="1:65" s="2" customFormat="1" ht="16.5" customHeight="1">
      <c r="A441" s="33"/>
      <c r="B441" s="141"/>
      <c r="C441" s="142" t="s">
        <v>482</v>
      </c>
      <c r="D441" s="142" t="s">
        <v>146</v>
      </c>
      <c r="E441" s="143" t="s">
        <v>1005</v>
      </c>
      <c r="F441" s="144" t="s">
        <v>1006</v>
      </c>
      <c r="G441" s="145" t="s">
        <v>182</v>
      </c>
      <c r="H441" s="146">
        <v>12</v>
      </c>
      <c r="I441" s="147"/>
      <c r="J441" s="148">
        <f>ROUND(I441*H441,2)</f>
        <v>0</v>
      </c>
      <c r="K441" s="144" t="s">
        <v>183</v>
      </c>
      <c r="L441" s="34"/>
      <c r="M441" s="149" t="s">
        <v>1</v>
      </c>
      <c r="N441" s="150" t="s">
        <v>38</v>
      </c>
      <c r="O441" s="59"/>
      <c r="P441" s="151">
        <f>O441*H441</f>
        <v>0</v>
      </c>
      <c r="Q441" s="151">
        <v>0</v>
      </c>
      <c r="R441" s="151">
        <f>Q441*H441</f>
        <v>0</v>
      </c>
      <c r="S441" s="151">
        <v>0</v>
      </c>
      <c r="T441" s="152">
        <f>S441*H441</f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53" t="s">
        <v>196</v>
      </c>
      <c r="AT441" s="153" t="s">
        <v>146</v>
      </c>
      <c r="AU441" s="153" t="s">
        <v>83</v>
      </c>
      <c r="AY441" s="18" t="s">
        <v>144</v>
      </c>
      <c r="BE441" s="154">
        <f>IF(N441="základní",J441,0)</f>
        <v>0</v>
      </c>
      <c r="BF441" s="154">
        <f>IF(N441="snížená",J441,0)</f>
        <v>0</v>
      </c>
      <c r="BG441" s="154">
        <f>IF(N441="zákl. přenesená",J441,0)</f>
        <v>0</v>
      </c>
      <c r="BH441" s="154">
        <f>IF(N441="sníž. přenesená",J441,0)</f>
        <v>0</v>
      </c>
      <c r="BI441" s="154">
        <f>IF(N441="nulová",J441,0)</f>
        <v>0</v>
      </c>
      <c r="BJ441" s="18" t="s">
        <v>81</v>
      </c>
      <c r="BK441" s="154">
        <f>ROUND(I441*H441,2)</f>
        <v>0</v>
      </c>
      <c r="BL441" s="18" t="s">
        <v>196</v>
      </c>
      <c r="BM441" s="153" t="s">
        <v>485</v>
      </c>
    </row>
    <row r="442" spans="1:47" s="2" customFormat="1" ht="10.2">
      <c r="A442" s="33"/>
      <c r="B442" s="34"/>
      <c r="C442" s="33"/>
      <c r="D442" s="155" t="s">
        <v>152</v>
      </c>
      <c r="E442" s="33"/>
      <c r="F442" s="156" t="s">
        <v>1006</v>
      </c>
      <c r="G442" s="33"/>
      <c r="H442" s="33"/>
      <c r="I442" s="157"/>
      <c r="J442" s="33"/>
      <c r="K442" s="33"/>
      <c r="L442" s="34"/>
      <c r="M442" s="158"/>
      <c r="N442" s="159"/>
      <c r="O442" s="59"/>
      <c r="P442" s="59"/>
      <c r="Q442" s="59"/>
      <c r="R442" s="59"/>
      <c r="S442" s="59"/>
      <c r="T442" s="60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T442" s="18" t="s">
        <v>152</v>
      </c>
      <c r="AU442" s="18" t="s">
        <v>83</v>
      </c>
    </row>
    <row r="443" spans="1:65" s="2" customFormat="1" ht="21.75" customHeight="1">
      <c r="A443" s="33"/>
      <c r="B443" s="141"/>
      <c r="C443" s="183" t="s">
        <v>325</v>
      </c>
      <c r="D443" s="183" t="s">
        <v>189</v>
      </c>
      <c r="E443" s="184" t="s">
        <v>1007</v>
      </c>
      <c r="F443" s="185" t="s">
        <v>1008</v>
      </c>
      <c r="G443" s="186" t="s">
        <v>182</v>
      </c>
      <c r="H443" s="187">
        <v>12</v>
      </c>
      <c r="I443" s="188"/>
      <c r="J443" s="189">
        <f>ROUND(I443*H443,2)</f>
        <v>0</v>
      </c>
      <c r="K443" s="185" t="s">
        <v>171</v>
      </c>
      <c r="L443" s="190"/>
      <c r="M443" s="191" t="s">
        <v>1</v>
      </c>
      <c r="N443" s="192" t="s">
        <v>38</v>
      </c>
      <c r="O443" s="59"/>
      <c r="P443" s="151">
        <f>O443*H443</f>
        <v>0</v>
      </c>
      <c r="Q443" s="151">
        <v>0</v>
      </c>
      <c r="R443" s="151">
        <f>Q443*H443</f>
        <v>0</v>
      </c>
      <c r="S443" s="151">
        <v>0</v>
      </c>
      <c r="T443" s="152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53" t="s">
        <v>245</v>
      </c>
      <c r="AT443" s="153" t="s">
        <v>189</v>
      </c>
      <c r="AU443" s="153" t="s">
        <v>83</v>
      </c>
      <c r="AY443" s="18" t="s">
        <v>144</v>
      </c>
      <c r="BE443" s="154">
        <f>IF(N443="základní",J443,0)</f>
        <v>0</v>
      </c>
      <c r="BF443" s="154">
        <f>IF(N443="snížená",J443,0)</f>
        <v>0</v>
      </c>
      <c r="BG443" s="154">
        <f>IF(N443="zákl. přenesená",J443,0)</f>
        <v>0</v>
      </c>
      <c r="BH443" s="154">
        <f>IF(N443="sníž. přenesená",J443,0)</f>
        <v>0</v>
      </c>
      <c r="BI443" s="154">
        <f>IF(N443="nulová",J443,0)</f>
        <v>0</v>
      </c>
      <c r="BJ443" s="18" t="s">
        <v>81</v>
      </c>
      <c r="BK443" s="154">
        <f>ROUND(I443*H443,2)</f>
        <v>0</v>
      </c>
      <c r="BL443" s="18" t="s">
        <v>196</v>
      </c>
      <c r="BM443" s="153" t="s">
        <v>489</v>
      </c>
    </row>
    <row r="444" spans="1:47" s="2" customFormat="1" ht="10.2">
      <c r="A444" s="33"/>
      <c r="B444" s="34"/>
      <c r="C444" s="33"/>
      <c r="D444" s="155" t="s">
        <v>152</v>
      </c>
      <c r="E444" s="33"/>
      <c r="F444" s="156" t="s">
        <v>1008</v>
      </c>
      <c r="G444" s="33"/>
      <c r="H444" s="33"/>
      <c r="I444" s="157"/>
      <c r="J444" s="33"/>
      <c r="K444" s="33"/>
      <c r="L444" s="34"/>
      <c r="M444" s="158"/>
      <c r="N444" s="159"/>
      <c r="O444" s="59"/>
      <c r="P444" s="59"/>
      <c r="Q444" s="59"/>
      <c r="R444" s="59"/>
      <c r="S444" s="59"/>
      <c r="T444" s="60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T444" s="18" t="s">
        <v>152</v>
      </c>
      <c r="AU444" s="18" t="s">
        <v>83</v>
      </c>
    </row>
    <row r="445" spans="1:65" s="2" customFormat="1" ht="16.5" customHeight="1">
      <c r="A445" s="33"/>
      <c r="B445" s="141"/>
      <c r="C445" s="142" t="s">
        <v>490</v>
      </c>
      <c r="D445" s="142" t="s">
        <v>146</v>
      </c>
      <c r="E445" s="143" t="s">
        <v>1009</v>
      </c>
      <c r="F445" s="144" t="s">
        <v>1010</v>
      </c>
      <c r="G445" s="145" t="s">
        <v>182</v>
      </c>
      <c r="H445" s="146">
        <v>12</v>
      </c>
      <c r="I445" s="147"/>
      <c r="J445" s="148">
        <f>ROUND(I445*H445,2)</f>
        <v>0</v>
      </c>
      <c r="K445" s="144" t="s">
        <v>183</v>
      </c>
      <c r="L445" s="34"/>
      <c r="M445" s="149" t="s">
        <v>1</v>
      </c>
      <c r="N445" s="150" t="s">
        <v>38</v>
      </c>
      <c r="O445" s="59"/>
      <c r="P445" s="151">
        <f>O445*H445</f>
        <v>0</v>
      </c>
      <c r="Q445" s="151">
        <v>0</v>
      </c>
      <c r="R445" s="151">
        <f>Q445*H445</f>
        <v>0</v>
      </c>
      <c r="S445" s="151">
        <v>0</v>
      </c>
      <c r="T445" s="152">
        <f>S445*H445</f>
        <v>0</v>
      </c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R445" s="153" t="s">
        <v>196</v>
      </c>
      <c r="AT445" s="153" t="s">
        <v>146</v>
      </c>
      <c r="AU445" s="153" t="s">
        <v>83</v>
      </c>
      <c r="AY445" s="18" t="s">
        <v>144</v>
      </c>
      <c r="BE445" s="154">
        <f>IF(N445="základní",J445,0)</f>
        <v>0</v>
      </c>
      <c r="BF445" s="154">
        <f>IF(N445="snížená",J445,0)</f>
        <v>0</v>
      </c>
      <c r="BG445" s="154">
        <f>IF(N445="zákl. přenesená",J445,0)</f>
        <v>0</v>
      </c>
      <c r="BH445" s="154">
        <f>IF(N445="sníž. přenesená",J445,0)</f>
        <v>0</v>
      </c>
      <c r="BI445" s="154">
        <f>IF(N445="nulová",J445,0)</f>
        <v>0</v>
      </c>
      <c r="BJ445" s="18" t="s">
        <v>81</v>
      </c>
      <c r="BK445" s="154">
        <f>ROUND(I445*H445,2)</f>
        <v>0</v>
      </c>
      <c r="BL445" s="18" t="s">
        <v>196</v>
      </c>
      <c r="BM445" s="153" t="s">
        <v>493</v>
      </c>
    </row>
    <row r="446" spans="1:47" s="2" customFormat="1" ht="10.2">
      <c r="A446" s="33"/>
      <c r="B446" s="34"/>
      <c r="C446" s="33"/>
      <c r="D446" s="155" t="s">
        <v>152</v>
      </c>
      <c r="E446" s="33"/>
      <c r="F446" s="156" t="s">
        <v>1010</v>
      </c>
      <c r="G446" s="33"/>
      <c r="H446" s="33"/>
      <c r="I446" s="157"/>
      <c r="J446" s="33"/>
      <c r="K446" s="33"/>
      <c r="L446" s="34"/>
      <c r="M446" s="158"/>
      <c r="N446" s="159"/>
      <c r="O446" s="59"/>
      <c r="P446" s="59"/>
      <c r="Q446" s="59"/>
      <c r="R446" s="59"/>
      <c r="S446" s="59"/>
      <c r="T446" s="60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T446" s="18" t="s">
        <v>152</v>
      </c>
      <c r="AU446" s="18" t="s">
        <v>83</v>
      </c>
    </row>
    <row r="447" spans="1:65" s="2" customFormat="1" ht="16.5" customHeight="1">
      <c r="A447" s="33"/>
      <c r="B447" s="141"/>
      <c r="C447" s="142" t="s">
        <v>334</v>
      </c>
      <c r="D447" s="142" t="s">
        <v>146</v>
      </c>
      <c r="E447" s="143" t="s">
        <v>1011</v>
      </c>
      <c r="F447" s="144" t="s">
        <v>1012</v>
      </c>
      <c r="G447" s="145" t="s">
        <v>182</v>
      </c>
      <c r="H447" s="146">
        <v>2</v>
      </c>
      <c r="I447" s="147"/>
      <c r="J447" s="148">
        <f>ROUND(I447*H447,2)</f>
        <v>0</v>
      </c>
      <c r="K447" s="144" t="s">
        <v>183</v>
      </c>
      <c r="L447" s="34"/>
      <c r="M447" s="149" t="s">
        <v>1</v>
      </c>
      <c r="N447" s="150" t="s">
        <v>38</v>
      </c>
      <c r="O447" s="59"/>
      <c r="P447" s="151">
        <f>O447*H447</f>
        <v>0</v>
      </c>
      <c r="Q447" s="151">
        <v>0</v>
      </c>
      <c r="R447" s="151">
        <f>Q447*H447</f>
        <v>0</v>
      </c>
      <c r="S447" s="151">
        <v>0</v>
      </c>
      <c r="T447" s="152">
        <f>S447*H447</f>
        <v>0</v>
      </c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R447" s="153" t="s">
        <v>196</v>
      </c>
      <c r="AT447" s="153" t="s">
        <v>146</v>
      </c>
      <c r="AU447" s="153" t="s">
        <v>83</v>
      </c>
      <c r="AY447" s="18" t="s">
        <v>144</v>
      </c>
      <c r="BE447" s="154">
        <f>IF(N447="základní",J447,0)</f>
        <v>0</v>
      </c>
      <c r="BF447" s="154">
        <f>IF(N447="snížená",J447,0)</f>
        <v>0</v>
      </c>
      <c r="BG447" s="154">
        <f>IF(N447="zákl. přenesená",J447,0)</f>
        <v>0</v>
      </c>
      <c r="BH447" s="154">
        <f>IF(N447="sníž. přenesená",J447,0)</f>
        <v>0</v>
      </c>
      <c r="BI447" s="154">
        <f>IF(N447="nulová",J447,0)</f>
        <v>0</v>
      </c>
      <c r="BJ447" s="18" t="s">
        <v>81</v>
      </c>
      <c r="BK447" s="154">
        <f>ROUND(I447*H447,2)</f>
        <v>0</v>
      </c>
      <c r="BL447" s="18" t="s">
        <v>196</v>
      </c>
      <c r="BM447" s="153" t="s">
        <v>497</v>
      </c>
    </row>
    <row r="448" spans="1:47" s="2" customFormat="1" ht="10.2">
      <c r="A448" s="33"/>
      <c r="B448" s="34"/>
      <c r="C448" s="33"/>
      <c r="D448" s="155" t="s">
        <v>152</v>
      </c>
      <c r="E448" s="33"/>
      <c r="F448" s="156" t="s">
        <v>1012</v>
      </c>
      <c r="G448" s="33"/>
      <c r="H448" s="33"/>
      <c r="I448" s="157"/>
      <c r="J448" s="33"/>
      <c r="K448" s="33"/>
      <c r="L448" s="34"/>
      <c r="M448" s="158"/>
      <c r="N448" s="159"/>
      <c r="O448" s="59"/>
      <c r="P448" s="59"/>
      <c r="Q448" s="59"/>
      <c r="R448" s="59"/>
      <c r="S448" s="59"/>
      <c r="T448" s="60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T448" s="18" t="s">
        <v>152</v>
      </c>
      <c r="AU448" s="18" t="s">
        <v>83</v>
      </c>
    </row>
    <row r="449" spans="1:65" s="2" customFormat="1" ht="34.2">
      <c r="A449" s="33"/>
      <c r="B449" s="141"/>
      <c r="C449" s="142" t="s">
        <v>498</v>
      </c>
      <c r="D449" s="142" t="s">
        <v>146</v>
      </c>
      <c r="E449" s="143" t="s">
        <v>1013</v>
      </c>
      <c r="F449" s="144" t="s">
        <v>1014</v>
      </c>
      <c r="G449" s="145" t="s">
        <v>893</v>
      </c>
      <c r="H449" s="146">
        <v>2</v>
      </c>
      <c r="I449" s="147"/>
      <c r="J449" s="148">
        <f>ROUND(I449*H449,2)</f>
        <v>0</v>
      </c>
      <c r="K449" s="144" t="s">
        <v>171</v>
      </c>
      <c r="L449" s="34"/>
      <c r="M449" s="149" t="s">
        <v>1</v>
      </c>
      <c r="N449" s="150" t="s">
        <v>38</v>
      </c>
      <c r="O449" s="59"/>
      <c r="P449" s="151">
        <f>O449*H449</f>
        <v>0</v>
      </c>
      <c r="Q449" s="151">
        <v>0</v>
      </c>
      <c r="R449" s="151">
        <f>Q449*H449</f>
        <v>0</v>
      </c>
      <c r="S449" s="151">
        <v>0</v>
      </c>
      <c r="T449" s="152">
        <f>S449*H449</f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53" t="s">
        <v>196</v>
      </c>
      <c r="AT449" s="153" t="s">
        <v>146</v>
      </c>
      <c r="AU449" s="153" t="s">
        <v>83</v>
      </c>
      <c r="AY449" s="18" t="s">
        <v>144</v>
      </c>
      <c r="BE449" s="154">
        <f>IF(N449="základní",J449,0)</f>
        <v>0</v>
      </c>
      <c r="BF449" s="154">
        <f>IF(N449="snížená",J449,0)</f>
        <v>0</v>
      </c>
      <c r="BG449" s="154">
        <f>IF(N449="zákl. přenesená",J449,0)</f>
        <v>0</v>
      </c>
      <c r="BH449" s="154">
        <f>IF(N449="sníž. přenesená",J449,0)</f>
        <v>0</v>
      </c>
      <c r="BI449" s="154">
        <f>IF(N449="nulová",J449,0)</f>
        <v>0</v>
      </c>
      <c r="BJ449" s="18" t="s">
        <v>81</v>
      </c>
      <c r="BK449" s="154">
        <f>ROUND(I449*H449,2)</f>
        <v>0</v>
      </c>
      <c r="BL449" s="18" t="s">
        <v>196</v>
      </c>
      <c r="BM449" s="153" t="s">
        <v>501</v>
      </c>
    </row>
    <row r="450" spans="1:47" s="2" customFormat="1" ht="19.2">
      <c r="A450" s="33"/>
      <c r="B450" s="34"/>
      <c r="C450" s="33"/>
      <c r="D450" s="155" t="s">
        <v>152</v>
      </c>
      <c r="E450" s="33"/>
      <c r="F450" s="156" t="s">
        <v>1014</v>
      </c>
      <c r="G450" s="33"/>
      <c r="H450" s="33"/>
      <c r="I450" s="157"/>
      <c r="J450" s="33"/>
      <c r="K450" s="33"/>
      <c r="L450" s="34"/>
      <c r="M450" s="158"/>
      <c r="N450" s="159"/>
      <c r="O450" s="59"/>
      <c r="P450" s="59"/>
      <c r="Q450" s="59"/>
      <c r="R450" s="59"/>
      <c r="S450" s="59"/>
      <c r="T450" s="60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T450" s="18" t="s">
        <v>152</v>
      </c>
      <c r="AU450" s="18" t="s">
        <v>83</v>
      </c>
    </row>
    <row r="451" spans="2:51" s="15" customFormat="1" ht="10.2">
      <c r="B451" s="176"/>
      <c r="D451" s="155" t="s">
        <v>165</v>
      </c>
      <c r="E451" s="177" t="s">
        <v>1</v>
      </c>
      <c r="F451" s="178" t="s">
        <v>842</v>
      </c>
      <c r="H451" s="177" t="s">
        <v>1</v>
      </c>
      <c r="I451" s="179"/>
      <c r="L451" s="176"/>
      <c r="M451" s="180"/>
      <c r="N451" s="181"/>
      <c r="O451" s="181"/>
      <c r="P451" s="181"/>
      <c r="Q451" s="181"/>
      <c r="R451" s="181"/>
      <c r="S451" s="181"/>
      <c r="T451" s="182"/>
      <c r="AT451" s="177" t="s">
        <v>165</v>
      </c>
      <c r="AU451" s="177" t="s">
        <v>83</v>
      </c>
      <c r="AV451" s="15" t="s">
        <v>81</v>
      </c>
      <c r="AW451" s="15" t="s">
        <v>30</v>
      </c>
      <c r="AX451" s="15" t="s">
        <v>73</v>
      </c>
      <c r="AY451" s="177" t="s">
        <v>144</v>
      </c>
    </row>
    <row r="452" spans="2:51" s="15" customFormat="1" ht="10.2">
      <c r="B452" s="176"/>
      <c r="D452" s="155" t="s">
        <v>165</v>
      </c>
      <c r="E452" s="177" t="s">
        <v>1</v>
      </c>
      <c r="F452" s="178" t="s">
        <v>327</v>
      </c>
      <c r="H452" s="177" t="s">
        <v>1</v>
      </c>
      <c r="I452" s="179"/>
      <c r="L452" s="176"/>
      <c r="M452" s="180"/>
      <c r="N452" s="181"/>
      <c r="O452" s="181"/>
      <c r="P452" s="181"/>
      <c r="Q452" s="181"/>
      <c r="R452" s="181"/>
      <c r="S452" s="181"/>
      <c r="T452" s="182"/>
      <c r="AT452" s="177" t="s">
        <v>165</v>
      </c>
      <c r="AU452" s="177" t="s">
        <v>83</v>
      </c>
      <c r="AV452" s="15" t="s">
        <v>81</v>
      </c>
      <c r="AW452" s="15" t="s">
        <v>30</v>
      </c>
      <c r="AX452" s="15" t="s">
        <v>73</v>
      </c>
      <c r="AY452" s="177" t="s">
        <v>144</v>
      </c>
    </row>
    <row r="453" spans="2:51" s="13" customFormat="1" ht="10.2">
      <c r="B453" s="160"/>
      <c r="D453" s="155" t="s">
        <v>165</v>
      </c>
      <c r="E453" s="161" t="s">
        <v>1</v>
      </c>
      <c r="F453" s="162" t="s">
        <v>995</v>
      </c>
      <c r="H453" s="163">
        <v>1</v>
      </c>
      <c r="I453" s="164"/>
      <c r="L453" s="160"/>
      <c r="M453" s="165"/>
      <c r="N453" s="166"/>
      <c r="O453" s="166"/>
      <c r="P453" s="166"/>
      <c r="Q453" s="166"/>
      <c r="R453" s="166"/>
      <c r="S453" s="166"/>
      <c r="T453" s="167"/>
      <c r="AT453" s="161" t="s">
        <v>165</v>
      </c>
      <c r="AU453" s="161" t="s">
        <v>83</v>
      </c>
      <c r="AV453" s="13" t="s">
        <v>83</v>
      </c>
      <c r="AW453" s="13" t="s">
        <v>30</v>
      </c>
      <c r="AX453" s="13" t="s">
        <v>73</v>
      </c>
      <c r="AY453" s="161" t="s">
        <v>144</v>
      </c>
    </row>
    <row r="454" spans="2:51" s="13" customFormat="1" ht="10.2">
      <c r="B454" s="160"/>
      <c r="D454" s="155" t="s">
        <v>165</v>
      </c>
      <c r="E454" s="161" t="s">
        <v>1</v>
      </c>
      <c r="F454" s="162" t="s">
        <v>996</v>
      </c>
      <c r="H454" s="163">
        <v>1</v>
      </c>
      <c r="I454" s="164"/>
      <c r="L454" s="160"/>
      <c r="M454" s="165"/>
      <c r="N454" s="166"/>
      <c r="O454" s="166"/>
      <c r="P454" s="166"/>
      <c r="Q454" s="166"/>
      <c r="R454" s="166"/>
      <c r="S454" s="166"/>
      <c r="T454" s="167"/>
      <c r="AT454" s="161" t="s">
        <v>165</v>
      </c>
      <c r="AU454" s="161" t="s">
        <v>83</v>
      </c>
      <c r="AV454" s="13" t="s">
        <v>83</v>
      </c>
      <c r="AW454" s="13" t="s">
        <v>30</v>
      </c>
      <c r="AX454" s="13" t="s">
        <v>73</v>
      </c>
      <c r="AY454" s="161" t="s">
        <v>144</v>
      </c>
    </row>
    <row r="455" spans="2:51" s="14" customFormat="1" ht="10.2">
      <c r="B455" s="168"/>
      <c r="D455" s="155" t="s">
        <v>165</v>
      </c>
      <c r="E455" s="169" t="s">
        <v>1</v>
      </c>
      <c r="F455" s="170" t="s">
        <v>167</v>
      </c>
      <c r="H455" s="171">
        <v>2</v>
      </c>
      <c r="I455" s="172"/>
      <c r="L455" s="168"/>
      <c r="M455" s="173"/>
      <c r="N455" s="174"/>
      <c r="O455" s="174"/>
      <c r="P455" s="174"/>
      <c r="Q455" s="174"/>
      <c r="R455" s="174"/>
      <c r="S455" s="174"/>
      <c r="T455" s="175"/>
      <c r="AT455" s="169" t="s">
        <v>165</v>
      </c>
      <c r="AU455" s="169" t="s">
        <v>83</v>
      </c>
      <c r="AV455" s="14" t="s">
        <v>151</v>
      </c>
      <c r="AW455" s="14" t="s">
        <v>30</v>
      </c>
      <c r="AX455" s="14" t="s">
        <v>81</v>
      </c>
      <c r="AY455" s="169" t="s">
        <v>144</v>
      </c>
    </row>
    <row r="456" spans="1:65" s="2" customFormat="1" ht="33" customHeight="1">
      <c r="A456" s="33"/>
      <c r="B456" s="141"/>
      <c r="C456" s="142" t="s">
        <v>338</v>
      </c>
      <c r="D456" s="142" t="s">
        <v>146</v>
      </c>
      <c r="E456" s="143" t="s">
        <v>1015</v>
      </c>
      <c r="F456" s="144" t="s">
        <v>1016</v>
      </c>
      <c r="G456" s="145" t="s">
        <v>893</v>
      </c>
      <c r="H456" s="146">
        <v>1</v>
      </c>
      <c r="I456" s="147"/>
      <c r="J456" s="148">
        <f>ROUND(I456*H456,2)</f>
        <v>0</v>
      </c>
      <c r="K456" s="144" t="s">
        <v>171</v>
      </c>
      <c r="L456" s="34"/>
      <c r="M456" s="149" t="s">
        <v>1</v>
      </c>
      <c r="N456" s="150" t="s">
        <v>38</v>
      </c>
      <c r="O456" s="59"/>
      <c r="P456" s="151">
        <f>O456*H456</f>
        <v>0</v>
      </c>
      <c r="Q456" s="151">
        <v>0</v>
      </c>
      <c r="R456" s="151">
        <f>Q456*H456</f>
        <v>0</v>
      </c>
      <c r="S456" s="151">
        <v>0</v>
      </c>
      <c r="T456" s="152">
        <f>S456*H456</f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53" t="s">
        <v>196</v>
      </c>
      <c r="AT456" s="153" t="s">
        <v>146</v>
      </c>
      <c r="AU456" s="153" t="s">
        <v>83</v>
      </c>
      <c r="AY456" s="18" t="s">
        <v>144</v>
      </c>
      <c r="BE456" s="154">
        <f>IF(N456="základní",J456,0)</f>
        <v>0</v>
      </c>
      <c r="BF456" s="154">
        <f>IF(N456="snížená",J456,0)</f>
        <v>0</v>
      </c>
      <c r="BG456" s="154">
        <f>IF(N456="zákl. přenesená",J456,0)</f>
        <v>0</v>
      </c>
      <c r="BH456" s="154">
        <f>IF(N456="sníž. přenesená",J456,0)</f>
        <v>0</v>
      </c>
      <c r="BI456" s="154">
        <f>IF(N456="nulová",J456,0)</f>
        <v>0</v>
      </c>
      <c r="BJ456" s="18" t="s">
        <v>81</v>
      </c>
      <c r="BK456" s="154">
        <f>ROUND(I456*H456,2)</f>
        <v>0</v>
      </c>
      <c r="BL456" s="18" t="s">
        <v>196</v>
      </c>
      <c r="BM456" s="153" t="s">
        <v>506</v>
      </c>
    </row>
    <row r="457" spans="1:47" s="2" customFormat="1" ht="19.2">
      <c r="A457" s="33"/>
      <c r="B457" s="34"/>
      <c r="C457" s="33"/>
      <c r="D457" s="155" t="s">
        <v>152</v>
      </c>
      <c r="E457" s="33"/>
      <c r="F457" s="156" t="s">
        <v>1016</v>
      </c>
      <c r="G457" s="33"/>
      <c r="H457" s="33"/>
      <c r="I457" s="157"/>
      <c r="J457" s="33"/>
      <c r="K457" s="33"/>
      <c r="L457" s="34"/>
      <c r="M457" s="158"/>
      <c r="N457" s="159"/>
      <c r="O457" s="59"/>
      <c r="P457" s="59"/>
      <c r="Q457" s="59"/>
      <c r="R457" s="59"/>
      <c r="S457" s="59"/>
      <c r="T457" s="60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T457" s="18" t="s">
        <v>152</v>
      </c>
      <c r="AU457" s="18" t="s">
        <v>83</v>
      </c>
    </row>
    <row r="458" spans="2:51" s="15" customFormat="1" ht="10.2">
      <c r="B458" s="176"/>
      <c r="D458" s="155" t="s">
        <v>165</v>
      </c>
      <c r="E458" s="177" t="s">
        <v>1</v>
      </c>
      <c r="F458" s="178" t="s">
        <v>842</v>
      </c>
      <c r="H458" s="177" t="s">
        <v>1</v>
      </c>
      <c r="I458" s="179"/>
      <c r="L458" s="176"/>
      <c r="M458" s="180"/>
      <c r="N458" s="181"/>
      <c r="O458" s="181"/>
      <c r="P458" s="181"/>
      <c r="Q458" s="181"/>
      <c r="R458" s="181"/>
      <c r="S458" s="181"/>
      <c r="T458" s="182"/>
      <c r="AT458" s="177" t="s">
        <v>165</v>
      </c>
      <c r="AU458" s="177" t="s">
        <v>83</v>
      </c>
      <c r="AV458" s="15" t="s">
        <v>81</v>
      </c>
      <c r="AW458" s="15" t="s">
        <v>30</v>
      </c>
      <c r="AX458" s="15" t="s">
        <v>73</v>
      </c>
      <c r="AY458" s="177" t="s">
        <v>144</v>
      </c>
    </row>
    <row r="459" spans="2:51" s="15" customFormat="1" ht="10.2">
      <c r="B459" s="176"/>
      <c r="D459" s="155" t="s">
        <v>165</v>
      </c>
      <c r="E459" s="177" t="s">
        <v>1</v>
      </c>
      <c r="F459" s="178" t="s">
        <v>327</v>
      </c>
      <c r="H459" s="177" t="s">
        <v>1</v>
      </c>
      <c r="I459" s="179"/>
      <c r="L459" s="176"/>
      <c r="M459" s="180"/>
      <c r="N459" s="181"/>
      <c r="O459" s="181"/>
      <c r="P459" s="181"/>
      <c r="Q459" s="181"/>
      <c r="R459" s="181"/>
      <c r="S459" s="181"/>
      <c r="T459" s="182"/>
      <c r="AT459" s="177" t="s">
        <v>165</v>
      </c>
      <c r="AU459" s="177" t="s">
        <v>83</v>
      </c>
      <c r="AV459" s="15" t="s">
        <v>81</v>
      </c>
      <c r="AW459" s="15" t="s">
        <v>30</v>
      </c>
      <c r="AX459" s="15" t="s">
        <v>73</v>
      </c>
      <c r="AY459" s="177" t="s">
        <v>144</v>
      </c>
    </row>
    <row r="460" spans="2:51" s="13" customFormat="1" ht="10.2">
      <c r="B460" s="160"/>
      <c r="D460" s="155" t="s">
        <v>165</v>
      </c>
      <c r="E460" s="161" t="s">
        <v>1</v>
      </c>
      <c r="F460" s="162" t="s">
        <v>1017</v>
      </c>
      <c r="H460" s="163">
        <v>1</v>
      </c>
      <c r="I460" s="164"/>
      <c r="L460" s="160"/>
      <c r="M460" s="165"/>
      <c r="N460" s="166"/>
      <c r="O460" s="166"/>
      <c r="P460" s="166"/>
      <c r="Q460" s="166"/>
      <c r="R460" s="166"/>
      <c r="S460" s="166"/>
      <c r="T460" s="167"/>
      <c r="AT460" s="161" t="s">
        <v>165</v>
      </c>
      <c r="AU460" s="161" t="s">
        <v>83</v>
      </c>
      <c r="AV460" s="13" t="s">
        <v>83</v>
      </c>
      <c r="AW460" s="13" t="s">
        <v>30</v>
      </c>
      <c r="AX460" s="13" t="s">
        <v>73</v>
      </c>
      <c r="AY460" s="161" t="s">
        <v>144</v>
      </c>
    </row>
    <row r="461" spans="2:51" s="14" customFormat="1" ht="10.2">
      <c r="B461" s="168"/>
      <c r="D461" s="155" t="s">
        <v>165</v>
      </c>
      <c r="E461" s="169" t="s">
        <v>1</v>
      </c>
      <c r="F461" s="170" t="s">
        <v>167</v>
      </c>
      <c r="H461" s="171">
        <v>1</v>
      </c>
      <c r="I461" s="172"/>
      <c r="L461" s="168"/>
      <c r="M461" s="173"/>
      <c r="N461" s="174"/>
      <c r="O461" s="174"/>
      <c r="P461" s="174"/>
      <c r="Q461" s="174"/>
      <c r="R461" s="174"/>
      <c r="S461" s="174"/>
      <c r="T461" s="175"/>
      <c r="AT461" s="169" t="s">
        <v>165</v>
      </c>
      <c r="AU461" s="169" t="s">
        <v>83</v>
      </c>
      <c r="AV461" s="14" t="s">
        <v>151</v>
      </c>
      <c r="AW461" s="14" t="s">
        <v>30</v>
      </c>
      <c r="AX461" s="14" t="s">
        <v>81</v>
      </c>
      <c r="AY461" s="169" t="s">
        <v>144</v>
      </c>
    </row>
    <row r="462" spans="1:65" s="2" customFormat="1" ht="22.8">
      <c r="A462" s="33"/>
      <c r="B462" s="141"/>
      <c r="C462" s="142" t="s">
        <v>508</v>
      </c>
      <c r="D462" s="142" t="s">
        <v>146</v>
      </c>
      <c r="E462" s="143" t="s">
        <v>1018</v>
      </c>
      <c r="F462" s="144" t="s">
        <v>1019</v>
      </c>
      <c r="G462" s="145" t="s">
        <v>893</v>
      </c>
      <c r="H462" s="146">
        <v>1</v>
      </c>
      <c r="I462" s="147"/>
      <c r="J462" s="148">
        <f>ROUND(I462*H462,2)</f>
        <v>0</v>
      </c>
      <c r="K462" s="144" t="s">
        <v>171</v>
      </c>
      <c r="L462" s="34"/>
      <c r="M462" s="149" t="s">
        <v>1</v>
      </c>
      <c r="N462" s="150" t="s">
        <v>38</v>
      </c>
      <c r="O462" s="59"/>
      <c r="P462" s="151">
        <f>O462*H462</f>
        <v>0</v>
      </c>
      <c r="Q462" s="151">
        <v>0</v>
      </c>
      <c r="R462" s="151">
        <f>Q462*H462</f>
        <v>0</v>
      </c>
      <c r="S462" s="151">
        <v>0</v>
      </c>
      <c r="T462" s="152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53" t="s">
        <v>196</v>
      </c>
      <c r="AT462" s="153" t="s">
        <v>146</v>
      </c>
      <c r="AU462" s="153" t="s">
        <v>83</v>
      </c>
      <c r="AY462" s="18" t="s">
        <v>144</v>
      </c>
      <c r="BE462" s="154">
        <f>IF(N462="základní",J462,0)</f>
        <v>0</v>
      </c>
      <c r="BF462" s="154">
        <f>IF(N462="snížená",J462,0)</f>
        <v>0</v>
      </c>
      <c r="BG462" s="154">
        <f>IF(N462="zákl. přenesená",J462,0)</f>
        <v>0</v>
      </c>
      <c r="BH462" s="154">
        <f>IF(N462="sníž. přenesená",J462,0)</f>
        <v>0</v>
      </c>
      <c r="BI462" s="154">
        <f>IF(N462="nulová",J462,0)</f>
        <v>0</v>
      </c>
      <c r="BJ462" s="18" t="s">
        <v>81</v>
      </c>
      <c r="BK462" s="154">
        <f>ROUND(I462*H462,2)</f>
        <v>0</v>
      </c>
      <c r="BL462" s="18" t="s">
        <v>196</v>
      </c>
      <c r="BM462" s="153" t="s">
        <v>511</v>
      </c>
    </row>
    <row r="463" spans="1:47" s="2" customFormat="1" ht="19.2">
      <c r="A463" s="33"/>
      <c r="B463" s="34"/>
      <c r="C463" s="33"/>
      <c r="D463" s="155" t="s">
        <v>152</v>
      </c>
      <c r="E463" s="33"/>
      <c r="F463" s="156" t="s">
        <v>1019</v>
      </c>
      <c r="G463" s="33"/>
      <c r="H463" s="33"/>
      <c r="I463" s="157"/>
      <c r="J463" s="33"/>
      <c r="K463" s="33"/>
      <c r="L463" s="34"/>
      <c r="M463" s="158"/>
      <c r="N463" s="159"/>
      <c r="O463" s="59"/>
      <c r="P463" s="59"/>
      <c r="Q463" s="59"/>
      <c r="R463" s="59"/>
      <c r="S463" s="59"/>
      <c r="T463" s="60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T463" s="18" t="s">
        <v>152</v>
      </c>
      <c r="AU463" s="18" t="s">
        <v>83</v>
      </c>
    </row>
    <row r="464" spans="2:51" s="15" customFormat="1" ht="10.2">
      <c r="B464" s="176"/>
      <c r="D464" s="155" t="s">
        <v>165</v>
      </c>
      <c r="E464" s="177" t="s">
        <v>1</v>
      </c>
      <c r="F464" s="178" t="s">
        <v>842</v>
      </c>
      <c r="H464" s="177" t="s">
        <v>1</v>
      </c>
      <c r="I464" s="179"/>
      <c r="L464" s="176"/>
      <c r="M464" s="180"/>
      <c r="N464" s="181"/>
      <c r="O464" s="181"/>
      <c r="P464" s="181"/>
      <c r="Q464" s="181"/>
      <c r="R464" s="181"/>
      <c r="S464" s="181"/>
      <c r="T464" s="182"/>
      <c r="AT464" s="177" t="s">
        <v>165</v>
      </c>
      <c r="AU464" s="177" t="s">
        <v>83</v>
      </c>
      <c r="AV464" s="15" t="s">
        <v>81</v>
      </c>
      <c r="AW464" s="15" t="s">
        <v>30</v>
      </c>
      <c r="AX464" s="15" t="s">
        <v>73</v>
      </c>
      <c r="AY464" s="177" t="s">
        <v>144</v>
      </c>
    </row>
    <row r="465" spans="2:51" s="15" customFormat="1" ht="10.2">
      <c r="B465" s="176"/>
      <c r="D465" s="155" t="s">
        <v>165</v>
      </c>
      <c r="E465" s="177" t="s">
        <v>1</v>
      </c>
      <c r="F465" s="178" t="s">
        <v>327</v>
      </c>
      <c r="H465" s="177" t="s">
        <v>1</v>
      </c>
      <c r="I465" s="179"/>
      <c r="L465" s="176"/>
      <c r="M465" s="180"/>
      <c r="N465" s="181"/>
      <c r="O465" s="181"/>
      <c r="P465" s="181"/>
      <c r="Q465" s="181"/>
      <c r="R465" s="181"/>
      <c r="S465" s="181"/>
      <c r="T465" s="182"/>
      <c r="AT465" s="177" t="s">
        <v>165</v>
      </c>
      <c r="AU465" s="177" t="s">
        <v>83</v>
      </c>
      <c r="AV465" s="15" t="s">
        <v>81</v>
      </c>
      <c r="AW465" s="15" t="s">
        <v>30</v>
      </c>
      <c r="AX465" s="15" t="s">
        <v>73</v>
      </c>
      <c r="AY465" s="177" t="s">
        <v>144</v>
      </c>
    </row>
    <row r="466" spans="2:51" s="13" customFormat="1" ht="10.2">
      <c r="B466" s="160"/>
      <c r="D466" s="155" t="s">
        <v>165</v>
      </c>
      <c r="E466" s="161" t="s">
        <v>1</v>
      </c>
      <c r="F466" s="162" t="s">
        <v>1017</v>
      </c>
      <c r="H466" s="163">
        <v>1</v>
      </c>
      <c r="I466" s="164"/>
      <c r="L466" s="160"/>
      <c r="M466" s="165"/>
      <c r="N466" s="166"/>
      <c r="O466" s="166"/>
      <c r="P466" s="166"/>
      <c r="Q466" s="166"/>
      <c r="R466" s="166"/>
      <c r="S466" s="166"/>
      <c r="T466" s="167"/>
      <c r="AT466" s="161" t="s">
        <v>165</v>
      </c>
      <c r="AU466" s="161" t="s">
        <v>83</v>
      </c>
      <c r="AV466" s="13" t="s">
        <v>83</v>
      </c>
      <c r="AW466" s="13" t="s">
        <v>30</v>
      </c>
      <c r="AX466" s="13" t="s">
        <v>73</v>
      </c>
      <c r="AY466" s="161" t="s">
        <v>144</v>
      </c>
    </row>
    <row r="467" spans="2:51" s="14" customFormat="1" ht="10.2">
      <c r="B467" s="168"/>
      <c r="D467" s="155" t="s">
        <v>165</v>
      </c>
      <c r="E467" s="169" t="s">
        <v>1</v>
      </c>
      <c r="F467" s="170" t="s">
        <v>167</v>
      </c>
      <c r="H467" s="171">
        <v>1</v>
      </c>
      <c r="I467" s="172"/>
      <c r="L467" s="168"/>
      <c r="M467" s="173"/>
      <c r="N467" s="174"/>
      <c r="O467" s="174"/>
      <c r="P467" s="174"/>
      <c r="Q467" s="174"/>
      <c r="R467" s="174"/>
      <c r="S467" s="174"/>
      <c r="T467" s="175"/>
      <c r="AT467" s="169" t="s">
        <v>165</v>
      </c>
      <c r="AU467" s="169" t="s">
        <v>83</v>
      </c>
      <c r="AV467" s="14" t="s">
        <v>151</v>
      </c>
      <c r="AW467" s="14" t="s">
        <v>30</v>
      </c>
      <c r="AX467" s="14" t="s">
        <v>81</v>
      </c>
      <c r="AY467" s="169" t="s">
        <v>144</v>
      </c>
    </row>
    <row r="468" spans="1:65" s="2" customFormat="1" ht="22.8">
      <c r="A468" s="33"/>
      <c r="B468" s="141"/>
      <c r="C468" s="142" t="s">
        <v>345</v>
      </c>
      <c r="D468" s="142" t="s">
        <v>146</v>
      </c>
      <c r="E468" s="143" t="s">
        <v>1020</v>
      </c>
      <c r="F468" s="144" t="s">
        <v>1021</v>
      </c>
      <c r="G468" s="145" t="s">
        <v>893</v>
      </c>
      <c r="H468" s="146">
        <v>2</v>
      </c>
      <c r="I468" s="147"/>
      <c r="J468" s="148">
        <f>ROUND(I468*H468,2)</f>
        <v>0</v>
      </c>
      <c r="K468" s="144" t="s">
        <v>171</v>
      </c>
      <c r="L468" s="34"/>
      <c r="M468" s="149" t="s">
        <v>1</v>
      </c>
      <c r="N468" s="150" t="s">
        <v>38</v>
      </c>
      <c r="O468" s="59"/>
      <c r="P468" s="151">
        <f>O468*H468</f>
        <v>0</v>
      </c>
      <c r="Q468" s="151">
        <v>0</v>
      </c>
      <c r="R468" s="151">
        <f>Q468*H468</f>
        <v>0</v>
      </c>
      <c r="S468" s="151">
        <v>0</v>
      </c>
      <c r="T468" s="152">
        <f>S468*H468</f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153" t="s">
        <v>196</v>
      </c>
      <c r="AT468" s="153" t="s">
        <v>146</v>
      </c>
      <c r="AU468" s="153" t="s">
        <v>83</v>
      </c>
      <c r="AY468" s="18" t="s">
        <v>144</v>
      </c>
      <c r="BE468" s="154">
        <f>IF(N468="základní",J468,0)</f>
        <v>0</v>
      </c>
      <c r="BF468" s="154">
        <f>IF(N468="snížená",J468,0)</f>
        <v>0</v>
      </c>
      <c r="BG468" s="154">
        <f>IF(N468="zákl. přenesená",J468,0)</f>
        <v>0</v>
      </c>
      <c r="BH468" s="154">
        <f>IF(N468="sníž. přenesená",J468,0)</f>
        <v>0</v>
      </c>
      <c r="BI468" s="154">
        <f>IF(N468="nulová",J468,0)</f>
        <v>0</v>
      </c>
      <c r="BJ468" s="18" t="s">
        <v>81</v>
      </c>
      <c r="BK468" s="154">
        <f>ROUND(I468*H468,2)</f>
        <v>0</v>
      </c>
      <c r="BL468" s="18" t="s">
        <v>196</v>
      </c>
      <c r="BM468" s="153" t="s">
        <v>514</v>
      </c>
    </row>
    <row r="469" spans="1:47" s="2" customFormat="1" ht="19.2">
      <c r="A469" s="33"/>
      <c r="B469" s="34"/>
      <c r="C469" s="33"/>
      <c r="D469" s="155" t="s">
        <v>152</v>
      </c>
      <c r="E469" s="33"/>
      <c r="F469" s="156" t="s">
        <v>1021</v>
      </c>
      <c r="G469" s="33"/>
      <c r="H469" s="33"/>
      <c r="I469" s="157"/>
      <c r="J469" s="33"/>
      <c r="K469" s="33"/>
      <c r="L469" s="34"/>
      <c r="M469" s="158"/>
      <c r="N469" s="159"/>
      <c r="O469" s="59"/>
      <c r="P469" s="59"/>
      <c r="Q469" s="59"/>
      <c r="R469" s="59"/>
      <c r="S469" s="59"/>
      <c r="T469" s="60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T469" s="18" t="s">
        <v>152</v>
      </c>
      <c r="AU469" s="18" t="s">
        <v>83</v>
      </c>
    </row>
    <row r="470" spans="2:51" s="15" customFormat="1" ht="10.2">
      <c r="B470" s="176"/>
      <c r="D470" s="155" t="s">
        <v>165</v>
      </c>
      <c r="E470" s="177" t="s">
        <v>1</v>
      </c>
      <c r="F470" s="178" t="s">
        <v>842</v>
      </c>
      <c r="H470" s="177" t="s">
        <v>1</v>
      </c>
      <c r="I470" s="179"/>
      <c r="L470" s="176"/>
      <c r="M470" s="180"/>
      <c r="N470" s="181"/>
      <c r="O470" s="181"/>
      <c r="P470" s="181"/>
      <c r="Q470" s="181"/>
      <c r="R470" s="181"/>
      <c r="S470" s="181"/>
      <c r="T470" s="182"/>
      <c r="AT470" s="177" t="s">
        <v>165</v>
      </c>
      <c r="AU470" s="177" t="s">
        <v>83</v>
      </c>
      <c r="AV470" s="15" t="s">
        <v>81</v>
      </c>
      <c r="AW470" s="15" t="s">
        <v>30</v>
      </c>
      <c r="AX470" s="15" t="s">
        <v>73</v>
      </c>
      <c r="AY470" s="177" t="s">
        <v>144</v>
      </c>
    </row>
    <row r="471" spans="2:51" s="15" customFormat="1" ht="10.2">
      <c r="B471" s="176"/>
      <c r="D471" s="155" t="s">
        <v>165</v>
      </c>
      <c r="E471" s="177" t="s">
        <v>1</v>
      </c>
      <c r="F471" s="178" t="s">
        <v>329</v>
      </c>
      <c r="H471" s="177" t="s">
        <v>1</v>
      </c>
      <c r="I471" s="179"/>
      <c r="L471" s="176"/>
      <c r="M471" s="180"/>
      <c r="N471" s="181"/>
      <c r="O471" s="181"/>
      <c r="P471" s="181"/>
      <c r="Q471" s="181"/>
      <c r="R471" s="181"/>
      <c r="S471" s="181"/>
      <c r="T471" s="182"/>
      <c r="AT471" s="177" t="s">
        <v>165</v>
      </c>
      <c r="AU471" s="177" t="s">
        <v>83</v>
      </c>
      <c r="AV471" s="15" t="s">
        <v>81</v>
      </c>
      <c r="AW471" s="15" t="s">
        <v>30</v>
      </c>
      <c r="AX471" s="15" t="s">
        <v>73</v>
      </c>
      <c r="AY471" s="177" t="s">
        <v>144</v>
      </c>
    </row>
    <row r="472" spans="2:51" s="13" customFormat="1" ht="10.2">
      <c r="B472" s="160"/>
      <c r="D472" s="155" t="s">
        <v>165</v>
      </c>
      <c r="E472" s="161" t="s">
        <v>1</v>
      </c>
      <c r="F472" s="162" t="s">
        <v>989</v>
      </c>
      <c r="H472" s="163">
        <v>1</v>
      </c>
      <c r="I472" s="164"/>
      <c r="L472" s="160"/>
      <c r="M472" s="165"/>
      <c r="N472" s="166"/>
      <c r="O472" s="166"/>
      <c r="P472" s="166"/>
      <c r="Q472" s="166"/>
      <c r="R472" s="166"/>
      <c r="S472" s="166"/>
      <c r="T472" s="167"/>
      <c r="AT472" s="161" t="s">
        <v>165</v>
      </c>
      <c r="AU472" s="161" t="s">
        <v>83</v>
      </c>
      <c r="AV472" s="13" t="s">
        <v>83</v>
      </c>
      <c r="AW472" s="13" t="s">
        <v>30</v>
      </c>
      <c r="AX472" s="13" t="s">
        <v>73</v>
      </c>
      <c r="AY472" s="161" t="s">
        <v>144</v>
      </c>
    </row>
    <row r="473" spans="2:51" s="13" customFormat="1" ht="10.2">
      <c r="B473" s="160"/>
      <c r="D473" s="155" t="s">
        <v>165</v>
      </c>
      <c r="E473" s="161" t="s">
        <v>1</v>
      </c>
      <c r="F473" s="162" t="s">
        <v>990</v>
      </c>
      <c r="H473" s="163">
        <v>1</v>
      </c>
      <c r="I473" s="164"/>
      <c r="L473" s="160"/>
      <c r="M473" s="165"/>
      <c r="N473" s="166"/>
      <c r="O473" s="166"/>
      <c r="P473" s="166"/>
      <c r="Q473" s="166"/>
      <c r="R473" s="166"/>
      <c r="S473" s="166"/>
      <c r="T473" s="167"/>
      <c r="AT473" s="161" t="s">
        <v>165</v>
      </c>
      <c r="AU473" s="161" t="s">
        <v>83</v>
      </c>
      <c r="AV473" s="13" t="s">
        <v>83</v>
      </c>
      <c r="AW473" s="13" t="s">
        <v>30</v>
      </c>
      <c r="AX473" s="13" t="s">
        <v>73</v>
      </c>
      <c r="AY473" s="161" t="s">
        <v>144</v>
      </c>
    </row>
    <row r="474" spans="2:51" s="14" customFormat="1" ht="10.2">
      <c r="B474" s="168"/>
      <c r="D474" s="155" t="s">
        <v>165</v>
      </c>
      <c r="E474" s="169" t="s">
        <v>1</v>
      </c>
      <c r="F474" s="170" t="s">
        <v>167</v>
      </c>
      <c r="H474" s="171">
        <v>2</v>
      </c>
      <c r="I474" s="172"/>
      <c r="L474" s="168"/>
      <c r="M474" s="173"/>
      <c r="N474" s="174"/>
      <c r="O474" s="174"/>
      <c r="P474" s="174"/>
      <c r="Q474" s="174"/>
      <c r="R474" s="174"/>
      <c r="S474" s="174"/>
      <c r="T474" s="175"/>
      <c r="AT474" s="169" t="s">
        <v>165</v>
      </c>
      <c r="AU474" s="169" t="s">
        <v>83</v>
      </c>
      <c r="AV474" s="14" t="s">
        <v>151</v>
      </c>
      <c r="AW474" s="14" t="s">
        <v>30</v>
      </c>
      <c r="AX474" s="14" t="s">
        <v>81</v>
      </c>
      <c r="AY474" s="169" t="s">
        <v>144</v>
      </c>
    </row>
    <row r="475" spans="1:65" s="2" customFormat="1" ht="22.8">
      <c r="A475" s="33"/>
      <c r="B475" s="141"/>
      <c r="C475" s="142" t="s">
        <v>517</v>
      </c>
      <c r="D475" s="142" t="s">
        <v>146</v>
      </c>
      <c r="E475" s="143" t="s">
        <v>1022</v>
      </c>
      <c r="F475" s="144" t="s">
        <v>1023</v>
      </c>
      <c r="G475" s="145" t="s">
        <v>893</v>
      </c>
      <c r="H475" s="146">
        <v>2</v>
      </c>
      <c r="I475" s="147"/>
      <c r="J475" s="148">
        <f>ROUND(I475*H475,2)</f>
        <v>0</v>
      </c>
      <c r="K475" s="144" t="s">
        <v>171</v>
      </c>
      <c r="L475" s="34"/>
      <c r="M475" s="149" t="s">
        <v>1</v>
      </c>
      <c r="N475" s="150" t="s">
        <v>38</v>
      </c>
      <c r="O475" s="59"/>
      <c r="P475" s="151">
        <f>O475*H475</f>
        <v>0</v>
      </c>
      <c r="Q475" s="151">
        <v>0</v>
      </c>
      <c r="R475" s="151">
        <f>Q475*H475</f>
        <v>0</v>
      </c>
      <c r="S475" s="151">
        <v>0</v>
      </c>
      <c r="T475" s="152">
        <f>S475*H475</f>
        <v>0</v>
      </c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R475" s="153" t="s">
        <v>196</v>
      </c>
      <c r="AT475" s="153" t="s">
        <v>146</v>
      </c>
      <c r="AU475" s="153" t="s">
        <v>83</v>
      </c>
      <c r="AY475" s="18" t="s">
        <v>144</v>
      </c>
      <c r="BE475" s="154">
        <f>IF(N475="základní",J475,0)</f>
        <v>0</v>
      </c>
      <c r="BF475" s="154">
        <f>IF(N475="snížená",J475,0)</f>
        <v>0</v>
      </c>
      <c r="BG475" s="154">
        <f>IF(N475="zákl. přenesená",J475,0)</f>
        <v>0</v>
      </c>
      <c r="BH475" s="154">
        <f>IF(N475="sníž. přenesená",J475,0)</f>
        <v>0</v>
      </c>
      <c r="BI475" s="154">
        <f>IF(N475="nulová",J475,0)</f>
        <v>0</v>
      </c>
      <c r="BJ475" s="18" t="s">
        <v>81</v>
      </c>
      <c r="BK475" s="154">
        <f>ROUND(I475*H475,2)</f>
        <v>0</v>
      </c>
      <c r="BL475" s="18" t="s">
        <v>196</v>
      </c>
      <c r="BM475" s="153" t="s">
        <v>518</v>
      </c>
    </row>
    <row r="476" spans="1:47" s="2" customFormat="1" ht="19.2">
      <c r="A476" s="33"/>
      <c r="B476" s="34"/>
      <c r="C476" s="33"/>
      <c r="D476" s="155" t="s">
        <v>152</v>
      </c>
      <c r="E476" s="33"/>
      <c r="F476" s="156" t="s">
        <v>1023</v>
      </c>
      <c r="G476" s="33"/>
      <c r="H476" s="33"/>
      <c r="I476" s="157"/>
      <c r="J476" s="33"/>
      <c r="K476" s="33"/>
      <c r="L476" s="34"/>
      <c r="M476" s="158"/>
      <c r="N476" s="159"/>
      <c r="O476" s="59"/>
      <c r="P476" s="59"/>
      <c r="Q476" s="59"/>
      <c r="R476" s="59"/>
      <c r="S476" s="59"/>
      <c r="T476" s="60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T476" s="18" t="s">
        <v>152</v>
      </c>
      <c r="AU476" s="18" t="s">
        <v>83</v>
      </c>
    </row>
    <row r="477" spans="2:51" s="15" customFormat="1" ht="10.2">
      <c r="B477" s="176"/>
      <c r="D477" s="155" t="s">
        <v>165</v>
      </c>
      <c r="E477" s="177" t="s">
        <v>1</v>
      </c>
      <c r="F477" s="178" t="s">
        <v>842</v>
      </c>
      <c r="H477" s="177" t="s">
        <v>1</v>
      </c>
      <c r="I477" s="179"/>
      <c r="L477" s="176"/>
      <c r="M477" s="180"/>
      <c r="N477" s="181"/>
      <c r="O477" s="181"/>
      <c r="P477" s="181"/>
      <c r="Q477" s="181"/>
      <c r="R477" s="181"/>
      <c r="S477" s="181"/>
      <c r="T477" s="182"/>
      <c r="AT477" s="177" t="s">
        <v>165</v>
      </c>
      <c r="AU477" s="177" t="s">
        <v>83</v>
      </c>
      <c r="AV477" s="15" t="s">
        <v>81</v>
      </c>
      <c r="AW477" s="15" t="s">
        <v>30</v>
      </c>
      <c r="AX477" s="15" t="s">
        <v>73</v>
      </c>
      <c r="AY477" s="177" t="s">
        <v>144</v>
      </c>
    </row>
    <row r="478" spans="2:51" s="15" customFormat="1" ht="10.2">
      <c r="B478" s="176"/>
      <c r="D478" s="155" t="s">
        <v>165</v>
      </c>
      <c r="E478" s="177" t="s">
        <v>1</v>
      </c>
      <c r="F478" s="178" t="s">
        <v>329</v>
      </c>
      <c r="H478" s="177" t="s">
        <v>1</v>
      </c>
      <c r="I478" s="179"/>
      <c r="L478" s="176"/>
      <c r="M478" s="180"/>
      <c r="N478" s="181"/>
      <c r="O478" s="181"/>
      <c r="P478" s="181"/>
      <c r="Q478" s="181"/>
      <c r="R478" s="181"/>
      <c r="S478" s="181"/>
      <c r="T478" s="182"/>
      <c r="AT478" s="177" t="s">
        <v>165</v>
      </c>
      <c r="AU478" s="177" t="s">
        <v>83</v>
      </c>
      <c r="AV478" s="15" t="s">
        <v>81</v>
      </c>
      <c r="AW478" s="15" t="s">
        <v>30</v>
      </c>
      <c r="AX478" s="15" t="s">
        <v>73</v>
      </c>
      <c r="AY478" s="177" t="s">
        <v>144</v>
      </c>
    </row>
    <row r="479" spans="2:51" s="13" customFormat="1" ht="10.2">
      <c r="B479" s="160"/>
      <c r="D479" s="155" t="s">
        <v>165</v>
      </c>
      <c r="E479" s="161" t="s">
        <v>1</v>
      </c>
      <c r="F479" s="162" t="s">
        <v>989</v>
      </c>
      <c r="H479" s="163">
        <v>1</v>
      </c>
      <c r="I479" s="164"/>
      <c r="L479" s="160"/>
      <c r="M479" s="165"/>
      <c r="N479" s="166"/>
      <c r="O479" s="166"/>
      <c r="P479" s="166"/>
      <c r="Q479" s="166"/>
      <c r="R479" s="166"/>
      <c r="S479" s="166"/>
      <c r="T479" s="167"/>
      <c r="AT479" s="161" t="s">
        <v>165</v>
      </c>
      <c r="AU479" s="161" t="s">
        <v>83</v>
      </c>
      <c r="AV479" s="13" t="s">
        <v>83</v>
      </c>
      <c r="AW479" s="13" t="s">
        <v>30</v>
      </c>
      <c r="AX479" s="13" t="s">
        <v>73</v>
      </c>
      <c r="AY479" s="161" t="s">
        <v>144</v>
      </c>
    </row>
    <row r="480" spans="2:51" s="13" customFormat="1" ht="10.2">
      <c r="B480" s="160"/>
      <c r="D480" s="155" t="s">
        <v>165</v>
      </c>
      <c r="E480" s="161" t="s">
        <v>1</v>
      </c>
      <c r="F480" s="162" t="s">
        <v>990</v>
      </c>
      <c r="H480" s="163">
        <v>1</v>
      </c>
      <c r="I480" s="164"/>
      <c r="L480" s="160"/>
      <c r="M480" s="165"/>
      <c r="N480" s="166"/>
      <c r="O480" s="166"/>
      <c r="P480" s="166"/>
      <c r="Q480" s="166"/>
      <c r="R480" s="166"/>
      <c r="S480" s="166"/>
      <c r="T480" s="167"/>
      <c r="AT480" s="161" t="s">
        <v>165</v>
      </c>
      <c r="AU480" s="161" t="s">
        <v>83</v>
      </c>
      <c r="AV480" s="13" t="s">
        <v>83</v>
      </c>
      <c r="AW480" s="13" t="s">
        <v>30</v>
      </c>
      <c r="AX480" s="13" t="s">
        <v>73</v>
      </c>
      <c r="AY480" s="161" t="s">
        <v>144</v>
      </c>
    </row>
    <row r="481" spans="2:51" s="14" customFormat="1" ht="10.2">
      <c r="B481" s="168"/>
      <c r="D481" s="155" t="s">
        <v>165</v>
      </c>
      <c r="E481" s="169" t="s">
        <v>1</v>
      </c>
      <c r="F481" s="170" t="s">
        <v>167</v>
      </c>
      <c r="H481" s="171">
        <v>2</v>
      </c>
      <c r="I481" s="172"/>
      <c r="L481" s="168"/>
      <c r="M481" s="173"/>
      <c r="N481" s="174"/>
      <c r="O481" s="174"/>
      <c r="P481" s="174"/>
      <c r="Q481" s="174"/>
      <c r="R481" s="174"/>
      <c r="S481" s="174"/>
      <c r="T481" s="175"/>
      <c r="AT481" s="169" t="s">
        <v>165</v>
      </c>
      <c r="AU481" s="169" t="s">
        <v>83</v>
      </c>
      <c r="AV481" s="14" t="s">
        <v>151</v>
      </c>
      <c r="AW481" s="14" t="s">
        <v>30</v>
      </c>
      <c r="AX481" s="14" t="s">
        <v>81</v>
      </c>
      <c r="AY481" s="169" t="s">
        <v>144</v>
      </c>
    </row>
    <row r="482" spans="1:65" s="2" customFormat="1" ht="16.5" customHeight="1">
      <c r="A482" s="33"/>
      <c r="B482" s="141"/>
      <c r="C482" s="142" t="s">
        <v>349</v>
      </c>
      <c r="D482" s="142" t="s">
        <v>146</v>
      </c>
      <c r="E482" s="143" t="s">
        <v>1024</v>
      </c>
      <c r="F482" s="144" t="s">
        <v>1025</v>
      </c>
      <c r="G482" s="145" t="s">
        <v>182</v>
      </c>
      <c r="H482" s="146">
        <v>5</v>
      </c>
      <c r="I482" s="147"/>
      <c r="J482" s="148">
        <f>ROUND(I482*H482,2)</f>
        <v>0</v>
      </c>
      <c r="K482" s="144" t="s">
        <v>183</v>
      </c>
      <c r="L482" s="34"/>
      <c r="M482" s="149" t="s">
        <v>1</v>
      </c>
      <c r="N482" s="150" t="s">
        <v>38</v>
      </c>
      <c r="O482" s="59"/>
      <c r="P482" s="151">
        <f>O482*H482</f>
        <v>0</v>
      </c>
      <c r="Q482" s="151">
        <v>0</v>
      </c>
      <c r="R482" s="151">
        <f>Q482*H482</f>
        <v>0</v>
      </c>
      <c r="S482" s="151">
        <v>0</v>
      </c>
      <c r="T482" s="152">
        <f>S482*H482</f>
        <v>0</v>
      </c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R482" s="153" t="s">
        <v>196</v>
      </c>
      <c r="AT482" s="153" t="s">
        <v>146</v>
      </c>
      <c r="AU482" s="153" t="s">
        <v>83</v>
      </c>
      <c r="AY482" s="18" t="s">
        <v>144</v>
      </c>
      <c r="BE482" s="154">
        <f>IF(N482="základní",J482,0)</f>
        <v>0</v>
      </c>
      <c r="BF482" s="154">
        <f>IF(N482="snížená",J482,0)</f>
        <v>0</v>
      </c>
      <c r="BG482" s="154">
        <f>IF(N482="zákl. přenesená",J482,0)</f>
        <v>0</v>
      </c>
      <c r="BH482" s="154">
        <f>IF(N482="sníž. přenesená",J482,0)</f>
        <v>0</v>
      </c>
      <c r="BI482" s="154">
        <f>IF(N482="nulová",J482,0)</f>
        <v>0</v>
      </c>
      <c r="BJ482" s="18" t="s">
        <v>81</v>
      </c>
      <c r="BK482" s="154">
        <f>ROUND(I482*H482,2)</f>
        <v>0</v>
      </c>
      <c r="BL482" s="18" t="s">
        <v>196</v>
      </c>
      <c r="BM482" s="153" t="s">
        <v>524</v>
      </c>
    </row>
    <row r="483" spans="1:47" s="2" customFormat="1" ht="10.2">
      <c r="A483" s="33"/>
      <c r="B483" s="34"/>
      <c r="C483" s="33"/>
      <c r="D483" s="155" t="s">
        <v>152</v>
      </c>
      <c r="E483" s="33"/>
      <c r="F483" s="156" t="s">
        <v>1025</v>
      </c>
      <c r="G483" s="33"/>
      <c r="H483" s="33"/>
      <c r="I483" s="157"/>
      <c r="J483" s="33"/>
      <c r="K483" s="33"/>
      <c r="L483" s="34"/>
      <c r="M483" s="158"/>
      <c r="N483" s="159"/>
      <c r="O483" s="59"/>
      <c r="P483" s="59"/>
      <c r="Q483" s="59"/>
      <c r="R483" s="59"/>
      <c r="S483" s="59"/>
      <c r="T483" s="60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T483" s="18" t="s">
        <v>152</v>
      </c>
      <c r="AU483" s="18" t="s">
        <v>83</v>
      </c>
    </row>
    <row r="484" spans="2:51" s="15" customFormat="1" ht="10.2">
      <c r="B484" s="176"/>
      <c r="D484" s="155" t="s">
        <v>165</v>
      </c>
      <c r="E484" s="177" t="s">
        <v>1</v>
      </c>
      <c r="F484" s="178" t="s">
        <v>842</v>
      </c>
      <c r="H484" s="177" t="s">
        <v>1</v>
      </c>
      <c r="I484" s="179"/>
      <c r="L484" s="176"/>
      <c r="M484" s="180"/>
      <c r="N484" s="181"/>
      <c r="O484" s="181"/>
      <c r="P484" s="181"/>
      <c r="Q484" s="181"/>
      <c r="R484" s="181"/>
      <c r="S484" s="181"/>
      <c r="T484" s="182"/>
      <c r="AT484" s="177" t="s">
        <v>165</v>
      </c>
      <c r="AU484" s="177" t="s">
        <v>83</v>
      </c>
      <c r="AV484" s="15" t="s">
        <v>81</v>
      </c>
      <c r="AW484" s="15" t="s">
        <v>30</v>
      </c>
      <c r="AX484" s="15" t="s">
        <v>73</v>
      </c>
      <c r="AY484" s="177" t="s">
        <v>144</v>
      </c>
    </row>
    <row r="485" spans="2:51" s="15" customFormat="1" ht="10.2">
      <c r="B485" s="176"/>
      <c r="D485" s="155" t="s">
        <v>165</v>
      </c>
      <c r="E485" s="177" t="s">
        <v>1</v>
      </c>
      <c r="F485" s="178" t="s">
        <v>327</v>
      </c>
      <c r="H485" s="177" t="s">
        <v>1</v>
      </c>
      <c r="I485" s="179"/>
      <c r="L485" s="176"/>
      <c r="M485" s="180"/>
      <c r="N485" s="181"/>
      <c r="O485" s="181"/>
      <c r="P485" s="181"/>
      <c r="Q485" s="181"/>
      <c r="R485" s="181"/>
      <c r="S485" s="181"/>
      <c r="T485" s="182"/>
      <c r="AT485" s="177" t="s">
        <v>165</v>
      </c>
      <c r="AU485" s="177" t="s">
        <v>83</v>
      </c>
      <c r="AV485" s="15" t="s">
        <v>81</v>
      </c>
      <c r="AW485" s="15" t="s">
        <v>30</v>
      </c>
      <c r="AX485" s="15" t="s">
        <v>73</v>
      </c>
      <c r="AY485" s="177" t="s">
        <v>144</v>
      </c>
    </row>
    <row r="486" spans="2:51" s="13" customFormat="1" ht="10.2">
      <c r="B486" s="160"/>
      <c r="D486" s="155" t="s">
        <v>165</v>
      </c>
      <c r="E486" s="161" t="s">
        <v>1</v>
      </c>
      <c r="F486" s="162" t="s">
        <v>995</v>
      </c>
      <c r="H486" s="163">
        <v>1</v>
      </c>
      <c r="I486" s="164"/>
      <c r="L486" s="160"/>
      <c r="M486" s="165"/>
      <c r="N486" s="166"/>
      <c r="O486" s="166"/>
      <c r="P486" s="166"/>
      <c r="Q486" s="166"/>
      <c r="R486" s="166"/>
      <c r="S486" s="166"/>
      <c r="T486" s="167"/>
      <c r="AT486" s="161" t="s">
        <v>165</v>
      </c>
      <c r="AU486" s="161" t="s">
        <v>83</v>
      </c>
      <c r="AV486" s="13" t="s">
        <v>83</v>
      </c>
      <c r="AW486" s="13" t="s">
        <v>30</v>
      </c>
      <c r="AX486" s="13" t="s">
        <v>73</v>
      </c>
      <c r="AY486" s="161" t="s">
        <v>144</v>
      </c>
    </row>
    <row r="487" spans="2:51" s="13" customFormat="1" ht="10.2">
      <c r="B487" s="160"/>
      <c r="D487" s="155" t="s">
        <v>165</v>
      </c>
      <c r="E487" s="161" t="s">
        <v>1</v>
      </c>
      <c r="F487" s="162" t="s">
        <v>996</v>
      </c>
      <c r="H487" s="163">
        <v>1</v>
      </c>
      <c r="I487" s="164"/>
      <c r="L487" s="160"/>
      <c r="M487" s="165"/>
      <c r="N487" s="166"/>
      <c r="O487" s="166"/>
      <c r="P487" s="166"/>
      <c r="Q487" s="166"/>
      <c r="R487" s="166"/>
      <c r="S487" s="166"/>
      <c r="T487" s="167"/>
      <c r="AT487" s="161" t="s">
        <v>165</v>
      </c>
      <c r="AU487" s="161" t="s">
        <v>83</v>
      </c>
      <c r="AV487" s="13" t="s">
        <v>83</v>
      </c>
      <c r="AW487" s="13" t="s">
        <v>30</v>
      </c>
      <c r="AX487" s="13" t="s">
        <v>73</v>
      </c>
      <c r="AY487" s="161" t="s">
        <v>144</v>
      </c>
    </row>
    <row r="488" spans="2:51" s="13" customFormat="1" ht="10.2">
      <c r="B488" s="160"/>
      <c r="D488" s="155" t="s">
        <v>165</v>
      </c>
      <c r="E488" s="161" t="s">
        <v>1</v>
      </c>
      <c r="F488" s="162" t="s">
        <v>1017</v>
      </c>
      <c r="H488" s="163">
        <v>1</v>
      </c>
      <c r="I488" s="164"/>
      <c r="L488" s="160"/>
      <c r="M488" s="165"/>
      <c r="N488" s="166"/>
      <c r="O488" s="166"/>
      <c r="P488" s="166"/>
      <c r="Q488" s="166"/>
      <c r="R488" s="166"/>
      <c r="S488" s="166"/>
      <c r="T488" s="167"/>
      <c r="AT488" s="161" t="s">
        <v>165</v>
      </c>
      <c r="AU488" s="161" t="s">
        <v>83</v>
      </c>
      <c r="AV488" s="13" t="s">
        <v>83</v>
      </c>
      <c r="AW488" s="13" t="s">
        <v>30</v>
      </c>
      <c r="AX488" s="13" t="s">
        <v>73</v>
      </c>
      <c r="AY488" s="161" t="s">
        <v>144</v>
      </c>
    </row>
    <row r="489" spans="2:51" s="15" customFormat="1" ht="10.2">
      <c r="B489" s="176"/>
      <c r="D489" s="155" t="s">
        <v>165</v>
      </c>
      <c r="E489" s="177" t="s">
        <v>1</v>
      </c>
      <c r="F489" s="178" t="s">
        <v>329</v>
      </c>
      <c r="H489" s="177" t="s">
        <v>1</v>
      </c>
      <c r="I489" s="179"/>
      <c r="L489" s="176"/>
      <c r="M489" s="180"/>
      <c r="N489" s="181"/>
      <c r="O489" s="181"/>
      <c r="P489" s="181"/>
      <c r="Q489" s="181"/>
      <c r="R489" s="181"/>
      <c r="S489" s="181"/>
      <c r="T489" s="182"/>
      <c r="AT489" s="177" t="s">
        <v>165</v>
      </c>
      <c r="AU489" s="177" t="s">
        <v>83</v>
      </c>
      <c r="AV489" s="15" t="s">
        <v>81</v>
      </c>
      <c r="AW489" s="15" t="s">
        <v>30</v>
      </c>
      <c r="AX489" s="15" t="s">
        <v>73</v>
      </c>
      <c r="AY489" s="177" t="s">
        <v>144</v>
      </c>
    </row>
    <row r="490" spans="2:51" s="13" customFormat="1" ht="10.2">
      <c r="B490" s="160"/>
      <c r="D490" s="155" t="s">
        <v>165</v>
      </c>
      <c r="E490" s="161" t="s">
        <v>1</v>
      </c>
      <c r="F490" s="162" t="s">
        <v>989</v>
      </c>
      <c r="H490" s="163">
        <v>1</v>
      </c>
      <c r="I490" s="164"/>
      <c r="L490" s="160"/>
      <c r="M490" s="165"/>
      <c r="N490" s="166"/>
      <c r="O490" s="166"/>
      <c r="P490" s="166"/>
      <c r="Q490" s="166"/>
      <c r="R490" s="166"/>
      <c r="S490" s="166"/>
      <c r="T490" s="167"/>
      <c r="AT490" s="161" t="s">
        <v>165</v>
      </c>
      <c r="AU490" s="161" t="s">
        <v>83</v>
      </c>
      <c r="AV490" s="13" t="s">
        <v>83</v>
      </c>
      <c r="AW490" s="13" t="s">
        <v>30</v>
      </c>
      <c r="AX490" s="13" t="s">
        <v>73</v>
      </c>
      <c r="AY490" s="161" t="s">
        <v>144</v>
      </c>
    </row>
    <row r="491" spans="2:51" s="13" customFormat="1" ht="10.2">
      <c r="B491" s="160"/>
      <c r="D491" s="155" t="s">
        <v>165</v>
      </c>
      <c r="E491" s="161" t="s">
        <v>1</v>
      </c>
      <c r="F491" s="162" t="s">
        <v>990</v>
      </c>
      <c r="H491" s="163">
        <v>1</v>
      </c>
      <c r="I491" s="164"/>
      <c r="L491" s="160"/>
      <c r="M491" s="165"/>
      <c r="N491" s="166"/>
      <c r="O491" s="166"/>
      <c r="P491" s="166"/>
      <c r="Q491" s="166"/>
      <c r="R491" s="166"/>
      <c r="S491" s="166"/>
      <c r="T491" s="167"/>
      <c r="AT491" s="161" t="s">
        <v>165</v>
      </c>
      <c r="AU491" s="161" t="s">
        <v>83</v>
      </c>
      <c r="AV491" s="13" t="s">
        <v>83</v>
      </c>
      <c r="AW491" s="13" t="s">
        <v>30</v>
      </c>
      <c r="AX491" s="13" t="s">
        <v>73</v>
      </c>
      <c r="AY491" s="161" t="s">
        <v>144</v>
      </c>
    </row>
    <row r="492" spans="2:51" s="14" customFormat="1" ht="10.2">
      <c r="B492" s="168"/>
      <c r="D492" s="155" t="s">
        <v>165</v>
      </c>
      <c r="E492" s="169" t="s">
        <v>1</v>
      </c>
      <c r="F492" s="170" t="s">
        <v>167</v>
      </c>
      <c r="H492" s="171">
        <v>5</v>
      </c>
      <c r="I492" s="172"/>
      <c r="L492" s="168"/>
      <c r="M492" s="173"/>
      <c r="N492" s="174"/>
      <c r="O492" s="174"/>
      <c r="P492" s="174"/>
      <c r="Q492" s="174"/>
      <c r="R492" s="174"/>
      <c r="S492" s="174"/>
      <c r="T492" s="175"/>
      <c r="AT492" s="169" t="s">
        <v>165</v>
      </c>
      <c r="AU492" s="169" t="s">
        <v>83</v>
      </c>
      <c r="AV492" s="14" t="s">
        <v>151</v>
      </c>
      <c r="AW492" s="14" t="s">
        <v>30</v>
      </c>
      <c r="AX492" s="14" t="s">
        <v>81</v>
      </c>
      <c r="AY492" s="169" t="s">
        <v>144</v>
      </c>
    </row>
    <row r="493" spans="1:65" s="2" customFormat="1" ht="21.75" customHeight="1">
      <c r="A493" s="33"/>
      <c r="B493" s="141"/>
      <c r="C493" s="183" t="s">
        <v>525</v>
      </c>
      <c r="D493" s="183" t="s">
        <v>189</v>
      </c>
      <c r="E493" s="184" t="s">
        <v>1026</v>
      </c>
      <c r="F493" s="185" t="s">
        <v>1027</v>
      </c>
      <c r="G493" s="186" t="s">
        <v>182</v>
      </c>
      <c r="H493" s="187">
        <v>5</v>
      </c>
      <c r="I493" s="188"/>
      <c r="J493" s="189">
        <f>ROUND(I493*H493,2)</f>
        <v>0</v>
      </c>
      <c r="K493" s="185" t="s">
        <v>171</v>
      </c>
      <c r="L493" s="190"/>
      <c r="M493" s="191" t="s">
        <v>1</v>
      </c>
      <c r="N493" s="192" t="s">
        <v>38</v>
      </c>
      <c r="O493" s="59"/>
      <c r="P493" s="151">
        <f>O493*H493</f>
        <v>0</v>
      </c>
      <c r="Q493" s="151">
        <v>0</v>
      </c>
      <c r="R493" s="151">
        <f>Q493*H493</f>
        <v>0</v>
      </c>
      <c r="S493" s="151">
        <v>0</v>
      </c>
      <c r="T493" s="152">
        <f>S493*H493</f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53" t="s">
        <v>245</v>
      </c>
      <c r="AT493" s="153" t="s">
        <v>189</v>
      </c>
      <c r="AU493" s="153" t="s">
        <v>83</v>
      </c>
      <c r="AY493" s="18" t="s">
        <v>144</v>
      </c>
      <c r="BE493" s="154">
        <f>IF(N493="základní",J493,0)</f>
        <v>0</v>
      </c>
      <c r="BF493" s="154">
        <f>IF(N493="snížená",J493,0)</f>
        <v>0</v>
      </c>
      <c r="BG493" s="154">
        <f>IF(N493="zákl. přenesená",J493,0)</f>
        <v>0</v>
      </c>
      <c r="BH493" s="154">
        <f>IF(N493="sníž. přenesená",J493,0)</f>
        <v>0</v>
      </c>
      <c r="BI493" s="154">
        <f>IF(N493="nulová",J493,0)</f>
        <v>0</v>
      </c>
      <c r="BJ493" s="18" t="s">
        <v>81</v>
      </c>
      <c r="BK493" s="154">
        <f>ROUND(I493*H493,2)</f>
        <v>0</v>
      </c>
      <c r="BL493" s="18" t="s">
        <v>196</v>
      </c>
      <c r="BM493" s="153" t="s">
        <v>528</v>
      </c>
    </row>
    <row r="494" spans="1:47" s="2" customFormat="1" ht="10.2">
      <c r="A494" s="33"/>
      <c r="B494" s="34"/>
      <c r="C494" s="33"/>
      <c r="D494" s="155" t="s">
        <v>152</v>
      </c>
      <c r="E494" s="33"/>
      <c r="F494" s="156" t="s">
        <v>1027</v>
      </c>
      <c r="G494" s="33"/>
      <c r="H494" s="33"/>
      <c r="I494" s="157"/>
      <c r="J494" s="33"/>
      <c r="K494" s="33"/>
      <c r="L494" s="34"/>
      <c r="M494" s="158"/>
      <c r="N494" s="159"/>
      <c r="O494" s="59"/>
      <c r="P494" s="59"/>
      <c r="Q494" s="59"/>
      <c r="R494" s="59"/>
      <c r="S494" s="59"/>
      <c r="T494" s="60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T494" s="18" t="s">
        <v>152</v>
      </c>
      <c r="AU494" s="18" t="s">
        <v>83</v>
      </c>
    </row>
    <row r="495" spans="1:65" s="2" customFormat="1" ht="16.5" customHeight="1">
      <c r="A495" s="33"/>
      <c r="B495" s="141"/>
      <c r="C495" s="183" t="s">
        <v>353</v>
      </c>
      <c r="D495" s="183" t="s">
        <v>189</v>
      </c>
      <c r="E495" s="184" t="s">
        <v>1028</v>
      </c>
      <c r="F495" s="185" t="s">
        <v>1029</v>
      </c>
      <c r="G495" s="186" t="s">
        <v>182</v>
      </c>
      <c r="H495" s="187">
        <v>5</v>
      </c>
      <c r="I495" s="188"/>
      <c r="J495" s="189">
        <f>ROUND(I495*H495,2)</f>
        <v>0</v>
      </c>
      <c r="K495" s="185" t="s">
        <v>171</v>
      </c>
      <c r="L495" s="190"/>
      <c r="M495" s="191" t="s">
        <v>1</v>
      </c>
      <c r="N495" s="192" t="s">
        <v>38</v>
      </c>
      <c r="O495" s="59"/>
      <c r="P495" s="151">
        <f>O495*H495</f>
        <v>0</v>
      </c>
      <c r="Q495" s="151">
        <v>0</v>
      </c>
      <c r="R495" s="151">
        <f>Q495*H495</f>
        <v>0</v>
      </c>
      <c r="S495" s="151">
        <v>0</v>
      </c>
      <c r="T495" s="152">
        <f>S495*H495</f>
        <v>0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153" t="s">
        <v>245</v>
      </c>
      <c r="AT495" s="153" t="s">
        <v>189</v>
      </c>
      <c r="AU495" s="153" t="s">
        <v>83</v>
      </c>
      <c r="AY495" s="18" t="s">
        <v>144</v>
      </c>
      <c r="BE495" s="154">
        <f>IF(N495="základní",J495,0)</f>
        <v>0</v>
      </c>
      <c r="BF495" s="154">
        <f>IF(N495="snížená",J495,0)</f>
        <v>0</v>
      </c>
      <c r="BG495" s="154">
        <f>IF(N495="zákl. přenesená",J495,0)</f>
        <v>0</v>
      </c>
      <c r="BH495" s="154">
        <f>IF(N495="sníž. přenesená",J495,0)</f>
        <v>0</v>
      </c>
      <c r="BI495" s="154">
        <f>IF(N495="nulová",J495,0)</f>
        <v>0</v>
      </c>
      <c r="BJ495" s="18" t="s">
        <v>81</v>
      </c>
      <c r="BK495" s="154">
        <f>ROUND(I495*H495,2)</f>
        <v>0</v>
      </c>
      <c r="BL495" s="18" t="s">
        <v>196</v>
      </c>
      <c r="BM495" s="153" t="s">
        <v>532</v>
      </c>
    </row>
    <row r="496" spans="1:47" s="2" customFormat="1" ht="10.2">
      <c r="A496" s="33"/>
      <c r="B496" s="34"/>
      <c r="C496" s="33"/>
      <c r="D496" s="155" t="s">
        <v>152</v>
      </c>
      <c r="E496" s="33"/>
      <c r="F496" s="156" t="s">
        <v>1029</v>
      </c>
      <c r="G496" s="33"/>
      <c r="H496" s="33"/>
      <c r="I496" s="157"/>
      <c r="J496" s="33"/>
      <c r="K496" s="33"/>
      <c r="L496" s="34"/>
      <c r="M496" s="158"/>
      <c r="N496" s="159"/>
      <c r="O496" s="59"/>
      <c r="P496" s="59"/>
      <c r="Q496" s="59"/>
      <c r="R496" s="59"/>
      <c r="S496" s="59"/>
      <c r="T496" s="60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T496" s="18" t="s">
        <v>152</v>
      </c>
      <c r="AU496" s="18" t="s">
        <v>83</v>
      </c>
    </row>
    <row r="497" spans="1:65" s="2" customFormat="1" ht="21.75" customHeight="1">
      <c r="A497" s="33"/>
      <c r="B497" s="141"/>
      <c r="C497" s="142" t="s">
        <v>533</v>
      </c>
      <c r="D497" s="142" t="s">
        <v>146</v>
      </c>
      <c r="E497" s="143" t="s">
        <v>1030</v>
      </c>
      <c r="F497" s="144" t="s">
        <v>1031</v>
      </c>
      <c r="G497" s="145" t="s">
        <v>182</v>
      </c>
      <c r="H497" s="146">
        <v>5</v>
      </c>
      <c r="I497" s="147"/>
      <c r="J497" s="148">
        <f>ROUND(I497*H497,2)</f>
        <v>0</v>
      </c>
      <c r="K497" s="144" t="s">
        <v>183</v>
      </c>
      <c r="L497" s="34"/>
      <c r="M497" s="149" t="s">
        <v>1</v>
      </c>
      <c r="N497" s="150" t="s">
        <v>38</v>
      </c>
      <c r="O497" s="59"/>
      <c r="P497" s="151">
        <f>O497*H497</f>
        <v>0</v>
      </c>
      <c r="Q497" s="151">
        <v>0</v>
      </c>
      <c r="R497" s="151">
        <f>Q497*H497</f>
        <v>0</v>
      </c>
      <c r="S497" s="151">
        <v>0</v>
      </c>
      <c r="T497" s="152">
        <f>S497*H497</f>
        <v>0</v>
      </c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R497" s="153" t="s">
        <v>196</v>
      </c>
      <c r="AT497" s="153" t="s">
        <v>146</v>
      </c>
      <c r="AU497" s="153" t="s">
        <v>83</v>
      </c>
      <c r="AY497" s="18" t="s">
        <v>144</v>
      </c>
      <c r="BE497" s="154">
        <f>IF(N497="základní",J497,0)</f>
        <v>0</v>
      </c>
      <c r="BF497" s="154">
        <f>IF(N497="snížená",J497,0)</f>
        <v>0</v>
      </c>
      <c r="BG497" s="154">
        <f>IF(N497="zákl. přenesená",J497,0)</f>
        <v>0</v>
      </c>
      <c r="BH497" s="154">
        <f>IF(N497="sníž. přenesená",J497,0)</f>
        <v>0</v>
      </c>
      <c r="BI497" s="154">
        <f>IF(N497="nulová",J497,0)</f>
        <v>0</v>
      </c>
      <c r="BJ497" s="18" t="s">
        <v>81</v>
      </c>
      <c r="BK497" s="154">
        <f>ROUND(I497*H497,2)</f>
        <v>0</v>
      </c>
      <c r="BL497" s="18" t="s">
        <v>196</v>
      </c>
      <c r="BM497" s="153" t="s">
        <v>536</v>
      </c>
    </row>
    <row r="498" spans="1:47" s="2" customFormat="1" ht="10.2">
      <c r="A498" s="33"/>
      <c r="B498" s="34"/>
      <c r="C498" s="33"/>
      <c r="D498" s="155" t="s">
        <v>152</v>
      </c>
      <c r="E498" s="33"/>
      <c r="F498" s="156" t="s">
        <v>1031</v>
      </c>
      <c r="G498" s="33"/>
      <c r="H498" s="33"/>
      <c r="I498" s="157"/>
      <c r="J498" s="33"/>
      <c r="K498" s="33"/>
      <c r="L498" s="34"/>
      <c r="M498" s="158"/>
      <c r="N498" s="159"/>
      <c r="O498" s="59"/>
      <c r="P498" s="59"/>
      <c r="Q498" s="59"/>
      <c r="R498" s="59"/>
      <c r="S498" s="59"/>
      <c r="T498" s="60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T498" s="18" t="s">
        <v>152</v>
      </c>
      <c r="AU498" s="18" t="s">
        <v>83</v>
      </c>
    </row>
    <row r="499" spans="1:65" s="2" customFormat="1" ht="16.5" customHeight="1">
      <c r="A499" s="33"/>
      <c r="B499" s="141"/>
      <c r="C499" s="142" t="s">
        <v>356</v>
      </c>
      <c r="D499" s="142" t="s">
        <v>146</v>
      </c>
      <c r="E499" s="143" t="s">
        <v>1032</v>
      </c>
      <c r="F499" s="144" t="s">
        <v>1033</v>
      </c>
      <c r="G499" s="145" t="s">
        <v>182</v>
      </c>
      <c r="H499" s="146">
        <v>3</v>
      </c>
      <c r="I499" s="147"/>
      <c r="J499" s="148">
        <f>ROUND(I499*H499,2)</f>
        <v>0</v>
      </c>
      <c r="K499" s="144" t="s">
        <v>183</v>
      </c>
      <c r="L499" s="34"/>
      <c r="M499" s="149" t="s">
        <v>1</v>
      </c>
      <c r="N499" s="150" t="s">
        <v>38</v>
      </c>
      <c r="O499" s="59"/>
      <c r="P499" s="151">
        <f>O499*H499</f>
        <v>0</v>
      </c>
      <c r="Q499" s="151">
        <v>0</v>
      </c>
      <c r="R499" s="151">
        <f>Q499*H499</f>
        <v>0</v>
      </c>
      <c r="S499" s="151">
        <v>0</v>
      </c>
      <c r="T499" s="152">
        <f>S499*H499</f>
        <v>0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53" t="s">
        <v>196</v>
      </c>
      <c r="AT499" s="153" t="s">
        <v>146</v>
      </c>
      <c r="AU499" s="153" t="s">
        <v>83</v>
      </c>
      <c r="AY499" s="18" t="s">
        <v>144</v>
      </c>
      <c r="BE499" s="154">
        <f>IF(N499="základní",J499,0)</f>
        <v>0</v>
      </c>
      <c r="BF499" s="154">
        <f>IF(N499="snížená",J499,0)</f>
        <v>0</v>
      </c>
      <c r="BG499" s="154">
        <f>IF(N499="zákl. přenesená",J499,0)</f>
        <v>0</v>
      </c>
      <c r="BH499" s="154">
        <f>IF(N499="sníž. přenesená",J499,0)</f>
        <v>0</v>
      </c>
      <c r="BI499" s="154">
        <f>IF(N499="nulová",J499,0)</f>
        <v>0</v>
      </c>
      <c r="BJ499" s="18" t="s">
        <v>81</v>
      </c>
      <c r="BK499" s="154">
        <f>ROUND(I499*H499,2)</f>
        <v>0</v>
      </c>
      <c r="BL499" s="18" t="s">
        <v>196</v>
      </c>
      <c r="BM499" s="153" t="s">
        <v>539</v>
      </c>
    </row>
    <row r="500" spans="1:47" s="2" customFormat="1" ht="10.2">
      <c r="A500" s="33"/>
      <c r="B500" s="34"/>
      <c r="C500" s="33"/>
      <c r="D500" s="155" t="s">
        <v>152</v>
      </c>
      <c r="E500" s="33"/>
      <c r="F500" s="156" t="s">
        <v>1033</v>
      </c>
      <c r="G500" s="33"/>
      <c r="H500" s="33"/>
      <c r="I500" s="157"/>
      <c r="J500" s="33"/>
      <c r="K500" s="33"/>
      <c r="L500" s="34"/>
      <c r="M500" s="158"/>
      <c r="N500" s="159"/>
      <c r="O500" s="59"/>
      <c r="P500" s="59"/>
      <c r="Q500" s="59"/>
      <c r="R500" s="59"/>
      <c r="S500" s="59"/>
      <c r="T500" s="60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T500" s="18" t="s">
        <v>152</v>
      </c>
      <c r="AU500" s="18" t="s">
        <v>83</v>
      </c>
    </row>
    <row r="501" spans="1:65" s="2" customFormat="1" ht="22.8">
      <c r="A501" s="33"/>
      <c r="B501" s="141"/>
      <c r="C501" s="142" t="s">
        <v>540</v>
      </c>
      <c r="D501" s="142" t="s">
        <v>146</v>
      </c>
      <c r="E501" s="143" t="s">
        <v>1034</v>
      </c>
      <c r="F501" s="144" t="s">
        <v>1035</v>
      </c>
      <c r="G501" s="145" t="s">
        <v>496</v>
      </c>
      <c r="H501" s="146"/>
      <c r="I501" s="147"/>
      <c r="J501" s="148">
        <f>ROUND(I501*H501,2)</f>
        <v>0</v>
      </c>
      <c r="K501" s="144" t="s">
        <v>183</v>
      </c>
      <c r="L501" s="34"/>
      <c r="M501" s="149" t="s">
        <v>1</v>
      </c>
      <c r="N501" s="150" t="s">
        <v>38</v>
      </c>
      <c r="O501" s="59"/>
      <c r="P501" s="151">
        <f>O501*H501</f>
        <v>0</v>
      </c>
      <c r="Q501" s="151">
        <v>0</v>
      </c>
      <c r="R501" s="151">
        <f>Q501*H501</f>
        <v>0</v>
      </c>
      <c r="S501" s="151">
        <v>0</v>
      </c>
      <c r="T501" s="152">
        <f>S501*H501</f>
        <v>0</v>
      </c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R501" s="153" t="s">
        <v>196</v>
      </c>
      <c r="AT501" s="153" t="s">
        <v>146</v>
      </c>
      <c r="AU501" s="153" t="s">
        <v>83</v>
      </c>
      <c r="AY501" s="18" t="s">
        <v>144</v>
      </c>
      <c r="BE501" s="154">
        <f>IF(N501="základní",J501,0)</f>
        <v>0</v>
      </c>
      <c r="BF501" s="154">
        <f>IF(N501="snížená",J501,0)</f>
        <v>0</v>
      </c>
      <c r="BG501" s="154">
        <f>IF(N501="zákl. přenesená",J501,0)</f>
        <v>0</v>
      </c>
      <c r="BH501" s="154">
        <f>IF(N501="sníž. přenesená",J501,0)</f>
        <v>0</v>
      </c>
      <c r="BI501" s="154">
        <f>IF(N501="nulová",J501,0)</f>
        <v>0</v>
      </c>
      <c r="BJ501" s="18" t="s">
        <v>81</v>
      </c>
      <c r="BK501" s="154">
        <f>ROUND(I501*H501,2)</f>
        <v>0</v>
      </c>
      <c r="BL501" s="18" t="s">
        <v>196</v>
      </c>
      <c r="BM501" s="153" t="s">
        <v>543</v>
      </c>
    </row>
    <row r="502" spans="1:47" s="2" customFormat="1" ht="19.2">
      <c r="A502" s="33"/>
      <c r="B502" s="34"/>
      <c r="C502" s="33"/>
      <c r="D502" s="155" t="s">
        <v>152</v>
      </c>
      <c r="E502" s="33"/>
      <c r="F502" s="156" t="s">
        <v>1035</v>
      </c>
      <c r="G502" s="33"/>
      <c r="H502" s="33"/>
      <c r="I502" s="157"/>
      <c r="J502" s="33"/>
      <c r="K502" s="33"/>
      <c r="L502" s="34"/>
      <c r="M502" s="158"/>
      <c r="N502" s="159"/>
      <c r="O502" s="59"/>
      <c r="P502" s="59"/>
      <c r="Q502" s="59"/>
      <c r="R502" s="59"/>
      <c r="S502" s="59"/>
      <c r="T502" s="60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T502" s="18" t="s">
        <v>152</v>
      </c>
      <c r="AU502" s="18" t="s">
        <v>83</v>
      </c>
    </row>
    <row r="503" spans="1:65" s="2" customFormat="1" ht="22.8">
      <c r="A503" s="33"/>
      <c r="B503" s="141"/>
      <c r="C503" s="142" t="s">
        <v>361</v>
      </c>
      <c r="D503" s="142" t="s">
        <v>146</v>
      </c>
      <c r="E503" s="143" t="s">
        <v>1036</v>
      </c>
      <c r="F503" s="144" t="s">
        <v>1037</v>
      </c>
      <c r="G503" s="145" t="s">
        <v>496</v>
      </c>
      <c r="H503" s="146"/>
      <c r="I503" s="147"/>
      <c r="J503" s="148">
        <f>ROUND(I503*H503,2)</f>
        <v>0</v>
      </c>
      <c r="K503" s="144" t="s">
        <v>183</v>
      </c>
      <c r="L503" s="34"/>
      <c r="M503" s="149" t="s">
        <v>1</v>
      </c>
      <c r="N503" s="150" t="s">
        <v>38</v>
      </c>
      <c r="O503" s="59"/>
      <c r="P503" s="151">
        <f>O503*H503</f>
        <v>0</v>
      </c>
      <c r="Q503" s="151">
        <v>0</v>
      </c>
      <c r="R503" s="151">
        <f>Q503*H503</f>
        <v>0</v>
      </c>
      <c r="S503" s="151">
        <v>0</v>
      </c>
      <c r="T503" s="152">
        <f>S503*H503</f>
        <v>0</v>
      </c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R503" s="153" t="s">
        <v>196</v>
      </c>
      <c r="AT503" s="153" t="s">
        <v>146</v>
      </c>
      <c r="AU503" s="153" t="s">
        <v>83</v>
      </c>
      <c r="AY503" s="18" t="s">
        <v>144</v>
      </c>
      <c r="BE503" s="154">
        <f>IF(N503="základní",J503,0)</f>
        <v>0</v>
      </c>
      <c r="BF503" s="154">
        <f>IF(N503="snížená",J503,0)</f>
        <v>0</v>
      </c>
      <c r="BG503" s="154">
        <f>IF(N503="zákl. přenesená",J503,0)</f>
        <v>0</v>
      </c>
      <c r="BH503" s="154">
        <f>IF(N503="sníž. přenesená",J503,0)</f>
        <v>0</v>
      </c>
      <c r="BI503" s="154">
        <f>IF(N503="nulová",J503,0)</f>
        <v>0</v>
      </c>
      <c r="BJ503" s="18" t="s">
        <v>81</v>
      </c>
      <c r="BK503" s="154">
        <f>ROUND(I503*H503,2)</f>
        <v>0</v>
      </c>
      <c r="BL503" s="18" t="s">
        <v>196</v>
      </c>
      <c r="BM503" s="153" t="s">
        <v>546</v>
      </c>
    </row>
    <row r="504" spans="1:47" s="2" customFormat="1" ht="19.2">
      <c r="A504" s="33"/>
      <c r="B504" s="34"/>
      <c r="C504" s="33"/>
      <c r="D504" s="155" t="s">
        <v>152</v>
      </c>
      <c r="E504" s="33"/>
      <c r="F504" s="156" t="s">
        <v>1037</v>
      </c>
      <c r="G504" s="33"/>
      <c r="H504" s="33"/>
      <c r="I504" s="157"/>
      <c r="J504" s="33"/>
      <c r="K504" s="33"/>
      <c r="L504" s="34"/>
      <c r="M504" s="158"/>
      <c r="N504" s="159"/>
      <c r="O504" s="59"/>
      <c r="P504" s="59"/>
      <c r="Q504" s="59"/>
      <c r="R504" s="59"/>
      <c r="S504" s="59"/>
      <c r="T504" s="60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T504" s="18" t="s">
        <v>152</v>
      </c>
      <c r="AU504" s="18" t="s">
        <v>83</v>
      </c>
    </row>
    <row r="505" spans="2:63" s="12" customFormat="1" ht="22.8" customHeight="1">
      <c r="B505" s="129"/>
      <c r="D505" s="130" t="s">
        <v>72</v>
      </c>
      <c r="E505" s="139" t="s">
        <v>1038</v>
      </c>
      <c r="F505" s="139" t="s">
        <v>1039</v>
      </c>
      <c r="I505" s="132"/>
      <c r="J505" s="140">
        <f>BK505</f>
        <v>0</v>
      </c>
      <c r="L505" s="129"/>
      <c r="M505" s="133"/>
      <c r="N505" s="134"/>
      <c r="O505" s="134"/>
      <c r="P505" s="135">
        <f>SUM(P506:P525)</f>
        <v>0</v>
      </c>
      <c r="Q505" s="134"/>
      <c r="R505" s="135">
        <f>SUM(R506:R525)</f>
        <v>0</v>
      </c>
      <c r="S505" s="134"/>
      <c r="T505" s="136">
        <f>SUM(T506:T525)</f>
        <v>0</v>
      </c>
      <c r="AR505" s="130" t="s">
        <v>83</v>
      </c>
      <c r="AT505" s="137" t="s">
        <v>72</v>
      </c>
      <c r="AU505" s="137" t="s">
        <v>81</v>
      </c>
      <c r="AY505" s="130" t="s">
        <v>144</v>
      </c>
      <c r="BK505" s="138">
        <f>SUM(BK506:BK525)</f>
        <v>0</v>
      </c>
    </row>
    <row r="506" spans="1:65" s="2" customFormat="1" ht="22.8">
      <c r="A506" s="33"/>
      <c r="B506" s="141"/>
      <c r="C506" s="142" t="s">
        <v>547</v>
      </c>
      <c r="D506" s="142" t="s">
        <v>146</v>
      </c>
      <c r="E506" s="143" t="s">
        <v>1040</v>
      </c>
      <c r="F506" s="144" t="s">
        <v>1041</v>
      </c>
      <c r="G506" s="145" t="s">
        <v>893</v>
      </c>
      <c r="H506" s="146">
        <v>6</v>
      </c>
      <c r="I506" s="147"/>
      <c r="J506" s="148">
        <f>ROUND(I506*H506,2)</f>
        <v>0</v>
      </c>
      <c r="K506" s="144" t="s">
        <v>183</v>
      </c>
      <c r="L506" s="34"/>
      <c r="M506" s="149" t="s">
        <v>1</v>
      </c>
      <c r="N506" s="150" t="s">
        <v>38</v>
      </c>
      <c r="O506" s="59"/>
      <c r="P506" s="151">
        <f>O506*H506</f>
        <v>0</v>
      </c>
      <c r="Q506" s="151">
        <v>0</v>
      </c>
      <c r="R506" s="151">
        <f>Q506*H506</f>
        <v>0</v>
      </c>
      <c r="S506" s="151">
        <v>0</v>
      </c>
      <c r="T506" s="152">
        <f>S506*H506</f>
        <v>0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53" t="s">
        <v>196</v>
      </c>
      <c r="AT506" s="153" t="s">
        <v>146</v>
      </c>
      <c r="AU506" s="153" t="s">
        <v>83</v>
      </c>
      <c r="AY506" s="18" t="s">
        <v>144</v>
      </c>
      <c r="BE506" s="154">
        <f>IF(N506="základní",J506,0)</f>
        <v>0</v>
      </c>
      <c r="BF506" s="154">
        <f>IF(N506="snížená",J506,0)</f>
        <v>0</v>
      </c>
      <c r="BG506" s="154">
        <f>IF(N506="zákl. přenesená",J506,0)</f>
        <v>0</v>
      </c>
      <c r="BH506" s="154">
        <f>IF(N506="sníž. přenesená",J506,0)</f>
        <v>0</v>
      </c>
      <c r="BI506" s="154">
        <f>IF(N506="nulová",J506,0)</f>
        <v>0</v>
      </c>
      <c r="BJ506" s="18" t="s">
        <v>81</v>
      </c>
      <c r="BK506" s="154">
        <f>ROUND(I506*H506,2)</f>
        <v>0</v>
      </c>
      <c r="BL506" s="18" t="s">
        <v>196</v>
      </c>
      <c r="BM506" s="153" t="s">
        <v>550</v>
      </c>
    </row>
    <row r="507" spans="1:47" s="2" customFormat="1" ht="19.2">
      <c r="A507" s="33"/>
      <c r="B507" s="34"/>
      <c r="C507" s="33"/>
      <c r="D507" s="155" t="s">
        <v>152</v>
      </c>
      <c r="E507" s="33"/>
      <c r="F507" s="156" t="s">
        <v>1041</v>
      </c>
      <c r="G507" s="33"/>
      <c r="H507" s="33"/>
      <c r="I507" s="157"/>
      <c r="J507" s="33"/>
      <c r="K507" s="33"/>
      <c r="L507" s="34"/>
      <c r="M507" s="158"/>
      <c r="N507" s="159"/>
      <c r="O507" s="59"/>
      <c r="P507" s="59"/>
      <c r="Q507" s="59"/>
      <c r="R507" s="59"/>
      <c r="S507" s="59"/>
      <c r="T507" s="60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T507" s="18" t="s">
        <v>152</v>
      </c>
      <c r="AU507" s="18" t="s">
        <v>83</v>
      </c>
    </row>
    <row r="508" spans="2:51" s="15" customFormat="1" ht="10.2">
      <c r="B508" s="176"/>
      <c r="D508" s="155" t="s">
        <v>165</v>
      </c>
      <c r="E508" s="177" t="s">
        <v>1</v>
      </c>
      <c r="F508" s="178" t="s">
        <v>842</v>
      </c>
      <c r="H508" s="177" t="s">
        <v>1</v>
      </c>
      <c r="I508" s="179"/>
      <c r="L508" s="176"/>
      <c r="M508" s="180"/>
      <c r="N508" s="181"/>
      <c r="O508" s="181"/>
      <c r="P508" s="181"/>
      <c r="Q508" s="181"/>
      <c r="R508" s="181"/>
      <c r="S508" s="181"/>
      <c r="T508" s="182"/>
      <c r="AT508" s="177" t="s">
        <v>165</v>
      </c>
      <c r="AU508" s="177" t="s">
        <v>83</v>
      </c>
      <c r="AV508" s="15" t="s">
        <v>81</v>
      </c>
      <c r="AW508" s="15" t="s">
        <v>30</v>
      </c>
      <c r="AX508" s="15" t="s">
        <v>73</v>
      </c>
      <c r="AY508" s="177" t="s">
        <v>144</v>
      </c>
    </row>
    <row r="509" spans="2:51" s="15" customFormat="1" ht="10.2">
      <c r="B509" s="176"/>
      <c r="D509" s="155" t="s">
        <v>165</v>
      </c>
      <c r="E509" s="177" t="s">
        <v>1</v>
      </c>
      <c r="F509" s="178" t="s">
        <v>327</v>
      </c>
      <c r="H509" s="177" t="s">
        <v>1</v>
      </c>
      <c r="I509" s="179"/>
      <c r="L509" s="176"/>
      <c r="M509" s="180"/>
      <c r="N509" s="181"/>
      <c r="O509" s="181"/>
      <c r="P509" s="181"/>
      <c r="Q509" s="181"/>
      <c r="R509" s="181"/>
      <c r="S509" s="181"/>
      <c r="T509" s="182"/>
      <c r="AT509" s="177" t="s">
        <v>165</v>
      </c>
      <c r="AU509" s="177" t="s">
        <v>83</v>
      </c>
      <c r="AV509" s="15" t="s">
        <v>81</v>
      </c>
      <c r="AW509" s="15" t="s">
        <v>30</v>
      </c>
      <c r="AX509" s="15" t="s">
        <v>73</v>
      </c>
      <c r="AY509" s="177" t="s">
        <v>144</v>
      </c>
    </row>
    <row r="510" spans="2:51" s="13" customFormat="1" ht="10.2">
      <c r="B510" s="160"/>
      <c r="D510" s="155" t="s">
        <v>165</v>
      </c>
      <c r="E510" s="161" t="s">
        <v>1</v>
      </c>
      <c r="F510" s="162" t="s">
        <v>985</v>
      </c>
      <c r="H510" s="163">
        <v>1</v>
      </c>
      <c r="I510" s="164"/>
      <c r="L510" s="160"/>
      <c r="M510" s="165"/>
      <c r="N510" s="166"/>
      <c r="O510" s="166"/>
      <c r="P510" s="166"/>
      <c r="Q510" s="166"/>
      <c r="R510" s="166"/>
      <c r="S510" s="166"/>
      <c r="T510" s="167"/>
      <c r="AT510" s="161" t="s">
        <v>165</v>
      </c>
      <c r="AU510" s="161" t="s">
        <v>83</v>
      </c>
      <c r="AV510" s="13" t="s">
        <v>83</v>
      </c>
      <c r="AW510" s="13" t="s">
        <v>30</v>
      </c>
      <c r="AX510" s="13" t="s">
        <v>73</v>
      </c>
      <c r="AY510" s="161" t="s">
        <v>144</v>
      </c>
    </row>
    <row r="511" spans="2:51" s="13" customFormat="1" ht="10.2">
      <c r="B511" s="160"/>
      <c r="D511" s="155" t="s">
        <v>165</v>
      </c>
      <c r="E511" s="161" t="s">
        <v>1</v>
      </c>
      <c r="F511" s="162" t="s">
        <v>986</v>
      </c>
      <c r="H511" s="163">
        <v>1</v>
      </c>
      <c r="I511" s="164"/>
      <c r="L511" s="160"/>
      <c r="M511" s="165"/>
      <c r="N511" s="166"/>
      <c r="O511" s="166"/>
      <c r="P511" s="166"/>
      <c r="Q511" s="166"/>
      <c r="R511" s="166"/>
      <c r="S511" s="166"/>
      <c r="T511" s="167"/>
      <c r="AT511" s="161" t="s">
        <v>165</v>
      </c>
      <c r="AU511" s="161" t="s">
        <v>83</v>
      </c>
      <c r="AV511" s="13" t="s">
        <v>83</v>
      </c>
      <c r="AW511" s="13" t="s">
        <v>30</v>
      </c>
      <c r="AX511" s="13" t="s">
        <v>73</v>
      </c>
      <c r="AY511" s="161" t="s">
        <v>144</v>
      </c>
    </row>
    <row r="512" spans="2:51" s="13" customFormat="1" ht="10.2">
      <c r="B512" s="160"/>
      <c r="D512" s="155" t="s">
        <v>165</v>
      </c>
      <c r="E512" s="161" t="s">
        <v>1</v>
      </c>
      <c r="F512" s="162" t="s">
        <v>987</v>
      </c>
      <c r="H512" s="163">
        <v>1</v>
      </c>
      <c r="I512" s="164"/>
      <c r="L512" s="160"/>
      <c r="M512" s="165"/>
      <c r="N512" s="166"/>
      <c r="O512" s="166"/>
      <c r="P512" s="166"/>
      <c r="Q512" s="166"/>
      <c r="R512" s="166"/>
      <c r="S512" s="166"/>
      <c r="T512" s="167"/>
      <c r="AT512" s="161" t="s">
        <v>165</v>
      </c>
      <c r="AU512" s="161" t="s">
        <v>83</v>
      </c>
      <c r="AV512" s="13" t="s">
        <v>83</v>
      </c>
      <c r="AW512" s="13" t="s">
        <v>30</v>
      </c>
      <c r="AX512" s="13" t="s">
        <v>73</v>
      </c>
      <c r="AY512" s="161" t="s">
        <v>144</v>
      </c>
    </row>
    <row r="513" spans="2:51" s="13" customFormat="1" ht="10.2">
      <c r="B513" s="160"/>
      <c r="D513" s="155" t="s">
        <v>165</v>
      </c>
      <c r="E513" s="161" t="s">
        <v>1</v>
      </c>
      <c r="F513" s="162" t="s">
        <v>988</v>
      </c>
      <c r="H513" s="163">
        <v>1</v>
      </c>
      <c r="I513" s="164"/>
      <c r="L513" s="160"/>
      <c r="M513" s="165"/>
      <c r="N513" s="166"/>
      <c r="O513" s="166"/>
      <c r="P513" s="166"/>
      <c r="Q513" s="166"/>
      <c r="R513" s="166"/>
      <c r="S513" s="166"/>
      <c r="T513" s="167"/>
      <c r="AT513" s="161" t="s">
        <v>165</v>
      </c>
      <c r="AU513" s="161" t="s">
        <v>83</v>
      </c>
      <c r="AV513" s="13" t="s">
        <v>83</v>
      </c>
      <c r="AW513" s="13" t="s">
        <v>30</v>
      </c>
      <c r="AX513" s="13" t="s">
        <v>73</v>
      </c>
      <c r="AY513" s="161" t="s">
        <v>144</v>
      </c>
    </row>
    <row r="514" spans="2:51" s="15" customFormat="1" ht="10.2">
      <c r="B514" s="176"/>
      <c r="D514" s="155" t="s">
        <v>165</v>
      </c>
      <c r="E514" s="177" t="s">
        <v>1</v>
      </c>
      <c r="F514" s="178" t="s">
        <v>329</v>
      </c>
      <c r="H514" s="177" t="s">
        <v>1</v>
      </c>
      <c r="I514" s="179"/>
      <c r="L514" s="176"/>
      <c r="M514" s="180"/>
      <c r="N514" s="181"/>
      <c r="O514" s="181"/>
      <c r="P514" s="181"/>
      <c r="Q514" s="181"/>
      <c r="R514" s="181"/>
      <c r="S514" s="181"/>
      <c r="T514" s="182"/>
      <c r="AT514" s="177" t="s">
        <v>165</v>
      </c>
      <c r="AU514" s="177" t="s">
        <v>83</v>
      </c>
      <c r="AV514" s="15" t="s">
        <v>81</v>
      </c>
      <c r="AW514" s="15" t="s">
        <v>30</v>
      </c>
      <c r="AX514" s="15" t="s">
        <v>73</v>
      </c>
      <c r="AY514" s="177" t="s">
        <v>144</v>
      </c>
    </row>
    <row r="515" spans="2:51" s="13" customFormat="1" ht="10.2">
      <c r="B515" s="160"/>
      <c r="D515" s="155" t="s">
        <v>165</v>
      </c>
      <c r="E515" s="161" t="s">
        <v>1</v>
      </c>
      <c r="F515" s="162" t="s">
        <v>989</v>
      </c>
      <c r="H515" s="163">
        <v>1</v>
      </c>
      <c r="I515" s="164"/>
      <c r="L515" s="160"/>
      <c r="M515" s="165"/>
      <c r="N515" s="166"/>
      <c r="O515" s="166"/>
      <c r="P515" s="166"/>
      <c r="Q515" s="166"/>
      <c r="R515" s="166"/>
      <c r="S515" s="166"/>
      <c r="T515" s="167"/>
      <c r="AT515" s="161" t="s">
        <v>165</v>
      </c>
      <c r="AU515" s="161" t="s">
        <v>83</v>
      </c>
      <c r="AV515" s="13" t="s">
        <v>83</v>
      </c>
      <c r="AW515" s="13" t="s">
        <v>30</v>
      </c>
      <c r="AX515" s="13" t="s">
        <v>73</v>
      </c>
      <c r="AY515" s="161" t="s">
        <v>144</v>
      </c>
    </row>
    <row r="516" spans="2:51" s="13" customFormat="1" ht="10.2">
      <c r="B516" s="160"/>
      <c r="D516" s="155" t="s">
        <v>165</v>
      </c>
      <c r="E516" s="161" t="s">
        <v>1</v>
      </c>
      <c r="F516" s="162" t="s">
        <v>990</v>
      </c>
      <c r="H516" s="163">
        <v>1</v>
      </c>
      <c r="I516" s="164"/>
      <c r="L516" s="160"/>
      <c r="M516" s="165"/>
      <c r="N516" s="166"/>
      <c r="O516" s="166"/>
      <c r="P516" s="166"/>
      <c r="Q516" s="166"/>
      <c r="R516" s="166"/>
      <c r="S516" s="166"/>
      <c r="T516" s="167"/>
      <c r="AT516" s="161" t="s">
        <v>165</v>
      </c>
      <c r="AU516" s="161" t="s">
        <v>83</v>
      </c>
      <c r="AV516" s="13" t="s">
        <v>83</v>
      </c>
      <c r="AW516" s="13" t="s">
        <v>30</v>
      </c>
      <c r="AX516" s="13" t="s">
        <v>73</v>
      </c>
      <c r="AY516" s="161" t="s">
        <v>144</v>
      </c>
    </row>
    <row r="517" spans="2:51" s="14" customFormat="1" ht="10.2">
      <c r="B517" s="168"/>
      <c r="D517" s="155" t="s">
        <v>165</v>
      </c>
      <c r="E517" s="169" t="s">
        <v>1</v>
      </c>
      <c r="F517" s="170" t="s">
        <v>167</v>
      </c>
      <c r="H517" s="171">
        <v>6</v>
      </c>
      <c r="I517" s="172"/>
      <c r="L517" s="168"/>
      <c r="M517" s="173"/>
      <c r="N517" s="174"/>
      <c r="O517" s="174"/>
      <c r="P517" s="174"/>
      <c r="Q517" s="174"/>
      <c r="R517" s="174"/>
      <c r="S517" s="174"/>
      <c r="T517" s="175"/>
      <c r="AT517" s="169" t="s">
        <v>165</v>
      </c>
      <c r="AU517" s="169" t="s">
        <v>83</v>
      </c>
      <c r="AV517" s="14" t="s">
        <v>151</v>
      </c>
      <c r="AW517" s="14" t="s">
        <v>30</v>
      </c>
      <c r="AX517" s="14" t="s">
        <v>81</v>
      </c>
      <c r="AY517" s="169" t="s">
        <v>144</v>
      </c>
    </row>
    <row r="518" spans="1:65" s="2" customFormat="1" ht="16.5" customHeight="1">
      <c r="A518" s="33"/>
      <c r="B518" s="141"/>
      <c r="C518" s="142" t="s">
        <v>364</v>
      </c>
      <c r="D518" s="142" t="s">
        <v>146</v>
      </c>
      <c r="E518" s="143" t="s">
        <v>1042</v>
      </c>
      <c r="F518" s="144" t="s">
        <v>1043</v>
      </c>
      <c r="G518" s="145" t="s">
        <v>893</v>
      </c>
      <c r="H518" s="146">
        <v>6</v>
      </c>
      <c r="I518" s="147"/>
      <c r="J518" s="148">
        <f>ROUND(I518*H518,2)</f>
        <v>0</v>
      </c>
      <c r="K518" s="144" t="s">
        <v>183</v>
      </c>
      <c r="L518" s="34"/>
      <c r="M518" s="149" t="s">
        <v>1</v>
      </c>
      <c r="N518" s="150" t="s">
        <v>38</v>
      </c>
      <c r="O518" s="59"/>
      <c r="P518" s="151">
        <f>O518*H518</f>
        <v>0</v>
      </c>
      <c r="Q518" s="151">
        <v>0</v>
      </c>
      <c r="R518" s="151">
        <f>Q518*H518</f>
        <v>0</v>
      </c>
      <c r="S518" s="151">
        <v>0</v>
      </c>
      <c r="T518" s="152">
        <f>S518*H518</f>
        <v>0</v>
      </c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R518" s="153" t="s">
        <v>196</v>
      </c>
      <c r="AT518" s="153" t="s">
        <v>146</v>
      </c>
      <c r="AU518" s="153" t="s">
        <v>83</v>
      </c>
      <c r="AY518" s="18" t="s">
        <v>144</v>
      </c>
      <c r="BE518" s="154">
        <f>IF(N518="základní",J518,0)</f>
        <v>0</v>
      </c>
      <c r="BF518" s="154">
        <f>IF(N518="snížená",J518,0)</f>
        <v>0</v>
      </c>
      <c r="BG518" s="154">
        <f>IF(N518="zákl. přenesená",J518,0)</f>
        <v>0</v>
      </c>
      <c r="BH518" s="154">
        <f>IF(N518="sníž. přenesená",J518,0)</f>
        <v>0</v>
      </c>
      <c r="BI518" s="154">
        <f>IF(N518="nulová",J518,0)</f>
        <v>0</v>
      </c>
      <c r="BJ518" s="18" t="s">
        <v>81</v>
      </c>
      <c r="BK518" s="154">
        <f>ROUND(I518*H518,2)</f>
        <v>0</v>
      </c>
      <c r="BL518" s="18" t="s">
        <v>196</v>
      </c>
      <c r="BM518" s="153" t="s">
        <v>555</v>
      </c>
    </row>
    <row r="519" spans="1:47" s="2" customFormat="1" ht="10.2">
      <c r="A519" s="33"/>
      <c r="B519" s="34"/>
      <c r="C519" s="33"/>
      <c r="D519" s="155" t="s">
        <v>152</v>
      </c>
      <c r="E519" s="33"/>
      <c r="F519" s="156" t="s">
        <v>1043</v>
      </c>
      <c r="G519" s="33"/>
      <c r="H519" s="33"/>
      <c r="I519" s="157"/>
      <c r="J519" s="33"/>
      <c r="K519" s="33"/>
      <c r="L519" s="34"/>
      <c r="M519" s="158"/>
      <c r="N519" s="159"/>
      <c r="O519" s="59"/>
      <c r="P519" s="59"/>
      <c r="Q519" s="59"/>
      <c r="R519" s="59"/>
      <c r="S519" s="59"/>
      <c r="T519" s="60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T519" s="18" t="s">
        <v>152</v>
      </c>
      <c r="AU519" s="18" t="s">
        <v>83</v>
      </c>
    </row>
    <row r="520" spans="1:65" s="2" customFormat="1" ht="16.5" customHeight="1">
      <c r="A520" s="33"/>
      <c r="B520" s="141"/>
      <c r="C520" s="142" t="s">
        <v>556</v>
      </c>
      <c r="D520" s="142" t="s">
        <v>146</v>
      </c>
      <c r="E520" s="143" t="s">
        <v>1044</v>
      </c>
      <c r="F520" s="144" t="s">
        <v>1045</v>
      </c>
      <c r="G520" s="145" t="s">
        <v>893</v>
      </c>
      <c r="H520" s="146">
        <v>6</v>
      </c>
      <c r="I520" s="147"/>
      <c r="J520" s="148">
        <f>ROUND(I520*H520,2)</f>
        <v>0</v>
      </c>
      <c r="K520" s="144" t="s">
        <v>183</v>
      </c>
      <c r="L520" s="34"/>
      <c r="M520" s="149" t="s">
        <v>1</v>
      </c>
      <c r="N520" s="150" t="s">
        <v>38</v>
      </c>
      <c r="O520" s="59"/>
      <c r="P520" s="151">
        <f>O520*H520</f>
        <v>0</v>
      </c>
      <c r="Q520" s="151">
        <v>0</v>
      </c>
      <c r="R520" s="151">
        <f>Q520*H520</f>
        <v>0</v>
      </c>
      <c r="S520" s="151">
        <v>0</v>
      </c>
      <c r="T520" s="152">
        <f>S520*H520</f>
        <v>0</v>
      </c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R520" s="153" t="s">
        <v>196</v>
      </c>
      <c r="AT520" s="153" t="s">
        <v>146</v>
      </c>
      <c r="AU520" s="153" t="s">
        <v>83</v>
      </c>
      <c r="AY520" s="18" t="s">
        <v>144</v>
      </c>
      <c r="BE520" s="154">
        <f>IF(N520="základní",J520,0)</f>
        <v>0</v>
      </c>
      <c r="BF520" s="154">
        <f>IF(N520="snížená",J520,0)</f>
        <v>0</v>
      </c>
      <c r="BG520" s="154">
        <f>IF(N520="zákl. přenesená",J520,0)</f>
        <v>0</v>
      </c>
      <c r="BH520" s="154">
        <f>IF(N520="sníž. přenesená",J520,0)</f>
        <v>0</v>
      </c>
      <c r="BI520" s="154">
        <f>IF(N520="nulová",J520,0)</f>
        <v>0</v>
      </c>
      <c r="BJ520" s="18" t="s">
        <v>81</v>
      </c>
      <c r="BK520" s="154">
        <f>ROUND(I520*H520,2)</f>
        <v>0</v>
      </c>
      <c r="BL520" s="18" t="s">
        <v>196</v>
      </c>
      <c r="BM520" s="153" t="s">
        <v>559</v>
      </c>
    </row>
    <row r="521" spans="1:47" s="2" customFormat="1" ht="10.2">
      <c r="A521" s="33"/>
      <c r="B521" s="34"/>
      <c r="C521" s="33"/>
      <c r="D521" s="155" t="s">
        <v>152</v>
      </c>
      <c r="E521" s="33"/>
      <c r="F521" s="156" t="s">
        <v>1045</v>
      </c>
      <c r="G521" s="33"/>
      <c r="H521" s="33"/>
      <c r="I521" s="157"/>
      <c r="J521" s="33"/>
      <c r="K521" s="33"/>
      <c r="L521" s="34"/>
      <c r="M521" s="158"/>
      <c r="N521" s="159"/>
      <c r="O521" s="59"/>
      <c r="P521" s="59"/>
      <c r="Q521" s="59"/>
      <c r="R521" s="59"/>
      <c r="S521" s="59"/>
      <c r="T521" s="60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T521" s="18" t="s">
        <v>152</v>
      </c>
      <c r="AU521" s="18" t="s">
        <v>83</v>
      </c>
    </row>
    <row r="522" spans="1:65" s="2" customFormat="1" ht="22.8">
      <c r="A522" s="33"/>
      <c r="B522" s="141"/>
      <c r="C522" s="142" t="s">
        <v>368</v>
      </c>
      <c r="D522" s="142" t="s">
        <v>146</v>
      </c>
      <c r="E522" s="143" t="s">
        <v>1046</v>
      </c>
      <c r="F522" s="144" t="s">
        <v>1047</v>
      </c>
      <c r="G522" s="145" t="s">
        <v>496</v>
      </c>
      <c r="H522" s="146"/>
      <c r="I522" s="147"/>
      <c r="J522" s="148">
        <f>ROUND(I522*H522,2)</f>
        <v>0</v>
      </c>
      <c r="K522" s="144" t="s">
        <v>183</v>
      </c>
      <c r="L522" s="34"/>
      <c r="M522" s="149" t="s">
        <v>1</v>
      </c>
      <c r="N522" s="150" t="s">
        <v>38</v>
      </c>
      <c r="O522" s="59"/>
      <c r="P522" s="151">
        <f>O522*H522</f>
        <v>0</v>
      </c>
      <c r="Q522" s="151">
        <v>0</v>
      </c>
      <c r="R522" s="151">
        <f>Q522*H522</f>
        <v>0</v>
      </c>
      <c r="S522" s="151">
        <v>0</v>
      </c>
      <c r="T522" s="152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53" t="s">
        <v>196</v>
      </c>
      <c r="AT522" s="153" t="s">
        <v>146</v>
      </c>
      <c r="AU522" s="153" t="s">
        <v>83</v>
      </c>
      <c r="AY522" s="18" t="s">
        <v>144</v>
      </c>
      <c r="BE522" s="154">
        <f>IF(N522="základní",J522,0)</f>
        <v>0</v>
      </c>
      <c r="BF522" s="154">
        <f>IF(N522="snížená",J522,0)</f>
        <v>0</v>
      </c>
      <c r="BG522" s="154">
        <f>IF(N522="zákl. přenesená",J522,0)</f>
        <v>0</v>
      </c>
      <c r="BH522" s="154">
        <f>IF(N522="sníž. přenesená",J522,0)</f>
        <v>0</v>
      </c>
      <c r="BI522" s="154">
        <f>IF(N522="nulová",J522,0)</f>
        <v>0</v>
      </c>
      <c r="BJ522" s="18" t="s">
        <v>81</v>
      </c>
      <c r="BK522" s="154">
        <f>ROUND(I522*H522,2)</f>
        <v>0</v>
      </c>
      <c r="BL522" s="18" t="s">
        <v>196</v>
      </c>
      <c r="BM522" s="153" t="s">
        <v>562</v>
      </c>
    </row>
    <row r="523" spans="1:47" s="2" customFormat="1" ht="19.2">
      <c r="A523" s="33"/>
      <c r="B523" s="34"/>
      <c r="C523" s="33"/>
      <c r="D523" s="155" t="s">
        <v>152</v>
      </c>
      <c r="E523" s="33"/>
      <c r="F523" s="156" t="s">
        <v>1047</v>
      </c>
      <c r="G523" s="33"/>
      <c r="H523" s="33"/>
      <c r="I523" s="157"/>
      <c r="J523" s="33"/>
      <c r="K523" s="33"/>
      <c r="L523" s="34"/>
      <c r="M523" s="158"/>
      <c r="N523" s="159"/>
      <c r="O523" s="59"/>
      <c r="P523" s="59"/>
      <c r="Q523" s="59"/>
      <c r="R523" s="59"/>
      <c r="S523" s="59"/>
      <c r="T523" s="60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T523" s="18" t="s">
        <v>152</v>
      </c>
      <c r="AU523" s="18" t="s">
        <v>83</v>
      </c>
    </row>
    <row r="524" spans="1:65" s="2" customFormat="1" ht="22.8">
      <c r="A524" s="33"/>
      <c r="B524" s="141"/>
      <c r="C524" s="142" t="s">
        <v>563</v>
      </c>
      <c r="D524" s="142" t="s">
        <v>146</v>
      </c>
      <c r="E524" s="143" t="s">
        <v>1048</v>
      </c>
      <c r="F524" s="144" t="s">
        <v>1049</v>
      </c>
      <c r="G524" s="145" t="s">
        <v>496</v>
      </c>
      <c r="H524" s="146"/>
      <c r="I524" s="147"/>
      <c r="J524" s="148">
        <f>ROUND(I524*H524,2)</f>
        <v>0</v>
      </c>
      <c r="K524" s="144" t="s">
        <v>183</v>
      </c>
      <c r="L524" s="34"/>
      <c r="M524" s="149" t="s">
        <v>1</v>
      </c>
      <c r="N524" s="150" t="s">
        <v>38</v>
      </c>
      <c r="O524" s="59"/>
      <c r="P524" s="151">
        <f>O524*H524</f>
        <v>0</v>
      </c>
      <c r="Q524" s="151">
        <v>0</v>
      </c>
      <c r="R524" s="151">
        <f>Q524*H524</f>
        <v>0</v>
      </c>
      <c r="S524" s="151">
        <v>0</v>
      </c>
      <c r="T524" s="152">
        <f>S524*H524</f>
        <v>0</v>
      </c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R524" s="153" t="s">
        <v>196</v>
      </c>
      <c r="AT524" s="153" t="s">
        <v>146</v>
      </c>
      <c r="AU524" s="153" t="s">
        <v>83</v>
      </c>
      <c r="AY524" s="18" t="s">
        <v>144</v>
      </c>
      <c r="BE524" s="154">
        <f>IF(N524="základní",J524,0)</f>
        <v>0</v>
      </c>
      <c r="BF524" s="154">
        <f>IF(N524="snížená",J524,0)</f>
        <v>0</v>
      </c>
      <c r="BG524" s="154">
        <f>IF(N524="zákl. přenesená",J524,0)</f>
        <v>0</v>
      </c>
      <c r="BH524" s="154">
        <f>IF(N524="sníž. přenesená",J524,0)</f>
        <v>0</v>
      </c>
      <c r="BI524" s="154">
        <f>IF(N524="nulová",J524,0)</f>
        <v>0</v>
      </c>
      <c r="BJ524" s="18" t="s">
        <v>81</v>
      </c>
      <c r="BK524" s="154">
        <f>ROUND(I524*H524,2)</f>
        <v>0</v>
      </c>
      <c r="BL524" s="18" t="s">
        <v>196</v>
      </c>
      <c r="BM524" s="153" t="s">
        <v>566</v>
      </c>
    </row>
    <row r="525" spans="1:47" s="2" customFormat="1" ht="19.2">
      <c r="A525" s="33"/>
      <c r="B525" s="34"/>
      <c r="C525" s="33"/>
      <c r="D525" s="155" t="s">
        <v>152</v>
      </c>
      <c r="E525" s="33"/>
      <c r="F525" s="156" t="s">
        <v>1049</v>
      </c>
      <c r="G525" s="33"/>
      <c r="H525" s="33"/>
      <c r="I525" s="157"/>
      <c r="J525" s="33"/>
      <c r="K525" s="33"/>
      <c r="L525" s="34"/>
      <c r="M525" s="158"/>
      <c r="N525" s="159"/>
      <c r="O525" s="59"/>
      <c r="P525" s="59"/>
      <c r="Q525" s="59"/>
      <c r="R525" s="59"/>
      <c r="S525" s="59"/>
      <c r="T525" s="60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T525" s="18" t="s">
        <v>152</v>
      </c>
      <c r="AU525" s="18" t="s">
        <v>83</v>
      </c>
    </row>
    <row r="526" spans="2:63" s="12" customFormat="1" ht="25.95" customHeight="1">
      <c r="B526" s="129"/>
      <c r="D526" s="130" t="s">
        <v>72</v>
      </c>
      <c r="E526" s="131" t="s">
        <v>1050</v>
      </c>
      <c r="F526" s="131" t="s">
        <v>1051</v>
      </c>
      <c r="I526" s="132"/>
      <c r="J526" s="118">
        <f>BK526</f>
        <v>0</v>
      </c>
      <c r="L526" s="129"/>
      <c r="M526" s="133"/>
      <c r="N526" s="134"/>
      <c r="O526" s="134"/>
      <c r="P526" s="135">
        <f>SUM(P527:P528)</f>
        <v>0</v>
      </c>
      <c r="Q526" s="134"/>
      <c r="R526" s="135">
        <f>SUM(R527:R528)</f>
        <v>0</v>
      </c>
      <c r="S526" s="134"/>
      <c r="T526" s="136">
        <f>SUM(T527:T528)</f>
        <v>0</v>
      </c>
      <c r="AR526" s="130" t="s">
        <v>151</v>
      </c>
      <c r="AT526" s="137" t="s">
        <v>72</v>
      </c>
      <c r="AU526" s="137" t="s">
        <v>73</v>
      </c>
      <c r="AY526" s="130" t="s">
        <v>144</v>
      </c>
      <c r="BK526" s="138">
        <f>SUM(BK527:BK528)</f>
        <v>0</v>
      </c>
    </row>
    <row r="527" spans="1:65" s="2" customFormat="1" ht="16.5" customHeight="1">
      <c r="A527" s="33"/>
      <c r="B527" s="141"/>
      <c r="C527" s="142" t="s">
        <v>371</v>
      </c>
      <c r="D527" s="142" t="s">
        <v>146</v>
      </c>
      <c r="E527" s="143" t="s">
        <v>1052</v>
      </c>
      <c r="F527" s="144" t="s">
        <v>1053</v>
      </c>
      <c r="G527" s="145" t="s">
        <v>1054</v>
      </c>
      <c r="H527" s="146">
        <v>16</v>
      </c>
      <c r="I527" s="147"/>
      <c r="J527" s="148">
        <f>ROUND(I527*H527,2)</f>
        <v>0</v>
      </c>
      <c r="K527" s="144" t="s">
        <v>183</v>
      </c>
      <c r="L527" s="34"/>
      <c r="M527" s="149" t="s">
        <v>1</v>
      </c>
      <c r="N527" s="150" t="s">
        <v>38</v>
      </c>
      <c r="O527" s="59"/>
      <c r="P527" s="151">
        <f>O527*H527</f>
        <v>0</v>
      </c>
      <c r="Q527" s="151">
        <v>0</v>
      </c>
      <c r="R527" s="151">
        <f>Q527*H527</f>
        <v>0</v>
      </c>
      <c r="S527" s="151">
        <v>0</v>
      </c>
      <c r="T527" s="152">
        <f>S527*H527</f>
        <v>0</v>
      </c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R527" s="153" t="s">
        <v>1055</v>
      </c>
      <c r="AT527" s="153" t="s">
        <v>146</v>
      </c>
      <c r="AU527" s="153" t="s">
        <v>81</v>
      </c>
      <c r="AY527" s="18" t="s">
        <v>144</v>
      </c>
      <c r="BE527" s="154">
        <f>IF(N527="základní",J527,0)</f>
        <v>0</v>
      </c>
      <c r="BF527" s="154">
        <f>IF(N527="snížená",J527,0)</f>
        <v>0</v>
      </c>
      <c r="BG527" s="154">
        <f>IF(N527="zákl. přenesená",J527,0)</f>
        <v>0</v>
      </c>
      <c r="BH527" s="154">
        <f>IF(N527="sníž. přenesená",J527,0)</f>
        <v>0</v>
      </c>
      <c r="BI527" s="154">
        <f>IF(N527="nulová",J527,0)</f>
        <v>0</v>
      </c>
      <c r="BJ527" s="18" t="s">
        <v>81</v>
      </c>
      <c r="BK527" s="154">
        <f>ROUND(I527*H527,2)</f>
        <v>0</v>
      </c>
      <c r="BL527" s="18" t="s">
        <v>1055</v>
      </c>
      <c r="BM527" s="153" t="s">
        <v>569</v>
      </c>
    </row>
    <row r="528" spans="1:47" s="2" customFormat="1" ht="10.2">
      <c r="A528" s="33"/>
      <c r="B528" s="34"/>
      <c r="C528" s="33"/>
      <c r="D528" s="155" t="s">
        <v>152</v>
      </c>
      <c r="E528" s="33"/>
      <c r="F528" s="156" t="s">
        <v>1053</v>
      </c>
      <c r="G528" s="33"/>
      <c r="H528" s="33"/>
      <c r="I528" s="157"/>
      <c r="J528" s="33"/>
      <c r="K528" s="33"/>
      <c r="L528" s="34"/>
      <c r="M528" s="158"/>
      <c r="N528" s="159"/>
      <c r="O528" s="59"/>
      <c r="P528" s="59"/>
      <c r="Q528" s="59"/>
      <c r="R528" s="59"/>
      <c r="S528" s="59"/>
      <c r="T528" s="60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T528" s="18" t="s">
        <v>152</v>
      </c>
      <c r="AU528" s="18" t="s">
        <v>81</v>
      </c>
    </row>
    <row r="529" spans="2:63" s="12" customFormat="1" ht="25.95" customHeight="1">
      <c r="B529" s="129"/>
      <c r="D529" s="130" t="s">
        <v>72</v>
      </c>
      <c r="E529" s="131" t="s">
        <v>100</v>
      </c>
      <c r="F529" s="131" t="s">
        <v>1056</v>
      </c>
      <c r="I529" s="132"/>
      <c r="J529" s="118">
        <f>BK529</f>
        <v>0</v>
      </c>
      <c r="L529" s="129"/>
      <c r="M529" s="133"/>
      <c r="N529" s="134"/>
      <c r="O529" s="134"/>
      <c r="P529" s="135">
        <f>P530</f>
        <v>0</v>
      </c>
      <c r="Q529" s="134"/>
      <c r="R529" s="135">
        <f>R530</f>
        <v>0</v>
      </c>
      <c r="S529" s="134"/>
      <c r="T529" s="136">
        <f>T530</f>
        <v>0</v>
      </c>
      <c r="AR529" s="130" t="s">
        <v>175</v>
      </c>
      <c r="AT529" s="137" t="s">
        <v>72</v>
      </c>
      <c r="AU529" s="137" t="s">
        <v>73</v>
      </c>
      <c r="AY529" s="130" t="s">
        <v>144</v>
      </c>
      <c r="BK529" s="138">
        <f>BK530</f>
        <v>0</v>
      </c>
    </row>
    <row r="530" spans="2:63" s="12" customFormat="1" ht="22.8" customHeight="1">
      <c r="B530" s="129"/>
      <c r="D530" s="130" t="s">
        <v>72</v>
      </c>
      <c r="E530" s="139" t="s">
        <v>1057</v>
      </c>
      <c r="F530" s="139" t="s">
        <v>1058</v>
      </c>
      <c r="I530" s="132"/>
      <c r="J530" s="140">
        <f>BK530</f>
        <v>0</v>
      </c>
      <c r="L530" s="129"/>
      <c r="M530" s="133"/>
      <c r="N530" s="134"/>
      <c r="O530" s="134"/>
      <c r="P530" s="135">
        <f>SUM(P531:P532)</f>
        <v>0</v>
      </c>
      <c r="Q530" s="134"/>
      <c r="R530" s="135">
        <f>SUM(R531:R532)</f>
        <v>0</v>
      </c>
      <c r="S530" s="134"/>
      <c r="T530" s="136">
        <f>SUM(T531:T532)</f>
        <v>0</v>
      </c>
      <c r="AR530" s="130" t="s">
        <v>175</v>
      </c>
      <c r="AT530" s="137" t="s">
        <v>72</v>
      </c>
      <c r="AU530" s="137" t="s">
        <v>81</v>
      </c>
      <c r="AY530" s="130" t="s">
        <v>144</v>
      </c>
      <c r="BK530" s="138">
        <f>SUM(BK531:BK532)</f>
        <v>0</v>
      </c>
    </row>
    <row r="531" spans="1:65" s="2" customFormat="1" ht="16.5" customHeight="1">
      <c r="A531" s="33"/>
      <c r="B531" s="141"/>
      <c r="C531" s="142" t="s">
        <v>570</v>
      </c>
      <c r="D531" s="142" t="s">
        <v>146</v>
      </c>
      <c r="E531" s="143" t="s">
        <v>1059</v>
      </c>
      <c r="F531" s="144" t="s">
        <v>1060</v>
      </c>
      <c r="G531" s="145" t="s">
        <v>1061</v>
      </c>
      <c r="H531" s="146">
        <v>1</v>
      </c>
      <c r="I531" s="147"/>
      <c r="J531" s="148">
        <f>ROUND(I531*H531,2)</f>
        <v>0</v>
      </c>
      <c r="K531" s="144" t="s">
        <v>183</v>
      </c>
      <c r="L531" s="34"/>
      <c r="M531" s="149" t="s">
        <v>1</v>
      </c>
      <c r="N531" s="150" t="s">
        <v>38</v>
      </c>
      <c r="O531" s="59"/>
      <c r="P531" s="151">
        <f>O531*H531</f>
        <v>0</v>
      </c>
      <c r="Q531" s="151">
        <v>0</v>
      </c>
      <c r="R531" s="151">
        <f>Q531*H531</f>
        <v>0</v>
      </c>
      <c r="S531" s="151">
        <v>0</v>
      </c>
      <c r="T531" s="152">
        <f>S531*H531</f>
        <v>0</v>
      </c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R531" s="153" t="s">
        <v>151</v>
      </c>
      <c r="AT531" s="153" t="s">
        <v>146</v>
      </c>
      <c r="AU531" s="153" t="s">
        <v>83</v>
      </c>
      <c r="AY531" s="18" t="s">
        <v>144</v>
      </c>
      <c r="BE531" s="154">
        <f>IF(N531="základní",J531,0)</f>
        <v>0</v>
      </c>
      <c r="BF531" s="154">
        <f>IF(N531="snížená",J531,0)</f>
        <v>0</v>
      </c>
      <c r="BG531" s="154">
        <f>IF(N531="zákl. přenesená",J531,0)</f>
        <v>0</v>
      </c>
      <c r="BH531" s="154">
        <f>IF(N531="sníž. přenesená",J531,0)</f>
        <v>0</v>
      </c>
      <c r="BI531" s="154">
        <f>IF(N531="nulová",J531,0)</f>
        <v>0</v>
      </c>
      <c r="BJ531" s="18" t="s">
        <v>81</v>
      </c>
      <c r="BK531" s="154">
        <f>ROUND(I531*H531,2)</f>
        <v>0</v>
      </c>
      <c r="BL531" s="18" t="s">
        <v>151</v>
      </c>
      <c r="BM531" s="153" t="s">
        <v>573</v>
      </c>
    </row>
    <row r="532" spans="1:47" s="2" customFormat="1" ht="10.2">
      <c r="A532" s="33"/>
      <c r="B532" s="34"/>
      <c r="C532" s="33"/>
      <c r="D532" s="155" t="s">
        <v>152</v>
      </c>
      <c r="E532" s="33"/>
      <c r="F532" s="156" t="s">
        <v>1060</v>
      </c>
      <c r="G532" s="33"/>
      <c r="H532" s="33"/>
      <c r="I532" s="157"/>
      <c r="J532" s="33"/>
      <c r="K532" s="33"/>
      <c r="L532" s="34"/>
      <c r="M532" s="158"/>
      <c r="N532" s="159"/>
      <c r="O532" s="59"/>
      <c r="P532" s="59"/>
      <c r="Q532" s="59"/>
      <c r="R532" s="59"/>
      <c r="S532" s="59"/>
      <c r="T532" s="60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T532" s="18" t="s">
        <v>152</v>
      </c>
      <c r="AU532" s="18" t="s">
        <v>83</v>
      </c>
    </row>
    <row r="533" spans="1:63" s="2" customFormat="1" ht="49.95" customHeight="1">
      <c r="A533" s="33"/>
      <c r="B533" s="34"/>
      <c r="C533" s="33"/>
      <c r="D533" s="33"/>
      <c r="E533" s="131" t="s">
        <v>823</v>
      </c>
      <c r="F533" s="131" t="s">
        <v>824</v>
      </c>
      <c r="G533" s="33"/>
      <c r="H533" s="33"/>
      <c r="I533" s="33"/>
      <c r="J533" s="118">
        <f aca="true" t="shared" si="0" ref="J533:J538">BK533</f>
        <v>0</v>
      </c>
      <c r="K533" s="33"/>
      <c r="L533" s="34"/>
      <c r="M533" s="158"/>
      <c r="N533" s="159"/>
      <c r="O533" s="59"/>
      <c r="P533" s="59"/>
      <c r="Q533" s="59"/>
      <c r="R533" s="59"/>
      <c r="S533" s="59"/>
      <c r="T533" s="60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T533" s="18" t="s">
        <v>72</v>
      </c>
      <c r="AU533" s="18" t="s">
        <v>73</v>
      </c>
      <c r="AY533" s="18" t="s">
        <v>825</v>
      </c>
      <c r="BK533" s="154">
        <f>SUM(BK534:BK538)</f>
        <v>0</v>
      </c>
    </row>
    <row r="534" spans="1:63" s="2" customFormat="1" ht="16.35" customHeight="1">
      <c r="A534" s="33"/>
      <c r="B534" s="34"/>
      <c r="C534" s="201" t="s">
        <v>1</v>
      </c>
      <c r="D534" s="201" t="s">
        <v>146</v>
      </c>
      <c r="E534" s="202" t="s">
        <v>1</v>
      </c>
      <c r="F534" s="203" t="s">
        <v>1</v>
      </c>
      <c r="G534" s="204" t="s">
        <v>1</v>
      </c>
      <c r="H534" s="205"/>
      <c r="I534" s="206"/>
      <c r="J534" s="207">
        <f t="shared" si="0"/>
        <v>0</v>
      </c>
      <c r="K534" s="208"/>
      <c r="L534" s="34"/>
      <c r="M534" s="209" t="s">
        <v>1</v>
      </c>
      <c r="N534" s="210" t="s">
        <v>38</v>
      </c>
      <c r="O534" s="59"/>
      <c r="P534" s="59"/>
      <c r="Q534" s="59"/>
      <c r="R534" s="59"/>
      <c r="S534" s="59"/>
      <c r="T534" s="60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T534" s="18" t="s">
        <v>825</v>
      </c>
      <c r="AU534" s="18" t="s">
        <v>81</v>
      </c>
      <c r="AY534" s="18" t="s">
        <v>825</v>
      </c>
      <c r="BE534" s="154">
        <f>IF(N534="základní",J534,0)</f>
        <v>0</v>
      </c>
      <c r="BF534" s="154">
        <f>IF(N534="snížená",J534,0)</f>
        <v>0</v>
      </c>
      <c r="BG534" s="154">
        <f>IF(N534="zákl. přenesená",J534,0)</f>
        <v>0</v>
      </c>
      <c r="BH534" s="154">
        <f>IF(N534="sníž. přenesená",J534,0)</f>
        <v>0</v>
      </c>
      <c r="BI534" s="154">
        <f>IF(N534="nulová",J534,0)</f>
        <v>0</v>
      </c>
      <c r="BJ534" s="18" t="s">
        <v>81</v>
      </c>
      <c r="BK534" s="154">
        <f>I534*H534</f>
        <v>0</v>
      </c>
    </row>
    <row r="535" spans="1:63" s="2" customFormat="1" ht="16.35" customHeight="1">
      <c r="A535" s="33"/>
      <c r="B535" s="34"/>
      <c r="C535" s="201" t="s">
        <v>1</v>
      </c>
      <c r="D535" s="201" t="s">
        <v>146</v>
      </c>
      <c r="E535" s="202" t="s">
        <v>1</v>
      </c>
      <c r="F535" s="203" t="s">
        <v>1</v>
      </c>
      <c r="G535" s="204" t="s">
        <v>1</v>
      </c>
      <c r="H535" s="205"/>
      <c r="I535" s="206"/>
      <c r="J535" s="207">
        <f t="shared" si="0"/>
        <v>0</v>
      </c>
      <c r="K535" s="208"/>
      <c r="L535" s="34"/>
      <c r="M535" s="209" t="s">
        <v>1</v>
      </c>
      <c r="N535" s="210" t="s">
        <v>38</v>
      </c>
      <c r="O535" s="59"/>
      <c r="P535" s="59"/>
      <c r="Q535" s="59"/>
      <c r="R535" s="59"/>
      <c r="S535" s="59"/>
      <c r="T535" s="60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T535" s="18" t="s">
        <v>825</v>
      </c>
      <c r="AU535" s="18" t="s">
        <v>81</v>
      </c>
      <c r="AY535" s="18" t="s">
        <v>825</v>
      </c>
      <c r="BE535" s="154">
        <f>IF(N535="základní",J535,0)</f>
        <v>0</v>
      </c>
      <c r="BF535" s="154">
        <f>IF(N535="snížená",J535,0)</f>
        <v>0</v>
      </c>
      <c r="BG535" s="154">
        <f>IF(N535="zákl. přenesená",J535,0)</f>
        <v>0</v>
      </c>
      <c r="BH535" s="154">
        <f>IF(N535="sníž. přenesená",J535,0)</f>
        <v>0</v>
      </c>
      <c r="BI535" s="154">
        <f>IF(N535="nulová",J535,0)</f>
        <v>0</v>
      </c>
      <c r="BJ535" s="18" t="s">
        <v>81</v>
      </c>
      <c r="BK535" s="154">
        <f>I535*H535</f>
        <v>0</v>
      </c>
    </row>
    <row r="536" spans="1:63" s="2" customFormat="1" ht="16.35" customHeight="1">
      <c r="A536" s="33"/>
      <c r="B536" s="34"/>
      <c r="C536" s="201" t="s">
        <v>1</v>
      </c>
      <c r="D536" s="201" t="s">
        <v>146</v>
      </c>
      <c r="E536" s="202" t="s">
        <v>1</v>
      </c>
      <c r="F536" s="203" t="s">
        <v>1</v>
      </c>
      <c r="G536" s="204" t="s">
        <v>1</v>
      </c>
      <c r="H536" s="205"/>
      <c r="I536" s="206"/>
      <c r="J536" s="207">
        <f t="shared" si="0"/>
        <v>0</v>
      </c>
      <c r="K536" s="208"/>
      <c r="L536" s="34"/>
      <c r="M536" s="209" t="s">
        <v>1</v>
      </c>
      <c r="N536" s="210" t="s">
        <v>38</v>
      </c>
      <c r="O536" s="59"/>
      <c r="P536" s="59"/>
      <c r="Q536" s="59"/>
      <c r="R536" s="59"/>
      <c r="S536" s="59"/>
      <c r="T536" s="60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T536" s="18" t="s">
        <v>825</v>
      </c>
      <c r="AU536" s="18" t="s">
        <v>81</v>
      </c>
      <c r="AY536" s="18" t="s">
        <v>825</v>
      </c>
      <c r="BE536" s="154">
        <f>IF(N536="základní",J536,0)</f>
        <v>0</v>
      </c>
      <c r="BF536" s="154">
        <f>IF(N536="snížená",J536,0)</f>
        <v>0</v>
      </c>
      <c r="BG536" s="154">
        <f>IF(N536="zákl. přenesená",J536,0)</f>
        <v>0</v>
      </c>
      <c r="BH536" s="154">
        <f>IF(N536="sníž. přenesená",J536,0)</f>
        <v>0</v>
      </c>
      <c r="BI536" s="154">
        <f>IF(N536="nulová",J536,0)</f>
        <v>0</v>
      </c>
      <c r="BJ536" s="18" t="s">
        <v>81</v>
      </c>
      <c r="BK536" s="154">
        <f>I536*H536</f>
        <v>0</v>
      </c>
    </row>
    <row r="537" spans="1:63" s="2" customFormat="1" ht="16.35" customHeight="1">
      <c r="A537" s="33"/>
      <c r="B537" s="34"/>
      <c r="C537" s="201" t="s">
        <v>1</v>
      </c>
      <c r="D537" s="201" t="s">
        <v>146</v>
      </c>
      <c r="E537" s="202" t="s">
        <v>1</v>
      </c>
      <c r="F537" s="203" t="s">
        <v>1</v>
      </c>
      <c r="G537" s="204" t="s">
        <v>1</v>
      </c>
      <c r="H537" s="205"/>
      <c r="I537" s="206"/>
      <c r="J537" s="207">
        <f t="shared" si="0"/>
        <v>0</v>
      </c>
      <c r="K537" s="208"/>
      <c r="L537" s="34"/>
      <c r="M537" s="209" t="s">
        <v>1</v>
      </c>
      <c r="N537" s="210" t="s">
        <v>38</v>
      </c>
      <c r="O537" s="59"/>
      <c r="P537" s="59"/>
      <c r="Q537" s="59"/>
      <c r="R537" s="59"/>
      <c r="S537" s="59"/>
      <c r="T537" s="60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T537" s="18" t="s">
        <v>825</v>
      </c>
      <c r="AU537" s="18" t="s">
        <v>81</v>
      </c>
      <c r="AY537" s="18" t="s">
        <v>825</v>
      </c>
      <c r="BE537" s="154">
        <f>IF(N537="základní",J537,0)</f>
        <v>0</v>
      </c>
      <c r="BF537" s="154">
        <f>IF(N537="snížená",J537,0)</f>
        <v>0</v>
      </c>
      <c r="BG537" s="154">
        <f>IF(N537="zákl. přenesená",J537,0)</f>
        <v>0</v>
      </c>
      <c r="BH537" s="154">
        <f>IF(N537="sníž. přenesená",J537,0)</f>
        <v>0</v>
      </c>
      <c r="BI537" s="154">
        <f>IF(N537="nulová",J537,0)</f>
        <v>0</v>
      </c>
      <c r="BJ537" s="18" t="s">
        <v>81</v>
      </c>
      <c r="BK537" s="154">
        <f>I537*H537</f>
        <v>0</v>
      </c>
    </row>
    <row r="538" spans="1:63" s="2" customFormat="1" ht="16.35" customHeight="1">
      <c r="A538" s="33"/>
      <c r="B538" s="34"/>
      <c r="C538" s="201" t="s">
        <v>1</v>
      </c>
      <c r="D538" s="201" t="s">
        <v>146</v>
      </c>
      <c r="E538" s="202" t="s">
        <v>1</v>
      </c>
      <c r="F538" s="203" t="s">
        <v>1</v>
      </c>
      <c r="G538" s="204" t="s">
        <v>1</v>
      </c>
      <c r="H538" s="205"/>
      <c r="I538" s="206"/>
      <c r="J538" s="207">
        <f t="shared" si="0"/>
        <v>0</v>
      </c>
      <c r="K538" s="208"/>
      <c r="L538" s="34"/>
      <c r="M538" s="209" t="s">
        <v>1</v>
      </c>
      <c r="N538" s="210" t="s">
        <v>38</v>
      </c>
      <c r="O538" s="211"/>
      <c r="P538" s="211"/>
      <c r="Q538" s="211"/>
      <c r="R538" s="211"/>
      <c r="S538" s="211"/>
      <c r="T538" s="212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T538" s="18" t="s">
        <v>825</v>
      </c>
      <c r="AU538" s="18" t="s">
        <v>81</v>
      </c>
      <c r="AY538" s="18" t="s">
        <v>825</v>
      </c>
      <c r="BE538" s="154">
        <f>IF(N538="základní",J538,0)</f>
        <v>0</v>
      </c>
      <c r="BF538" s="154">
        <f>IF(N538="snížená",J538,0)</f>
        <v>0</v>
      </c>
      <c r="BG538" s="154">
        <f>IF(N538="zákl. přenesená",J538,0)</f>
        <v>0</v>
      </c>
      <c r="BH538" s="154">
        <f>IF(N538="sníž. přenesená",J538,0)</f>
        <v>0</v>
      </c>
      <c r="BI538" s="154">
        <f>IF(N538="nulová",J538,0)</f>
        <v>0</v>
      </c>
      <c r="BJ538" s="18" t="s">
        <v>81</v>
      </c>
      <c r="BK538" s="154">
        <f>I538*H538</f>
        <v>0</v>
      </c>
    </row>
    <row r="539" spans="1:31" s="2" customFormat="1" ht="6.9" customHeight="1">
      <c r="A539" s="33"/>
      <c r="B539" s="48"/>
      <c r="C539" s="49"/>
      <c r="D539" s="49"/>
      <c r="E539" s="49"/>
      <c r="F539" s="49"/>
      <c r="G539" s="49"/>
      <c r="H539" s="49"/>
      <c r="I539" s="49"/>
      <c r="J539" s="49"/>
      <c r="K539" s="49"/>
      <c r="L539" s="34"/>
      <c r="M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</row>
  </sheetData>
  <autoFilter ref="C131:K538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534:D539">
      <formula1>"K, M"</formula1>
    </dataValidation>
    <dataValidation type="list" allowBlank="1" showInputMessage="1" showErrorMessage="1" error="Povoleny jsou hodnoty základní, snížená, zákl. přenesená, sníž. přenesená, nulová." sqref="N534:N539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51" t="s">
        <v>5</v>
      </c>
      <c r="M2" s="236"/>
      <c r="N2" s="236"/>
      <c r="O2" s="236"/>
      <c r="P2" s="236"/>
      <c r="Q2" s="236"/>
      <c r="R2" s="236"/>
      <c r="S2" s="236"/>
      <c r="T2" s="236"/>
      <c r="U2" s="236"/>
      <c r="V2" s="236"/>
      <c r="AT2" s="18" t="s">
        <v>89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102</v>
      </c>
      <c r="L4" s="21"/>
      <c r="M4" s="90" t="s">
        <v>10</v>
      </c>
      <c r="AT4" s="18" t="s">
        <v>3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52" t="str">
        <f>'Rekapitulace stavby'!K6</f>
        <v>Stavební úpravy suterénu C, Nemocnice Nymburk s.r.o.</v>
      </c>
      <c r="F7" s="253"/>
      <c r="G7" s="253"/>
      <c r="H7" s="253"/>
      <c r="L7" s="21"/>
    </row>
    <row r="8" spans="1:31" s="2" customFormat="1" ht="12" customHeight="1">
      <c r="A8" s="33"/>
      <c r="B8" s="34"/>
      <c r="C8" s="33"/>
      <c r="D8" s="28" t="s">
        <v>103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13" t="s">
        <v>1062</v>
      </c>
      <c r="F9" s="254"/>
      <c r="G9" s="254"/>
      <c r="H9" s="25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28" t="s">
        <v>22</v>
      </c>
      <c r="J12" s="56" t="str">
        <f>'Rekapitulace stavby'!AN8</f>
        <v>7. 7. 2021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28" t="s">
        <v>25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26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5" t="str">
        <f>'Rekapitulace stavby'!E14</f>
        <v>Vyplň údaj</v>
      </c>
      <c r="F18" s="235"/>
      <c r="G18" s="235"/>
      <c r="H18" s="235"/>
      <c r="I18" s="28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25</v>
      </c>
      <c r="J20" s="26" t="str">
        <f>IF('Rekapitulace stavby'!AN16="","",'Rekapitulace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 xml:space="preserve"> </v>
      </c>
      <c r="F21" s="33"/>
      <c r="G21" s="33"/>
      <c r="H21" s="33"/>
      <c r="I21" s="28" t="s">
        <v>26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28" t="s">
        <v>25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26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32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40" t="s">
        <v>1</v>
      </c>
      <c r="F27" s="240"/>
      <c r="G27" s="240"/>
      <c r="H27" s="24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33</v>
      </c>
      <c r="E30" s="33"/>
      <c r="F30" s="33"/>
      <c r="G30" s="33"/>
      <c r="H30" s="33"/>
      <c r="I30" s="33"/>
      <c r="J30" s="72">
        <f>ROUND(J129,2)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35</v>
      </c>
      <c r="G32" s="33"/>
      <c r="H32" s="33"/>
      <c r="I32" s="37" t="s">
        <v>34</v>
      </c>
      <c r="J32" s="37" t="s">
        <v>36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37</v>
      </c>
      <c r="E33" s="28" t="s">
        <v>38</v>
      </c>
      <c r="F33" s="96">
        <f>ROUND((ROUND((SUM(BE129:BE330)),2)+SUM(BE332:BE336)),2)</f>
        <v>0</v>
      </c>
      <c r="G33" s="33"/>
      <c r="H33" s="33"/>
      <c r="I33" s="97">
        <v>0.21</v>
      </c>
      <c r="J33" s="96">
        <f>ROUND((ROUND(((SUM(BE129:BE330))*I33),2)+(SUM(BE332:BE336)*I33)),2)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39</v>
      </c>
      <c r="F34" s="96">
        <f>ROUND((ROUND((SUM(BF129:BF330)),2)+SUM(BF332:BF336)),2)</f>
        <v>0</v>
      </c>
      <c r="G34" s="33"/>
      <c r="H34" s="33"/>
      <c r="I34" s="97">
        <v>0.15</v>
      </c>
      <c r="J34" s="96">
        <f>ROUND((ROUND(((SUM(BF129:BF330))*I34),2)+(SUM(BF332:BF336)*I34)),2)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40</v>
      </c>
      <c r="F35" s="96">
        <f>ROUND((ROUND((SUM(BG129:BG330)),2)+SUM(BG332:BG336)),2)</f>
        <v>0</v>
      </c>
      <c r="G35" s="33"/>
      <c r="H35" s="33"/>
      <c r="I35" s="97">
        <v>0.21</v>
      </c>
      <c r="J35" s="96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41</v>
      </c>
      <c r="F36" s="96">
        <f>ROUND((ROUND((SUM(BH129:BH330)),2)+SUM(BH332:BH336)),2)</f>
        <v>0</v>
      </c>
      <c r="G36" s="33"/>
      <c r="H36" s="33"/>
      <c r="I36" s="97">
        <v>0.15</v>
      </c>
      <c r="J36" s="96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42</v>
      </c>
      <c r="F37" s="96">
        <f>ROUND((ROUND((SUM(BI129:BI330)),2)+SUM(BI332:BI336)),2)</f>
        <v>0</v>
      </c>
      <c r="G37" s="33"/>
      <c r="H37" s="33"/>
      <c r="I37" s="97">
        <v>0</v>
      </c>
      <c r="J37" s="9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43</v>
      </c>
      <c r="E39" s="61"/>
      <c r="F39" s="61"/>
      <c r="G39" s="100" t="s">
        <v>44</v>
      </c>
      <c r="H39" s="101" t="s">
        <v>45</v>
      </c>
      <c r="I39" s="61"/>
      <c r="J39" s="102">
        <f>SUM(J30:J37)</f>
        <v>0</v>
      </c>
      <c r="K39" s="10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43"/>
      <c r="D50" s="44" t="s">
        <v>46</v>
      </c>
      <c r="E50" s="45"/>
      <c r="F50" s="45"/>
      <c r="G50" s="44" t="s">
        <v>47</v>
      </c>
      <c r="H50" s="45"/>
      <c r="I50" s="45"/>
      <c r="J50" s="45"/>
      <c r="K50" s="45"/>
      <c r="L50" s="43"/>
    </row>
    <row r="51" spans="2:12" ht="10.2">
      <c r="B51" s="21"/>
      <c r="L51" s="21"/>
    </row>
    <row r="52" spans="2:12" ht="10.2">
      <c r="B52" s="21"/>
      <c r="L52" s="21"/>
    </row>
    <row r="53" spans="2:12" ht="10.2">
      <c r="B53" s="21"/>
      <c r="L53" s="21"/>
    </row>
    <row r="54" spans="2:12" ht="10.2">
      <c r="B54" s="21"/>
      <c r="L54" s="21"/>
    </row>
    <row r="55" spans="2:12" ht="10.2">
      <c r="B55" s="21"/>
      <c r="L55" s="21"/>
    </row>
    <row r="56" spans="2:12" ht="10.2">
      <c r="B56" s="21"/>
      <c r="L56" s="21"/>
    </row>
    <row r="57" spans="2:12" ht="10.2">
      <c r="B57" s="21"/>
      <c r="L57" s="21"/>
    </row>
    <row r="58" spans="2:12" ht="10.2">
      <c r="B58" s="21"/>
      <c r="L58" s="21"/>
    </row>
    <row r="59" spans="2:12" ht="10.2">
      <c r="B59" s="21"/>
      <c r="L59" s="21"/>
    </row>
    <row r="60" spans="2:12" ht="10.2">
      <c r="B60" s="21"/>
      <c r="L60" s="21"/>
    </row>
    <row r="61" spans="1:31" s="2" customFormat="1" ht="13.2">
      <c r="A61" s="33"/>
      <c r="B61" s="34"/>
      <c r="C61" s="33"/>
      <c r="D61" s="46" t="s">
        <v>48</v>
      </c>
      <c r="E61" s="36"/>
      <c r="F61" s="104" t="s">
        <v>49</v>
      </c>
      <c r="G61" s="46" t="s">
        <v>48</v>
      </c>
      <c r="H61" s="36"/>
      <c r="I61" s="36"/>
      <c r="J61" s="105" t="s">
        <v>49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0.2">
      <c r="B62" s="21"/>
      <c r="L62" s="21"/>
    </row>
    <row r="63" spans="2:12" ht="10.2">
      <c r="B63" s="21"/>
      <c r="L63" s="21"/>
    </row>
    <row r="64" spans="2:12" ht="10.2">
      <c r="B64" s="21"/>
      <c r="L64" s="21"/>
    </row>
    <row r="65" spans="1:31" s="2" customFormat="1" ht="13.2">
      <c r="A65" s="33"/>
      <c r="B65" s="34"/>
      <c r="C65" s="33"/>
      <c r="D65" s="44" t="s">
        <v>50</v>
      </c>
      <c r="E65" s="47"/>
      <c r="F65" s="47"/>
      <c r="G65" s="44" t="s">
        <v>51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0.2">
      <c r="B66" s="21"/>
      <c r="L66" s="21"/>
    </row>
    <row r="67" spans="2:12" ht="10.2">
      <c r="B67" s="21"/>
      <c r="L67" s="21"/>
    </row>
    <row r="68" spans="2:12" ht="10.2">
      <c r="B68" s="21"/>
      <c r="L68" s="21"/>
    </row>
    <row r="69" spans="2:12" ht="10.2">
      <c r="B69" s="21"/>
      <c r="L69" s="21"/>
    </row>
    <row r="70" spans="2:12" ht="10.2">
      <c r="B70" s="21"/>
      <c r="L70" s="21"/>
    </row>
    <row r="71" spans="2:12" ht="10.2">
      <c r="B71" s="21"/>
      <c r="L71" s="21"/>
    </row>
    <row r="72" spans="2:12" ht="10.2">
      <c r="B72" s="21"/>
      <c r="L72" s="21"/>
    </row>
    <row r="73" spans="2:12" ht="10.2">
      <c r="B73" s="21"/>
      <c r="L73" s="21"/>
    </row>
    <row r="74" spans="2:12" ht="10.2">
      <c r="B74" s="21"/>
      <c r="L74" s="21"/>
    </row>
    <row r="75" spans="2:12" ht="10.2">
      <c r="B75" s="21"/>
      <c r="L75" s="21"/>
    </row>
    <row r="76" spans="1:31" s="2" customFormat="1" ht="13.2">
      <c r="A76" s="33"/>
      <c r="B76" s="34"/>
      <c r="C76" s="33"/>
      <c r="D76" s="46" t="s">
        <v>48</v>
      </c>
      <c r="E76" s="36"/>
      <c r="F76" s="104" t="s">
        <v>49</v>
      </c>
      <c r="G76" s="46" t="s">
        <v>48</v>
      </c>
      <c r="H76" s="36"/>
      <c r="I76" s="36"/>
      <c r="J76" s="105" t="s">
        <v>49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105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52" t="str">
        <f>E7</f>
        <v>Stavební úpravy suterénu C, Nemocnice Nymburk s.r.o.</v>
      </c>
      <c r="F85" s="253"/>
      <c r="G85" s="253"/>
      <c r="H85" s="25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103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13" t="str">
        <f>E9</f>
        <v>03 (1) - Vytápění</v>
      </c>
      <c r="F87" s="254"/>
      <c r="G87" s="254"/>
      <c r="H87" s="25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 xml:space="preserve"> </v>
      </c>
      <c r="G89" s="33"/>
      <c r="H89" s="33"/>
      <c r="I89" s="28" t="s">
        <v>22</v>
      </c>
      <c r="J89" s="56" t="str">
        <f>IF(J12="","",J12)</f>
        <v>7. 7. 2021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8" t="s">
        <v>24</v>
      </c>
      <c r="D91" s="33"/>
      <c r="E91" s="33"/>
      <c r="F91" s="26" t="str">
        <f>E15</f>
        <v xml:space="preserve"> </v>
      </c>
      <c r="G91" s="33"/>
      <c r="H91" s="33"/>
      <c r="I91" s="28" t="s">
        <v>29</v>
      </c>
      <c r="J91" s="31" t="str">
        <f>E21</f>
        <v xml:space="preserve"> 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31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06" t="s">
        <v>106</v>
      </c>
      <c r="D94" s="98"/>
      <c r="E94" s="98"/>
      <c r="F94" s="98"/>
      <c r="G94" s="98"/>
      <c r="H94" s="98"/>
      <c r="I94" s="98"/>
      <c r="J94" s="107" t="s">
        <v>107</v>
      </c>
      <c r="K94" s="98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08" t="s">
        <v>108</v>
      </c>
      <c r="D96" s="33"/>
      <c r="E96" s="33"/>
      <c r="F96" s="33"/>
      <c r="G96" s="33"/>
      <c r="H96" s="33"/>
      <c r="I96" s="33"/>
      <c r="J96" s="72">
        <f>J129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109</v>
      </c>
    </row>
    <row r="97" spans="2:12" s="9" customFormat="1" ht="24.9" customHeight="1">
      <c r="B97" s="109"/>
      <c r="D97" s="110" t="s">
        <v>110</v>
      </c>
      <c r="E97" s="111"/>
      <c r="F97" s="111"/>
      <c r="G97" s="111"/>
      <c r="H97" s="111"/>
      <c r="I97" s="111"/>
      <c r="J97" s="112">
        <f>J130</f>
        <v>0</v>
      </c>
      <c r="L97" s="109"/>
    </row>
    <row r="98" spans="2:12" s="10" customFormat="1" ht="19.95" customHeight="1">
      <c r="B98" s="113"/>
      <c r="D98" s="114" t="s">
        <v>113</v>
      </c>
      <c r="E98" s="115"/>
      <c r="F98" s="115"/>
      <c r="G98" s="115"/>
      <c r="H98" s="115"/>
      <c r="I98" s="115"/>
      <c r="J98" s="116">
        <f>J131</f>
        <v>0</v>
      </c>
      <c r="L98" s="113"/>
    </row>
    <row r="99" spans="2:12" s="10" customFormat="1" ht="19.95" customHeight="1">
      <c r="B99" s="113"/>
      <c r="D99" s="114" t="s">
        <v>114</v>
      </c>
      <c r="E99" s="115"/>
      <c r="F99" s="115"/>
      <c r="G99" s="115"/>
      <c r="H99" s="115"/>
      <c r="I99" s="115"/>
      <c r="J99" s="116">
        <f>J142</f>
        <v>0</v>
      </c>
      <c r="L99" s="113"/>
    </row>
    <row r="100" spans="2:12" s="10" customFormat="1" ht="19.95" customHeight="1">
      <c r="B100" s="113"/>
      <c r="D100" s="114" t="s">
        <v>115</v>
      </c>
      <c r="E100" s="115"/>
      <c r="F100" s="115"/>
      <c r="G100" s="115"/>
      <c r="H100" s="115"/>
      <c r="I100" s="115"/>
      <c r="J100" s="116">
        <f>J150</f>
        <v>0</v>
      </c>
      <c r="L100" s="113"/>
    </row>
    <row r="101" spans="2:12" s="10" customFormat="1" ht="19.95" customHeight="1">
      <c r="B101" s="113"/>
      <c r="D101" s="114" t="s">
        <v>116</v>
      </c>
      <c r="E101" s="115"/>
      <c r="F101" s="115"/>
      <c r="G101" s="115"/>
      <c r="H101" s="115"/>
      <c r="I101" s="115"/>
      <c r="J101" s="116">
        <f>J166</f>
        <v>0</v>
      </c>
      <c r="L101" s="113"/>
    </row>
    <row r="102" spans="2:12" s="10" customFormat="1" ht="19.95" customHeight="1">
      <c r="B102" s="113"/>
      <c r="D102" s="114" t="s">
        <v>117</v>
      </c>
      <c r="E102" s="115"/>
      <c r="F102" s="115"/>
      <c r="G102" s="115"/>
      <c r="H102" s="115"/>
      <c r="I102" s="115"/>
      <c r="J102" s="116">
        <f>J183</f>
        <v>0</v>
      </c>
      <c r="L102" s="113"/>
    </row>
    <row r="103" spans="2:12" s="9" customFormat="1" ht="24.9" customHeight="1">
      <c r="B103" s="109"/>
      <c r="D103" s="110" t="s">
        <v>118</v>
      </c>
      <c r="E103" s="111"/>
      <c r="F103" s="111"/>
      <c r="G103" s="111"/>
      <c r="H103" s="111"/>
      <c r="I103" s="111"/>
      <c r="J103" s="112">
        <f>J186</f>
        <v>0</v>
      </c>
      <c r="L103" s="109"/>
    </row>
    <row r="104" spans="2:12" s="10" customFormat="1" ht="19.95" customHeight="1">
      <c r="B104" s="113"/>
      <c r="D104" s="114" t="s">
        <v>1063</v>
      </c>
      <c r="E104" s="115"/>
      <c r="F104" s="115"/>
      <c r="G104" s="115"/>
      <c r="H104" s="115"/>
      <c r="I104" s="115"/>
      <c r="J104" s="116">
        <f>J187</f>
        <v>0</v>
      </c>
      <c r="L104" s="113"/>
    </row>
    <row r="105" spans="2:12" s="10" customFormat="1" ht="19.95" customHeight="1">
      <c r="B105" s="113"/>
      <c r="D105" s="114" t="s">
        <v>1064</v>
      </c>
      <c r="E105" s="115"/>
      <c r="F105" s="115"/>
      <c r="G105" s="115"/>
      <c r="H105" s="115"/>
      <c r="I105" s="115"/>
      <c r="J105" s="116">
        <f>J232</f>
        <v>0</v>
      </c>
      <c r="L105" s="113"/>
    </row>
    <row r="106" spans="2:12" s="10" customFormat="1" ht="19.95" customHeight="1">
      <c r="B106" s="113"/>
      <c r="D106" s="114" t="s">
        <v>1065</v>
      </c>
      <c r="E106" s="115"/>
      <c r="F106" s="115"/>
      <c r="G106" s="115"/>
      <c r="H106" s="115"/>
      <c r="I106" s="115"/>
      <c r="J106" s="116">
        <f>J256</f>
        <v>0</v>
      </c>
      <c r="L106" s="113"/>
    </row>
    <row r="107" spans="2:12" s="10" customFormat="1" ht="19.95" customHeight="1">
      <c r="B107" s="113"/>
      <c r="D107" s="114" t="s">
        <v>126</v>
      </c>
      <c r="E107" s="115"/>
      <c r="F107" s="115"/>
      <c r="G107" s="115"/>
      <c r="H107" s="115"/>
      <c r="I107" s="115"/>
      <c r="J107" s="116">
        <f>J316</f>
        <v>0</v>
      </c>
      <c r="L107" s="113"/>
    </row>
    <row r="108" spans="2:12" s="9" customFormat="1" ht="24.9" customHeight="1">
      <c r="B108" s="109"/>
      <c r="D108" s="110" t="s">
        <v>832</v>
      </c>
      <c r="E108" s="111"/>
      <c r="F108" s="111"/>
      <c r="G108" s="111"/>
      <c r="H108" s="111"/>
      <c r="I108" s="111"/>
      <c r="J108" s="112">
        <f>J324</f>
        <v>0</v>
      </c>
      <c r="L108" s="109"/>
    </row>
    <row r="109" spans="2:12" s="9" customFormat="1" ht="21.75" customHeight="1">
      <c r="B109" s="109"/>
      <c r="D109" s="117" t="s">
        <v>128</v>
      </c>
      <c r="J109" s="118">
        <f>J331</f>
        <v>0</v>
      </c>
      <c r="L109" s="109"/>
    </row>
    <row r="110" spans="1:31" s="2" customFormat="1" ht="21.75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" customHeight="1">
      <c r="A111" s="33"/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5" spans="1:31" s="2" customFormat="1" ht="6.9" customHeight="1">
      <c r="A115" s="33"/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4.9" customHeight="1">
      <c r="A116" s="33"/>
      <c r="B116" s="34"/>
      <c r="C116" s="22" t="s">
        <v>129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16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52" t="str">
        <f>E7</f>
        <v>Stavební úpravy suterénu C, Nemocnice Nymburk s.r.o.</v>
      </c>
      <c r="F119" s="253"/>
      <c r="G119" s="253"/>
      <c r="H119" s="25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103</v>
      </c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13" t="str">
        <f>E9</f>
        <v>03 (1) - Vytápění</v>
      </c>
      <c r="F121" s="254"/>
      <c r="G121" s="254"/>
      <c r="H121" s="254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20</v>
      </c>
      <c r="D123" s="33"/>
      <c r="E123" s="33"/>
      <c r="F123" s="26" t="str">
        <f>F12</f>
        <v xml:space="preserve"> </v>
      </c>
      <c r="G123" s="33"/>
      <c r="H123" s="33"/>
      <c r="I123" s="28" t="s">
        <v>22</v>
      </c>
      <c r="J123" s="56" t="str">
        <f>IF(J12="","",J12)</f>
        <v>7. 7. 2021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15" customHeight="1">
      <c r="A125" s="33"/>
      <c r="B125" s="34"/>
      <c r="C125" s="28" t="s">
        <v>24</v>
      </c>
      <c r="D125" s="33"/>
      <c r="E125" s="33"/>
      <c r="F125" s="26" t="str">
        <f>E15</f>
        <v xml:space="preserve"> </v>
      </c>
      <c r="G125" s="33"/>
      <c r="H125" s="33"/>
      <c r="I125" s="28" t="s">
        <v>29</v>
      </c>
      <c r="J125" s="31" t="str">
        <f>E21</f>
        <v xml:space="preserve"> 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15" customHeight="1">
      <c r="A126" s="33"/>
      <c r="B126" s="34"/>
      <c r="C126" s="28" t="s">
        <v>27</v>
      </c>
      <c r="D126" s="33"/>
      <c r="E126" s="33"/>
      <c r="F126" s="26" t="str">
        <f>IF(E18="","",E18)</f>
        <v>Vyplň údaj</v>
      </c>
      <c r="G126" s="33"/>
      <c r="H126" s="33"/>
      <c r="I126" s="28" t="s">
        <v>31</v>
      </c>
      <c r="J126" s="31" t="str">
        <f>E24</f>
        <v xml:space="preserve"> 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19"/>
      <c r="B128" s="120"/>
      <c r="C128" s="121" t="s">
        <v>130</v>
      </c>
      <c r="D128" s="122" t="s">
        <v>58</v>
      </c>
      <c r="E128" s="122" t="s">
        <v>54</v>
      </c>
      <c r="F128" s="122" t="s">
        <v>55</v>
      </c>
      <c r="G128" s="122" t="s">
        <v>131</v>
      </c>
      <c r="H128" s="122" t="s">
        <v>132</v>
      </c>
      <c r="I128" s="122" t="s">
        <v>133</v>
      </c>
      <c r="J128" s="122" t="s">
        <v>107</v>
      </c>
      <c r="K128" s="123" t="s">
        <v>134</v>
      </c>
      <c r="L128" s="124"/>
      <c r="M128" s="63" t="s">
        <v>1</v>
      </c>
      <c r="N128" s="64" t="s">
        <v>37</v>
      </c>
      <c r="O128" s="64" t="s">
        <v>135</v>
      </c>
      <c r="P128" s="64" t="s">
        <v>136</v>
      </c>
      <c r="Q128" s="64" t="s">
        <v>137</v>
      </c>
      <c r="R128" s="64" t="s">
        <v>138</v>
      </c>
      <c r="S128" s="64" t="s">
        <v>139</v>
      </c>
      <c r="T128" s="65" t="s">
        <v>140</v>
      </c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</row>
    <row r="129" spans="1:63" s="2" customFormat="1" ht="22.8" customHeight="1">
      <c r="A129" s="33"/>
      <c r="B129" s="34"/>
      <c r="C129" s="70" t="s">
        <v>141</v>
      </c>
      <c r="D129" s="33"/>
      <c r="E129" s="33"/>
      <c r="F129" s="33"/>
      <c r="G129" s="33"/>
      <c r="H129" s="33"/>
      <c r="I129" s="33"/>
      <c r="J129" s="125">
        <f>BK129</f>
        <v>0</v>
      </c>
      <c r="K129" s="33"/>
      <c r="L129" s="34"/>
      <c r="M129" s="66"/>
      <c r="N129" s="57"/>
      <c r="O129" s="67"/>
      <c r="P129" s="126">
        <f>P130+P186+P324+P331</f>
        <v>0</v>
      </c>
      <c r="Q129" s="67"/>
      <c r="R129" s="126">
        <f>R130+R186+R324+R331</f>
        <v>0</v>
      </c>
      <c r="S129" s="67"/>
      <c r="T129" s="127">
        <f>T130+T186+T324+T331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72</v>
      </c>
      <c r="AU129" s="18" t="s">
        <v>109</v>
      </c>
      <c r="BK129" s="128">
        <f>BK130+BK186+BK324+BK331</f>
        <v>0</v>
      </c>
    </row>
    <row r="130" spans="2:63" s="12" customFormat="1" ht="25.95" customHeight="1">
      <c r="B130" s="129"/>
      <c r="D130" s="130" t="s">
        <v>72</v>
      </c>
      <c r="E130" s="131" t="s">
        <v>142</v>
      </c>
      <c r="F130" s="131" t="s">
        <v>143</v>
      </c>
      <c r="I130" s="132"/>
      <c r="J130" s="118">
        <f>BK130</f>
        <v>0</v>
      </c>
      <c r="L130" s="129"/>
      <c r="M130" s="133"/>
      <c r="N130" s="134"/>
      <c r="O130" s="134"/>
      <c r="P130" s="135">
        <f>P131+P142+P150+P166+P183</f>
        <v>0</v>
      </c>
      <c r="Q130" s="134"/>
      <c r="R130" s="135">
        <f>R131+R142+R150+R166+R183</f>
        <v>0</v>
      </c>
      <c r="S130" s="134"/>
      <c r="T130" s="136">
        <f>T131+T142+T150+T166+T183</f>
        <v>0</v>
      </c>
      <c r="AR130" s="130" t="s">
        <v>81</v>
      </c>
      <c r="AT130" s="137" t="s">
        <v>72</v>
      </c>
      <c r="AU130" s="137" t="s">
        <v>73</v>
      </c>
      <c r="AY130" s="130" t="s">
        <v>144</v>
      </c>
      <c r="BK130" s="138">
        <f>BK131+BK142+BK150+BK166+BK183</f>
        <v>0</v>
      </c>
    </row>
    <row r="131" spans="2:63" s="12" customFormat="1" ht="22.8" customHeight="1">
      <c r="B131" s="129"/>
      <c r="D131" s="130" t="s">
        <v>72</v>
      </c>
      <c r="E131" s="139" t="s">
        <v>159</v>
      </c>
      <c r="F131" s="139" t="s">
        <v>168</v>
      </c>
      <c r="I131" s="132"/>
      <c r="J131" s="140">
        <f>BK131</f>
        <v>0</v>
      </c>
      <c r="L131" s="129"/>
      <c r="M131" s="133"/>
      <c r="N131" s="134"/>
      <c r="O131" s="134"/>
      <c r="P131" s="135">
        <f>SUM(P132:P141)</f>
        <v>0</v>
      </c>
      <c r="Q131" s="134"/>
      <c r="R131" s="135">
        <f>SUM(R132:R141)</f>
        <v>0</v>
      </c>
      <c r="S131" s="134"/>
      <c r="T131" s="136">
        <f>SUM(T132:T141)</f>
        <v>0</v>
      </c>
      <c r="AR131" s="130" t="s">
        <v>81</v>
      </c>
      <c r="AT131" s="137" t="s">
        <v>72</v>
      </c>
      <c r="AU131" s="137" t="s">
        <v>81</v>
      </c>
      <c r="AY131" s="130" t="s">
        <v>144</v>
      </c>
      <c r="BK131" s="138">
        <f>SUM(BK132:BK141)</f>
        <v>0</v>
      </c>
    </row>
    <row r="132" spans="1:65" s="2" customFormat="1" ht="21.75" customHeight="1">
      <c r="A132" s="33"/>
      <c r="B132" s="141"/>
      <c r="C132" s="142" t="s">
        <v>81</v>
      </c>
      <c r="D132" s="142" t="s">
        <v>146</v>
      </c>
      <c r="E132" s="143" t="s">
        <v>835</v>
      </c>
      <c r="F132" s="144" t="s">
        <v>836</v>
      </c>
      <c r="G132" s="145" t="s">
        <v>182</v>
      </c>
      <c r="H132" s="146">
        <v>28</v>
      </c>
      <c r="I132" s="147"/>
      <c r="J132" s="148">
        <f>ROUND(I132*H132,2)</f>
        <v>0</v>
      </c>
      <c r="K132" s="144" t="s">
        <v>183</v>
      </c>
      <c r="L132" s="34"/>
      <c r="M132" s="149" t="s">
        <v>1</v>
      </c>
      <c r="N132" s="150" t="s">
        <v>38</v>
      </c>
      <c r="O132" s="59"/>
      <c r="P132" s="151">
        <f>O132*H132</f>
        <v>0</v>
      </c>
      <c r="Q132" s="151">
        <v>0</v>
      </c>
      <c r="R132" s="151">
        <f>Q132*H132</f>
        <v>0</v>
      </c>
      <c r="S132" s="151">
        <v>0</v>
      </c>
      <c r="T132" s="15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3" t="s">
        <v>151</v>
      </c>
      <c r="AT132" s="153" t="s">
        <v>146</v>
      </c>
      <c r="AU132" s="153" t="s">
        <v>83</v>
      </c>
      <c r="AY132" s="18" t="s">
        <v>144</v>
      </c>
      <c r="BE132" s="154">
        <f>IF(N132="základní",J132,0)</f>
        <v>0</v>
      </c>
      <c r="BF132" s="154">
        <f>IF(N132="snížená",J132,0)</f>
        <v>0</v>
      </c>
      <c r="BG132" s="154">
        <f>IF(N132="zákl. přenesená",J132,0)</f>
        <v>0</v>
      </c>
      <c r="BH132" s="154">
        <f>IF(N132="sníž. přenesená",J132,0)</f>
        <v>0</v>
      </c>
      <c r="BI132" s="154">
        <f>IF(N132="nulová",J132,0)</f>
        <v>0</v>
      </c>
      <c r="BJ132" s="18" t="s">
        <v>81</v>
      </c>
      <c r="BK132" s="154">
        <f>ROUND(I132*H132,2)</f>
        <v>0</v>
      </c>
      <c r="BL132" s="18" t="s">
        <v>151</v>
      </c>
      <c r="BM132" s="153" t="s">
        <v>83</v>
      </c>
    </row>
    <row r="133" spans="1:47" s="2" customFormat="1" ht="10.2">
      <c r="A133" s="33"/>
      <c r="B133" s="34"/>
      <c r="C133" s="33"/>
      <c r="D133" s="155" t="s">
        <v>152</v>
      </c>
      <c r="E133" s="33"/>
      <c r="F133" s="156" t="s">
        <v>836</v>
      </c>
      <c r="G133" s="33"/>
      <c r="H133" s="33"/>
      <c r="I133" s="157"/>
      <c r="J133" s="33"/>
      <c r="K133" s="33"/>
      <c r="L133" s="34"/>
      <c r="M133" s="158"/>
      <c r="N133" s="159"/>
      <c r="O133" s="59"/>
      <c r="P133" s="59"/>
      <c r="Q133" s="59"/>
      <c r="R133" s="59"/>
      <c r="S133" s="59"/>
      <c r="T133" s="60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152</v>
      </c>
      <c r="AU133" s="18" t="s">
        <v>83</v>
      </c>
    </row>
    <row r="134" spans="2:51" s="15" customFormat="1" ht="10.2">
      <c r="B134" s="176"/>
      <c r="D134" s="155" t="s">
        <v>165</v>
      </c>
      <c r="E134" s="177" t="s">
        <v>1</v>
      </c>
      <c r="F134" s="178" t="s">
        <v>272</v>
      </c>
      <c r="H134" s="177" t="s">
        <v>1</v>
      </c>
      <c r="I134" s="179"/>
      <c r="L134" s="176"/>
      <c r="M134" s="180"/>
      <c r="N134" s="181"/>
      <c r="O134" s="181"/>
      <c r="P134" s="181"/>
      <c r="Q134" s="181"/>
      <c r="R134" s="181"/>
      <c r="S134" s="181"/>
      <c r="T134" s="182"/>
      <c r="AT134" s="177" t="s">
        <v>165</v>
      </c>
      <c r="AU134" s="177" t="s">
        <v>83</v>
      </c>
      <c r="AV134" s="15" t="s">
        <v>81</v>
      </c>
      <c r="AW134" s="15" t="s">
        <v>30</v>
      </c>
      <c r="AX134" s="15" t="s">
        <v>73</v>
      </c>
      <c r="AY134" s="177" t="s">
        <v>144</v>
      </c>
    </row>
    <row r="135" spans="2:51" s="13" customFormat="1" ht="10.2">
      <c r="B135" s="160"/>
      <c r="D135" s="155" t="s">
        <v>165</v>
      </c>
      <c r="E135" s="161" t="s">
        <v>1</v>
      </c>
      <c r="F135" s="162" t="s">
        <v>235</v>
      </c>
      <c r="H135" s="163">
        <v>28</v>
      </c>
      <c r="I135" s="164"/>
      <c r="L135" s="160"/>
      <c r="M135" s="165"/>
      <c r="N135" s="166"/>
      <c r="O135" s="166"/>
      <c r="P135" s="166"/>
      <c r="Q135" s="166"/>
      <c r="R135" s="166"/>
      <c r="S135" s="166"/>
      <c r="T135" s="167"/>
      <c r="AT135" s="161" t="s">
        <v>165</v>
      </c>
      <c r="AU135" s="161" t="s">
        <v>83</v>
      </c>
      <c r="AV135" s="13" t="s">
        <v>83</v>
      </c>
      <c r="AW135" s="13" t="s">
        <v>30</v>
      </c>
      <c r="AX135" s="13" t="s">
        <v>73</v>
      </c>
      <c r="AY135" s="161" t="s">
        <v>144</v>
      </c>
    </row>
    <row r="136" spans="2:51" s="14" customFormat="1" ht="10.2">
      <c r="B136" s="168"/>
      <c r="D136" s="155" t="s">
        <v>165</v>
      </c>
      <c r="E136" s="169" t="s">
        <v>1</v>
      </c>
      <c r="F136" s="170" t="s">
        <v>167</v>
      </c>
      <c r="H136" s="171">
        <v>28</v>
      </c>
      <c r="I136" s="172"/>
      <c r="L136" s="168"/>
      <c r="M136" s="173"/>
      <c r="N136" s="174"/>
      <c r="O136" s="174"/>
      <c r="P136" s="174"/>
      <c r="Q136" s="174"/>
      <c r="R136" s="174"/>
      <c r="S136" s="174"/>
      <c r="T136" s="175"/>
      <c r="AT136" s="169" t="s">
        <v>165</v>
      </c>
      <c r="AU136" s="169" t="s">
        <v>83</v>
      </c>
      <c r="AV136" s="14" t="s">
        <v>151</v>
      </c>
      <c r="AW136" s="14" t="s">
        <v>30</v>
      </c>
      <c r="AX136" s="14" t="s">
        <v>81</v>
      </c>
      <c r="AY136" s="169" t="s">
        <v>144</v>
      </c>
    </row>
    <row r="137" spans="1:65" s="2" customFormat="1" ht="21.75" customHeight="1">
      <c r="A137" s="33"/>
      <c r="B137" s="141"/>
      <c r="C137" s="142" t="s">
        <v>83</v>
      </c>
      <c r="D137" s="142" t="s">
        <v>146</v>
      </c>
      <c r="E137" s="143" t="s">
        <v>837</v>
      </c>
      <c r="F137" s="144" t="s">
        <v>838</v>
      </c>
      <c r="G137" s="145" t="s">
        <v>182</v>
      </c>
      <c r="H137" s="146">
        <v>3</v>
      </c>
      <c r="I137" s="147"/>
      <c r="J137" s="148">
        <f>ROUND(I137*H137,2)</f>
        <v>0</v>
      </c>
      <c r="K137" s="144" t="s">
        <v>183</v>
      </c>
      <c r="L137" s="34"/>
      <c r="M137" s="149" t="s">
        <v>1</v>
      </c>
      <c r="N137" s="150" t="s">
        <v>38</v>
      </c>
      <c r="O137" s="59"/>
      <c r="P137" s="151">
        <f>O137*H137</f>
        <v>0</v>
      </c>
      <c r="Q137" s="151">
        <v>0</v>
      </c>
      <c r="R137" s="151">
        <f>Q137*H137</f>
        <v>0</v>
      </c>
      <c r="S137" s="151">
        <v>0</v>
      </c>
      <c r="T137" s="15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3" t="s">
        <v>151</v>
      </c>
      <c r="AT137" s="153" t="s">
        <v>146</v>
      </c>
      <c r="AU137" s="153" t="s">
        <v>83</v>
      </c>
      <c r="AY137" s="18" t="s">
        <v>144</v>
      </c>
      <c r="BE137" s="154">
        <f>IF(N137="základní",J137,0)</f>
        <v>0</v>
      </c>
      <c r="BF137" s="154">
        <f>IF(N137="snížená",J137,0)</f>
        <v>0</v>
      </c>
      <c r="BG137" s="154">
        <f>IF(N137="zákl. přenesená",J137,0)</f>
        <v>0</v>
      </c>
      <c r="BH137" s="154">
        <f>IF(N137="sníž. přenesená",J137,0)</f>
        <v>0</v>
      </c>
      <c r="BI137" s="154">
        <f>IF(N137="nulová",J137,0)</f>
        <v>0</v>
      </c>
      <c r="BJ137" s="18" t="s">
        <v>81</v>
      </c>
      <c r="BK137" s="154">
        <f>ROUND(I137*H137,2)</f>
        <v>0</v>
      </c>
      <c r="BL137" s="18" t="s">
        <v>151</v>
      </c>
      <c r="BM137" s="153" t="s">
        <v>151</v>
      </c>
    </row>
    <row r="138" spans="1:47" s="2" customFormat="1" ht="10.2">
      <c r="A138" s="33"/>
      <c r="B138" s="34"/>
      <c r="C138" s="33"/>
      <c r="D138" s="155" t="s">
        <v>152</v>
      </c>
      <c r="E138" s="33"/>
      <c r="F138" s="156" t="s">
        <v>838</v>
      </c>
      <c r="G138" s="33"/>
      <c r="H138" s="33"/>
      <c r="I138" s="157"/>
      <c r="J138" s="33"/>
      <c r="K138" s="33"/>
      <c r="L138" s="34"/>
      <c r="M138" s="158"/>
      <c r="N138" s="159"/>
      <c r="O138" s="59"/>
      <c r="P138" s="59"/>
      <c r="Q138" s="59"/>
      <c r="R138" s="59"/>
      <c r="S138" s="59"/>
      <c r="T138" s="60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152</v>
      </c>
      <c r="AU138" s="18" t="s">
        <v>83</v>
      </c>
    </row>
    <row r="139" spans="2:51" s="15" customFormat="1" ht="10.2">
      <c r="B139" s="176"/>
      <c r="D139" s="155" t="s">
        <v>165</v>
      </c>
      <c r="E139" s="177" t="s">
        <v>1</v>
      </c>
      <c r="F139" s="178" t="s">
        <v>272</v>
      </c>
      <c r="H139" s="177" t="s">
        <v>1</v>
      </c>
      <c r="I139" s="179"/>
      <c r="L139" s="176"/>
      <c r="M139" s="180"/>
      <c r="N139" s="181"/>
      <c r="O139" s="181"/>
      <c r="P139" s="181"/>
      <c r="Q139" s="181"/>
      <c r="R139" s="181"/>
      <c r="S139" s="181"/>
      <c r="T139" s="182"/>
      <c r="AT139" s="177" t="s">
        <v>165</v>
      </c>
      <c r="AU139" s="177" t="s">
        <v>83</v>
      </c>
      <c r="AV139" s="15" t="s">
        <v>81</v>
      </c>
      <c r="AW139" s="15" t="s">
        <v>30</v>
      </c>
      <c r="AX139" s="15" t="s">
        <v>73</v>
      </c>
      <c r="AY139" s="177" t="s">
        <v>144</v>
      </c>
    </row>
    <row r="140" spans="2:51" s="13" customFormat="1" ht="10.2">
      <c r="B140" s="160"/>
      <c r="D140" s="155" t="s">
        <v>165</v>
      </c>
      <c r="E140" s="161" t="s">
        <v>1</v>
      </c>
      <c r="F140" s="162" t="s">
        <v>159</v>
      </c>
      <c r="H140" s="163">
        <v>3</v>
      </c>
      <c r="I140" s="164"/>
      <c r="L140" s="160"/>
      <c r="M140" s="165"/>
      <c r="N140" s="166"/>
      <c r="O140" s="166"/>
      <c r="P140" s="166"/>
      <c r="Q140" s="166"/>
      <c r="R140" s="166"/>
      <c r="S140" s="166"/>
      <c r="T140" s="167"/>
      <c r="AT140" s="161" t="s">
        <v>165</v>
      </c>
      <c r="AU140" s="161" t="s">
        <v>83</v>
      </c>
      <c r="AV140" s="13" t="s">
        <v>83</v>
      </c>
      <c r="AW140" s="13" t="s">
        <v>30</v>
      </c>
      <c r="AX140" s="13" t="s">
        <v>73</v>
      </c>
      <c r="AY140" s="161" t="s">
        <v>144</v>
      </c>
    </row>
    <row r="141" spans="2:51" s="14" customFormat="1" ht="10.2">
      <c r="B141" s="168"/>
      <c r="D141" s="155" t="s">
        <v>165</v>
      </c>
      <c r="E141" s="169" t="s">
        <v>1</v>
      </c>
      <c r="F141" s="170" t="s">
        <v>167</v>
      </c>
      <c r="H141" s="171">
        <v>3</v>
      </c>
      <c r="I141" s="172"/>
      <c r="L141" s="168"/>
      <c r="M141" s="173"/>
      <c r="N141" s="174"/>
      <c r="O141" s="174"/>
      <c r="P141" s="174"/>
      <c r="Q141" s="174"/>
      <c r="R141" s="174"/>
      <c r="S141" s="174"/>
      <c r="T141" s="175"/>
      <c r="AT141" s="169" t="s">
        <v>165</v>
      </c>
      <c r="AU141" s="169" t="s">
        <v>83</v>
      </c>
      <c r="AV141" s="14" t="s">
        <v>151</v>
      </c>
      <c r="AW141" s="14" t="s">
        <v>30</v>
      </c>
      <c r="AX141" s="14" t="s">
        <v>81</v>
      </c>
      <c r="AY141" s="169" t="s">
        <v>144</v>
      </c>
    </row>
    <row r="142" spans="2:63" s="12" customFormat="1" ht="22.8" customHeight="1">
      <c r="B142" s="129"/>
      <c r="D142" s="130" t="s">
        <v>72</v>
      </c>
      <c r="E142" s="139" t="s">
        <v>163</v>
      </c>
      <c r="F142" s="139" t="s">
        <v>274</v>
      </c>
      <c r="I142" s="132"/>
      <c r="J142" s="140">
        <f>BK142</f>
        <v>0</v>
      </c>
      <c r="L142" s="129"/>
      <c r="M142" s="133"/>
      <c r="N142" s="134"/>
      <c r="O142" s="134"/>
      <c r="P142" s="135">
        <f>SUM(P143:P149)</f>
        <v>0</v>
      </c>
      <c r="Q142" s="134"/>
      <c r="R142" s="135">
        <f>SUM(R143:R149)</f>
        <v>0</v>
      </c>
      <c r="S142" s="134"/>
      <c r="T142" s="136">
        <f>SUM(T143:T149)</f>
        <v>0</v>
      </c>
      <c r="AR142" s="130" t="s">
        <v>81</v>
      </c>
      <c r="AT142" s="137" t="s">
        <v>72</v>
      </c>
      <c r="AU142" s="137" t="s">
        <v>81</v>
      </c>
      <c r="AY142" s="130" t="s">
        <v>144</v>
      </c>
      <c r="BK142" s="138">
        <f>SUM(BK143:BK149)</f>
        <v>0</v>
      </c>
    </row>
    <row r="143" spans="1:65" s="2" customFormat="1" ht="16.5" customHeight="1">
      <c r="A143" s="33"/>
      <c r="B143" s="141"/>
      <c r="C143" s="142" t="s">
        <v>159</v>
      </c>
      <c r="D143" s="142" t="s">
        <v>146</v>
      </c>
      <c r="E143" s="143" t="s">
        <v>850</v>
      </c>
      <c r="F143" s="144" t="s">
        <v>851</v>
      </c>
      <c r="G143" s="145" t="s">
        <v>162</v>
      </c>
      <c r="H143" s="146">
        <v>20.7</v>
      </c>
      <c r="I143" s="147"/>
      <c r="J143" s="148">
        <f>ROUND(I143*H143,2)</f>
        <v>0</v>
      </c>
      <c r="K143" s="144" t="s">
        <v>183</v>
      </c>
      <c r="L143" s="34"/>
      <c r="M143" s="149" t="s">
        <v>1</v>
      </c>
      <c r="N143" s="150" t="s">
        <v>38</v>
      </c>
      <c r="O143" s="59"/>
      <c r="P143" s="151">
        <f>O143*H143</f>
        <v>0</v>
      </c>
      <c r="Q143" s="151">
        <v>0</v>
      </c>
      <c r="R143" s="151">
        <f>Q143*H143</f>
        <v>0</v>
      </c>
      <c r="S143" s="151">
        <v>0</v>
      </c>
      <c r="T143" s="15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3" t="s">
        <v>151</v>
      </c>
      <c r="AT143" s="153" t="s">
        <v>146</v>
      </c>
      <c r="AU143" s="153" t="s">
        <v>83</v>
      </c>
      <c r="AY143" s="18" t="s">
        <v>144</v>
      </c>
      <c r="BE143" s="154">
        <f>IF(N143="základní",J143,0)</f>
        <v>0</v>
      </c>
      <c r="BF143" s="154">
        <f>IF(N143="snížená",J143,0)</f>
        <v>0</v>
      </c>
      <c r="BG143" s="154">
        <f>IF(N143="zákl. přenesená",J143,0)</f>
        <v>0</v>
      </c>
      <c r="BH143" s="154">
        <f>IF(N143="sníž. přenesená",J143,0)</f>
        <v>0</v>
      </c>
      <c r="BI143" s="154">
        <f>IF(N143="nulová",J143,0)</f>
        <v>0</v>
      </c>
      <c r="BJ143" s="18" t="s">
        <v>81</v>
      </c>
      <c r="BK143" s="154">
        <f>ROUND(I143*H143,2)</f>
        <v>0</v>
      </c>
      <c r="BL143" s="18" t="s">
        <v>151</v>
      </c>
      <c r="BM143" s="153" t="s">
        <v>163</v>
      </c>
    </row>
    <row r="144" spans="1:47" s="2" customFormat="1" ht="10.2">
      <c r="A144" s="33"/>
      <c r="B144" s="34"/>
      <c r="C144" s="33"/>
      <c r="D144" s="155" t="s">
        <v>152</v>
      </c>
      <c r="E144" s="33"/>
      <c r="F144" s="156" t="s">
        <v>851</v>
      </c>
      <c r="G144" s="33"/>
      <c r="H144" s="33"/>
      <c r="I144" s="157"/>
      <c r="J144" s="33"/>
      <c r="K144" s="33"/>
      <c r="L144" s="34"/>
      <c r="M144" s="158"/>
      <c r="N144" s="159"/>
      <c r="O144" s="59"/>
      <c r="P144" s="59"/>
      <c r="Q144" s="59"/>
      <c r="R144" s="59"/>
      <c r="S144" s="59"/>
      <c r="T144" s="60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152</v>
      </c>
      <c r="AU144" s="18" t="s">
        <v>83</v>
      </c>
    </row>
    <row r="145" spans="2:51" s="15" customFormat="1" ht="10.2">
      <c r="B145" s="176"/>
      <c r="D145" s="155" t="s">
        <v>165</v>
      </c>
      <c r="E145" s="177" t="s">
        <v>1</v>
      </c>
      <c r="F145" s="178" t="s">
        <v>1066</v>
      </c>
      <c r="H145" s="177" t="s">
        <v>1</v>
      </c>
      <c r="I145" s="179"/>
      <c r="L145" s="176"/>
      <c r="M145" s="180"/>
      <c r="N145" s="181"/>
      <c r="O145" s="181"/>
      <c r="P145" s="181"/>
      <c r="Q145" s="181"/>
      <c r="R145" s="181"/>
      <c r="S145" s="181"/>
      <c r="T145" s="182"/>
      <c r="AT145" s="177" t="s">
        <v>165</v>
      </c>
      <c r="AU145" s="177" t="s">
        <v>83</v>
      </c>
      <c r="AV145" s="15" t="s">
        <v>81</v>
      </c>
      <c r="AW145" s="15" t="s">
        <v>30</v>
      </c>
      <c r="AX145" s="15" t="s">
        <v>73</v>
      </c>
      <c r="AY145" s="177" t="s">
        <v>144</v>
      </c>
    </row>
    <row r="146" spans="2:51" s="13" customFormat="1" ht="10.2">
      <c r="B146" s="160"/>
      <c r="D146" s="155" t="s">
        <v>165</v>
      </c>
      <c r="E146" s="161" t="s">
        <v>1</v>
      </c>
      <c r="F146" s="162" t="s">
        <v>1067</v>
      </c>
      <c r="H146" s="163">
        <v>20.7</v>
      </c>
      <c r="I146" s="164"/>
      <c r="L146" s="160"/>
      <c r="M146" s="165"/>
      <c r="N146" s="166"/>
      <c r="O146" s="166"/>
      <c r="P146" s="166"/>
      <c r="Q146" s="166"/>
      <c r="R146" s="166"/>
      <c r="S146" s="166"/>
      <c r="T146" s="167"/>
      <c r="AT146" s="161" t="s">
        <v>165</v>
      </c>
      <c r="AU146" s="161" t="s">
        <v>83</v>
      </c>
      <c r="AV146" s="13" t="s">
        <v>83</v>
      </c>
      <c r="AW146" s="13" t="s">
        <v>30</v>
      </c>
      <c r="AX146" s="13" t="s">
        <v>73</v>
      </c>
      <c r="AY146" s="161" t="s">
        <v>144</v>
      </c>
    </row>
    <row r="147" spans="2:51" s="14" customFormat="1" ht="10.2">
      <c r="B147" s="168"/>
      <c r="D147" s="155" t="s">
        <v>165</v>
      </c>
      <c r="E147" s="169" t="s">
        <v>1</v>
      </c>
      <c r="F147" s="170" t="s">
        <v>167</v>
      </c>
      <c r="H147" s="171">
        <v>20.7</v>
      </c>
      <c r="I147" s="172"/>
      <c r="L147" s="168"/>
      <c r="M147" s="173"/>
      <c r="N147" s="174"/>
      <c r="O147" s="174"/>
      <c r="P147" s="174"/>
      <c r="Q147" s="174"/>
      <c r="R147" s="174"/>
      <c r="S147" s="174"/>
      <c r="T147" s="175"/>
      <c r="AT147" s="169" t="s">
        <v>165</v>
      </c>
      <c r="AU147" s="169" t="s">
        <v>83</v>
      </c>
      <c r="AV147" s="14" t="s">
        <v>151</v>
      </c>
      <c r="AW147" s="14" t="s">
        <v>30</v>
      </c>
      <c r="AX147" s="14" t="s">
        <v>81</v>
      </c>
      <c r="AY147" s="169" t="s">
        <v>144</v>
      </c>
    </row>
    <row r="148" spans="1:65" s="2" customFormat="1" ht="16.5" customHeight="1">
      <c r="A148" s="33"/>
      <c r="B148" s="141"/>
      <c r="C148" s="142" t="s">
        <v>151</v>
      </c>
      <c r="D148" s="142" t="s">
        <v>146</v>
      </c>
      <c r="E148" s="143" t="s">
        <v>853</v>
      </c>
      <c r="F148" s="144" t="s">
        <v>854</v>
      </c>
      <c r="G148" s="145" t="s">
        <v>162</v>
      </c>
      <c r="H148" s="146">
        <v>20.7</v>
      </c>
      <c r="I148" s="147"/>
      <c r="J148" s="148">
        <f>ROUND(I148*H148,2)</f>
        <v>0</v>
      </c>
      <c r="K148" s="144" t="s">
        <v>183</v>
      </c>
      <c r="L148" s="34"/>
      <c r="M148" s="149" t="s">
        <v>1</v>
      </c>
      <c r="N148" s="150" t="s">
        <v>38</v>
      </c>
      <c r="O148" s="59"/>
      <c r="P148" s="151">
        <f>O148*H148</f>
        <v>0</v>
      </c>
      <c r="Q148" s="151">
        <v>0</v>
      </c>
      <c r="R148" s="151">
        <f>Q148*H148</f>
        <v>0</v>
      </c>
      <c r="S148" s="151">
        <v>0</v>
      </c>
      <c r="T148" s="15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3" t="s">
        <v>151</v>
      </c>
      <c r="AT148" s="153" t="s">
        <v>146</v>
      </c>
      <c r="AU148" s="153" t="s">
        <v>83</v>
      </c>
      <c r="AY148" s="18" t="s">
        <v>144</v>
      </c>
      <c r="BE148" s="154">
        <f>IF(N148="základní",J148,0)</f>
        <v>0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18" t="s">
        <v>81</v>
      </c>
      <c r="BK148" s="154">
        <f>ROUND(I148*H148,2)</f>
        <v>0</v>
      </c>
      <c r="BL148" s="18" t="s">
        <v>151</v>
      </c>
      <c r="BM148" s="153" t="s">
        <v>172</v>
      </c>
    </row>
    <row r="149" spans="1:47" s="2" customFormat="1" ht="10.2">
      <c r="A149" s="33"/>
      <c r="B149" s="34"/>
      <c r="C149" s="33"/>
      <c r="D149" s="155" t="s">
        <v>152</v>
      </c>
      <c r="E149" s="33"/>
      <c r="F149" s="156" t="s">
        <v>854</v>
      </c>
      <c r="G149" s="33"/>
      <c r="H149" s="33"/>
      <c r="I149" s="157"/>
      <c r="J149" s="33"/>
      <c r="K149" s="33"/>
      <c r="L149" s="34"/>
      <c r="M149" s="158"/>
      <c r="N149" s="159"/>
      <c r="O149" s="59"/>
      <c r="P149" s="59"/>
      <c r="Q149" s="59"/>
      <c r="R149" s="59"/>
      <c r="S149" s="59"/>
      <c r="T149" s="60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152</v>
      </c>
      <c r="AU149" s="18" t="s">
        <v>83</v>
      </c>
    </row>
    <row r="150" spans="2:63" s="12" customFormat="1" ht="22.8" customHeight="1">
      <c r="B150" s="129"/>
      <c r="D150" s="130" t="s">
        <v>72</v>
      </c>
      <c r="E150" s="139" t="s">
        <v>197</v>
      </c>
      <c r="F150" s="139" t="s">
        <v>372</v>
      </c>
      <c r="I150" s="132"/>
      <c r="J150" s="140">
        <f>BK150</f>
        <v>0</v>
      </c>
      <c r="L150" s="129"/>
      <c r="M150" s="133"/>
      <c r="N150" s="134"/>
      <c r="O150" s="134"/>
      <c r="P150" s="135">
        <f>SUM(P151:P165)</f>
        <v>0</v>
      </c>
      <c r="Q150" s="134"/>
      <c r="R150" s="135">
        <f>SUM(R151:R165)</f>
        <v>0</v>
      </c>
      <c r="S150" s="134"/>
      <c r="T150" s="136">
        <f>SUM(T151:T165)</f>
        <v>0</v>
      </c>
      <c r="AR150" s="130" t="s">
        <v>81</v>
      </c>
      <c r="AT150" s="137" t="s">
        <v>72</v>
      </c>
      <c r="AU150" s="137" t="s">
        <v>81</v>
      </c>
      <c r="AY150" s="130" t="s">
        <v>144</v>
      </c>
      <c r="BK150" s="138">
        <f>SUM(BK151:BK165)</f>
        <v>0</v>
      </c>
    </row>
    <row r="151" spans="1:65" s="2" customFormat="1" ht="22.8">
      <c r="A151" s="33"/>
      <c r="B151" s="141"/>
      <c r="C151" s="142" t="s">
        <v>175</v>
      </c>
      <c r="D151" s="142" t="s">
        <v>146</v>
      </c>
      <c r="E151" s="143" t="s">
        <v>873</v>
      </c>
      <c r="F151" s="144" t="s">
        <v>874</v>
      </c>
      <c r="G151" s="145" t="s">
        <v>182</v>
      </c>
      <c r="H151" s="146">
        <v>28</v>
      </c>
      <c r="I151" s="147"/>
      <c r="J151" s="148">
        <f>ROUND(I151*H151,2)</f>
        <v>0</v>
      </c>
      <c r="K151" s="144" t="s">
        <v>183</v>
      </c>
      <c r="L151" s="34"/>
      <c r="M151" s="149" t="s">
        <v>1</v>
      </c>
      <c r="N151" s="150" t="s">
        <v>38</v>
      </c>
      <c r="O151" s="59"/>
      <c r="P151" s="151">
        <f>O151*H151</f>
        <v>0</v>
      </c>
      <c r="Q151" s="151">
        <v>0</v>
      </c>
      <c r="R151" s="151">
        <f>Q151*H151</f>
        <v>0</v>
      </c>
      <c r="S151" s="151">
        <v>0</v>
      </c>
      <c r="T151" s="15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3" t="s">
        <v>151</v>
      </c>
      <c r="AT151" s="153" t="s">
        <v>146</v>
      </c>
      <c r="AU151" s="153" t="s">
        <v>83</v>
      </c>
      <c r="AY151" s="18" t="s">
        <v>144</v>
      </c>
      <c r="BE151" s="154">
        <f>IF(N151="základní",J151,0)</f>
        <v>0</v>
      </c>
      <c r="BF151" s="154">
        <f>IF(N151="snížená",J151,0)</f>
        <v>0</v>
      </c>
      <c r="BG151" s="154">
        <f>IF(N151="zákl. přenesená",J151,0)</f>
        <v>0</v>
      </c>
      <c r="BH151" s="154">
        <f>IF(N151="sníž. přenesená",J151,0)</f>
        <v>0</v>
      </c>
      <c r="BI151" s="154">
        <f>IF(N151="nulová",J151,0)</f>
        <v>0</v>
      </c>
      <c r="BJ151" s="18" t="s">
        <v>81</v>
      </c>
      <c r="BK151" s="154">
        <f>ROUND(I151*H151,2)</f>
        <v>0</v>
      </c>
      <c r="BL151" s="18" t="s">
        <v>151</v>
      </c>
      <c r="BM151" s="153" t="s">
        <v>178</v>
      </c>
    </row>
    <row r="152" spans="1:47" s="2" customFormat="1" ht="19.2">
      <c r="A152" s="33"/>
      <c r="B152" s="34"/>
      <c r="C152" s="33"/>
      <c r="D152" s="155" t="s">
        <v>152</v>
      </c>
      <c r="E152" s="33"/>
      <c r="F152" s="156" t="s">
        <v>874</v>
      </c>
      <c r="G152" s="33"/>
      <c r="H152" s="33"/>
      <c r="I152" s="157"/>
      <c r="J152" s="33"/>
      <c r="K152" s="33"/>
      <c r="L152" s="34"/>
      <c r="M152" s="158"/>
      <c r="N152" s="159"/>
      <c r="O152" s="59"/>
      <c r="P152" s="59"/>
      <c r="Q152" s="59"/>
      <c r="R152" s="59"/>
      <c r="S152" s="59"/>
      <c r="T152" s="60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152</v>
      </c>
      <c r="AU152" s="18" t="s">
        <v>83</v>
      </c>
    </row>
    <row r="153" spans="2:51" s="15" customFormat="1" ht="10.2">
      <c r="B153" s="176"/>
      <c r="D153" s="155" t="s">
        <v>165</v>
      </c>
      <c r="E153" s="177" t="s">
        <v>1</v>
      </c>
      <c r="F153" s="178" t="s">
        <v>1066</v>
      </c>
      <c r="H153" s="177" t="s">
        <v>1</v>
      </c>
      <c r="I153" s="179"/>
      <c r="L153" s="176"/>
      <c r="M153" s="180"/>
      <c r="N153" s="181"/>
      <c r="O153" s="181"/>
      <c r="P153" s="181"/>
      <c r="Q153" s="181"/>
      <c r="R153" s="181"/>
      <c r="S153" s="181"/>
      <c r="T153" s="182"/>
      <c r="AT153" s="177" t="s">
        <v>165</v>
      </c>
      <c r="AU153" s="177" t="s">
        <v>83</v>
      </c>
      <c r="AV153" s="15" t="s">
        <v>81</v>
      </c>
      <c r="AW153" s="15" t="s">
        <v>30</v>
      </c>
      <c r="AX153" s="15" t="s">
        <v>73</v>
      </c>
      <c r="AY153" s="177" t="s">
        <v>144</v>
      </c>
    </row>
    <row r="154" spans="2:51" s="13" customFormat="1" ht="10.2">
      <c r="B154" s="160"/>
      <c r="D154" s="155" t="s">
        <v>165</v>
      </c>
      <c r="E154" s="161" t="s">
        <v>1</v>
      </c>
      <c r="F154" s="162" t="s">
        <v>235</v>
      </c>
      <c r="H154" s="163">
        <v>28</v>
      </c>
      <c r="I154" s="164"/>
      <c r="L154" s="160"/>
      <c r="M154" s="165"/>
      <c r="N154" s="166"/>
      <c r="O154" s="166"/>
      <c r="P154" s="166"/>
      <c r="Q154" s="166"/>
      <c r="R154" s="166"/>
      <c r="S154" s="166"/>
      <c r="T154" s="167"/>
      <c r="AT154" s="161" t="s">
        <v>165</v>
      </c>
      <c r="AU154" s="161" t="s">
        <v>83</v>
      </c>
      <c r="AV154" s="13" t="s">
        <v>83</v>
      </c>
      <c r="AW154" s="13" t="s">
        <v>30</v>
      </c>
      <c r="AX154" s="13" t="s">
        <v>73</v>
      </c>
      <c r="AY154" s="161" t="s">
        <v>144</v>
      </c>
    </row>
    <row r="155" spans="2:51" s="14" customFormat="1" ht="10.2">
      <c r="B155" s="168"/>
      <c r="D155" s="155" t="s">
        <v>165</v>
      </c>
      <c r="E155" s="169" t="s">
        <v>1</v>
      </c>
      <c r="F155" s="170" t="s">
        <v>167</v>
      </c>
      <c r="H155" s="171">
        <v>28</v>
      </c>
      <c r="I155" s="172"/>
      <c r="L155" s="168"/>
      <c r="M155" s="173"/>
      <c r="N155" s="174"/>
      <c r="O155" s="174"/>
      <c r="P155" s="174"/>
      <c r="Q155" s="174"/>
      <c r="R155" s="174"/>
      <c r="S155" s="174"/>
      <c r="T155" s="175"/>
      <c r="AT155" s="169" t="s">
        <v>165</v>
      </c>
      <c r="AU155" s="169" t="s">
        <v>83</v>
      </c>
      <c r="AV155" s="14" t="s">
        <v>151</v>
      </c>
      <c r="AW155" s="14" t="s">
        <v>30</v>
      </c>
      <c r="AX155" s="14" t="s">
        <v>81</v>
      </c>
      <c r="AY155" s="169" t="s">
        <v>144</v>
      </c>
    </row>
    <row r="156" spans="1:65" s="2" customFormat="1" ht="22.8">
      <c r="A156" s="33"/>
      <c r="B156" s="141"/>
      <c r="C156" s="142" t="s">
        <v>163</v>
      </c>
      <c r="D156" s="142" t="s">
        <v>146</v>
      </c>
      <c r="E156" s="143" t="s">
        <v>875</v>
      </c>
      <c r="F156" s="144" t="s">
        <v>876</v>
      </c>
      <c r="G156" s="145" t="s">
        <v>182</v>
      </c>
      <c r="H156" s="146">
        <v>3</v>
      </c>
      <c r="I156" s="147"/>
      <c r="J156" s="148">
        <f>ROUND(I156*H156,2)</f>
        <v>0</v>
      </c>
      <c r="K156" s="144" t="s">
        <v>183</v>
      </c>
      <c r="L156" s="34"/>
      <c r="M156" s="149" t="s">
        <v>1</v>
      </c>
      <c r="N156" s="150" t="s">
        <v>38</v>
      </c>
      <c r="O156" s="59"/>
      <c r="P156" s="151">
        <f>O156*H156</f>
        <v>0</v>
      </c>
      <c r="Q156" s="151">
        <v>0</v>
      </c>
      <c r="R156" s="151">
        <f>Q156*H156</f>
        <v>0</v>
      </c>
      <c r="S156" s="151">
        <v>0</v>
      </c>
      <c r="T156" s="15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3" t="s">
        <v>151</v>
      </c>
      <c r="AT156" s="153" t="s">
        <v>146</v>
      </c>
      <c r="AU156" s="153" t="s">
        <v>83</v>
      </c>
      <c r="AY156" s="18" t="s">
        <v>144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8" t="s">
        <v>81</v>
      </c>
      <c r="BK156" s="154">
        <f>ROUND(I156*H156,2)</f>
        <v>0</v>
      </c>
      <c r="BL156" s="18" t="s">
        <v>151</v>
      </c>
      <c r="BM156" s="153" t="s">
        <v>184</v>
      </c>
    </row>
    <row r="157" spans="1:47" s="2" customFormat="1" ht="19.2">
      <c r="A157" s="33"/>
      <c r="B157" s="34"/>
      <c r="C157" s="33"/>
      <c r="D157" s="155" t="s">
        <v>152</v>
      </c>
      <c r="E157" s="33"/>
      <c r="F157" s="156" t="s">
        <v>876</v>
      </c>
      <c r="G157" s="33"/>
      <c r="H157" s="33"/>
      <c r="I157" s="157"/>
      <c r="J157" s="33"/>
      <c r="K157" s="33"/>
      <c r="L157" s="34"/>
      <c r="M157" s="158"/>
      <c r="N157" s="159"/>
      <c r="O157" s="59"/>
      <c r="P157" s="59"/>
      <c r="Q157" s="59"/>
      <c r="R157" s="59"/>
      <c r="S157" s="59"/>
      <c r="T157" s="60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152</v>
      </c>
      <c r="AU157" s="18" t="s">
        <v>83</v>
      </c>
    </row>
    <row r="158" spans="2:51" s="15" customFormat="1" ht="10.2">
      <c r="B158" s="176"/>
      <c r="D158" s="155" t="s">
        <v>165</v>
      </c>
      <c r="E158" s="177" t="s">
        <v>1</v>
      </c>
      <c r="F158" s="178" t="s">
        <v>1066</v>
      </c>
      <c r="H158" s="177" t="s">
        <v>1</v>
      </c>
      <c r="I158" s="179"/>
      <c r="L158" s="176"/>
      <c r="M158" s="180"/>
      <c r="N158" s="181"/>
      <c r="O158" s="181"/>
      <c r="P158" s="181"/>
      <c r="Q158" s="181"/>
      <c r="R158" s="181"/>
      <c r="S158" s="181"/>
      <c r="T158" s="182"/>
      <c r="AT158" s="177" t="s">
        <v>165</v>
      </c>
      <c r="AU158" s="177" t="s">
        <v>83</v>
      </c>
      <c r="AV158" s="15" t="s">
        <v>81</v>
      </c>
      <c r="AW158" s="15" t="s">
        <v>30</v>
      </c>
      <c r="AX158" s="15" t="s">
        <v>73</v>
      </c>
      <c r="AY158" s="177" t="s">
        <v>144</v>
      </c>
    </row>
    <row r="159" spans="2:51" s="13" customFormat="1" ht="10.2">
      <c r="B159" s="160"/>
      <c r="D159" s="155" t="s">
        <v>165</v>
      </c>
      <c r="E159" s="161" t="s">
        <v>1</v>
      </c>
      <c r="F159" s="162" t="s">
        <v>159</v>
      </c>
      <c r="H159" s="163">
        <v>3</v>
      </c>
      <c r="I159" s="164"/>
      <c r="L159" s="160"/>
      <c r="M159" s="165"/>
      <c r="N159" s="166"/>
      <c r="O159" s="166"/>
      <c r="P159" s="166"/>
      <c r="Q159" s="166"/>
      <c r="R159" s="166"/>
      <c r="S159" s="166"/>
      <c r="T159" s="167"/>
      <c r="AT159" s="161" t="s">
        <v>165</v>
      </c>
      <c r="AU159" s="161" t="s">
        <v>83</v>
      </c>
      <c r="AV159" s="13" t="s">
        <v>83</v>
      </c>
      <c r="AW159" s="13" t="s">
        <v>30</v>
      </c>
      <c r="AX159" s="13" t="s">
        <v>73</v>
      </c>
      <c r="AY159" s="161" t="s">
        <v>144</v>
      </c>
    </row>
    <row r="160" spans="2:51" s="14" customFormat="1" ht="10.2">
      <c r="B160" s="168"/>
      <c r="D160" s="155" t="s">
        <v>165</v>
      </c>
      <c r="E160" s="169" t="s">
        <v>1</v>
      </c>
      <c r="F160" s="170" t="s">
        <v>167</v>
      </c>
      <c r="H160" s="171">
        <v>3</v>
      </c>
      <c r="I160" s="172"/>
      <c r="L160" s="168"/>
      <c r="M160" s="173"/>
      <c r="N160" s="174"/>
      <c r="O160" s="174"/>
      <c r="P160" s="174"/>
      <c r="Q160" s="174"/>
      <c r="R160" s="174"/>
      <c r="S160" s="174"/>
      <c r="T160" s="175"/>
      <c r="AT160" s="169" t="s">
        <v>165</v>
      </c>
      <c r="AU160" s="169" t="s">
        <v>83</v>
      </c>
      <c r="AV160" s="14" t="s">
        <v>151</v>
      </c>
      <c r="AW160" s="14" t="s">
        <v>30</v>
      </c>
      <c r="AX160" s="14" t="s">
        <v>81</v>
      </c>
      <c r="AY160" s="169" t="s">
        <v>144</v>
      </c>
    </row>
    <row r="161" spans="1:65" s="2" customFormat="1" ht="22.8">
      <c r="A161" s="33"/>
      <c r="B161" s="141"/>
      <c r="C161" s="142" t="s">
        <v>188</v>
      </c>
      <c r="D161" s="142" t="s">
        <v>146</v>
      </c>
      <c r="E161" s="143" t="s">
        <v>883</v>
      </c>
      <c r="F161" s="144" t="s">
        <v>884</v>
      </c>
      <c r="G161" s="145" t="s">
        <v>192</v>
      </c>
      <c r="H161" s="146">
        <v>138</v>
      </c>
      <c r="I161" s="147"/>
      <c r="J161" s="148">
        <f>ROUND(I161*H161,2)</f>
        <v>0</v>
      </c>
      <c r="K161" s="144" t="s">
        <v>183</v>
      </c>
      <c r="L161" s="34"/>
      <c r="M161" s="149" t="s">
        <v>1</v>
      </c>
      <c r="N161" s="150" t="s">
        <v>38</v>
      </c>
      <c r="O161" s="59"/>
      <c r="P161" s="151">
        <f>O161*H161</f>
        <v>0</v>
      </c>
      <c r="Q161" s="151">
        <v>0</v>
      </c>
      <c r="R161" s="151">
        <f>Q161*H161</f>
        <v>0</v>
      </c>
      <c r="S161" s="151">
        <v>0</v>
      </c>
      <c r="T161" s="15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3" t="s">
        <v>151</v>
      </c>
      <c r="AT161" s="153" t="s">
        <v>146</v>
      </c>
      <c r="AU161" s="153" t="s">
        <v>83</v>
      </c>
      <c r="AY161" s="18" t="s">
        <v>144</v>
      </c>
      <c r="BE161" s="154">
        <f>IF(N161="základní",J161,0)</f>
        <v>0</v>
      </c>
      <c r="BF161" s="154">
        <f>IF(N161="snížená",J161,0)</f>
        <v>0</v>
      </c>
      <c r="BG161" s="154">
        <f>IF(N161="zákl. přenesená",J161,0)</f>
        <v>0</v>
      </c>
      <c r="BH161" s="154">
        <f>IF(N161="sníž. přenesená",J161,0)</f>
        <v>0</v>
      </c>
      <c r="BI161" s="154">
        <f>IF(N161="nulová",J161,0)</f>
        <v>0</v>
      </c>
      <c r="BJ161" s="18" t="s">
        <v>81</v>
      </c>
      <c r="BK161" s="154">
        <f>ROUND(I161*H161,2)</f>
        <v>0</v>
      </c>
      <c r="BL161" s="18" t="s">
        <v>151</v>
      </c>
      <c r="BM161" s="153" t="s">
        <v>193</v>
      </c>
    </row>
    <row r="162" spans="1:47" s="2" customFormat="1" ht="10.2">
      <c r="A162" s="33"/>
      <c r="B162" s="34"/>
      <c r="C162" s="33"/>
      <c r="D162" s="155" t="s">
        <v>152</v>
      </c>
      <c r="E162" s="33"/>
      <c r="F162" s="156" t="s">
        <v>884</v>
      </c>
      <c r="G162" s="33"/>
      <c r="H162" s="33"/>
      <c r="I162" s="157"/>
      <c r="J162" s="33"/>
      <c r="K162" s="33"/>
      <c r="L162" s="34"/>
      <c r="M162" s="158"/>
      <c r="N162" s="159"/>
      <c r="O162" s="59"/>
      <c r="P162" s="59"/>
      <c r="Q162" s="59"/>
      <c r="R162" s="59"/>
      <c r="S162" s="59"/>
      <c r="T162" s="60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8" t="s">
        <v>152</v>
      </c>
      <c r="AU162" s="18" t="s">
        <v>83</v>
      </c>
    </row>
    <row r="163" spans="2:51" s="15" customFormat="1" ht="10.2">
      <c r="B163" s="176"/>
      <c r="D163" s="155" t="s">
        <v>165</v>
      </c>
      <c r="E163" s="177" t="s">
        <v>1</v>
      </c>
      <c r="F163" s="178" t="s">
        <v>1066</v>
      </c>
      <c r="H163" s="177" t="s">
        <v>1</v>
      </c>
      <c r="I163" s="179"/>
      <c r="L163" s="176"/>
      <c r="M163" s="180"/>
      <c r="N163" s="181"/>
      <c r="O163" s="181"/>
      <c r="P163" s="181"/>
      <c r="Q163" s="181"/>
      <c r="R163" s="181"/>
      <c r="S163" s="181"/>
      <c r="T163" s="182"/>
      <c r="AT163" s="177" t="s">
        <v>165</v>
      </c>
      <c r="AU163" s="177" t="s">
        <v>83</v>
      </c>
      <c r="AV163" s="15" t="s">
        <v>81</v>
      </c>
      <c r="AW163" s="15" t="s">
        <v>30</v>
      </c>
      <c r="AX163" s="15" t="s">
        <v>73</v>
      </c>
      <c r="AY163" s="177" t="s">
        <v>144</v>
      </c>
    </row>
    <row r="164" spans="2:51" s="13" customFormat="1" ht="10.2">
      <c r="B164" s="160"/>
      <c r="D164" s="155" t="s">
        <v>165</v>
      </c>
      <c r="E164" s="161" t="s">
        <v>1</v>
      </c>
      <c r="F164" s="162" t="s">
        <v>493</v>
      </c>
      <c r="H164" s="163">
        <v>138</v>
      </c>
      <c r="I164" s="164"/>
      <c r="L164" s="160"/>
      <c r="M164" s="165"/>
      <c r="N164" s="166"/>
      <c r="O164" s="166"/>
      <c r="P164" s="166"/>
      <c r="Q164" s="166"/>
      <c r="R164" s="166"/>
      <c r="S164" s="166"/>
      <c r="T164" s="167"/>
      <c r="AT164" s="161" t="s">
        <v>165</v>
      </c>
      <c r="AU164" s="161" t="s">
        <v>83</v>
      </c>
      <c r="AV164" s="13" t="s">
        <v>83</v>
      </c>
      <c r="AW164" s="13" t="s">
        <v>30</v>
      </c>
      <c r="AX164" s="13" t="s">
        <v>73</v>
      </c>
      <c r="AY164" s="161" t="s">
        <v>144</v>
      </c>
    </row>
    <row r="165" spans="2:51" s="14" customFormat="1" ht="10.2">
      <c r="B165" s="168"/>
      <c r="D165" s="155" t="s">
        <v>165</v>
      </c>
      <c r="E165" s="169" t="s">
        <v>1</v>
      </c>
      <c r="F165" s="170" t="s">
        <v>167</v>
      </c>
      <c r="H165" s="171">
        <v>138</v>
      </c>
      <c r="I165" s="172"/>
      <c r="L165" s="168"/>
      <c r="M165" s="173"/>
      <c r="N165" s="174"/>
      <c r="O165" s="174"/>
      <c r="P165" s="174"/>
      <c r="Q165" s="174"/>
      <c r="R165" s="174"/>
      <c r="S165" s="174"/>
      <c r="T165" s="175"/>
      <c r="AT165" s="169" t="s">
        <v>165</v>
      </c>
      <c r="AU165" s="169" t="s">
        <v>83</v>
      </c>
      <c r="AV165" s="14" t="s">
        <v>151</v>
      </c>
      <c r="AW165" s="14" t="s">
        <v>30</v>
      </c>
      <c r="AX165" s="14" t="s">
        <v>81</v>
      </c>
      <c r="AY165" s="169" t="s">
        <v>144</v>
      </c>
    </row>
    <row r="166" spans="2:63" s="12" customFormat="1" ht="22.8" customHeight="1">
      <c r="B166" s="129"/>
      <c r="D166" s="130" t="s">
        <v>72</v>
      </c>
      <c r="E166" s="139" t="s">
        <v>428</v>
      </c>
      <c r="F166" s="139" t="s">
        <v>429</v>
      </c>
      <c r="I166" s="132"/>
      <c r="J166" s="140">
        <f>BK166</f>
        <v>0</v>
      </c>
      <c r="L166" s="129"/>
      <c r="M166" s="133"/>
      <c r="N166" s="134"/>
      <c r="O166" s="134"/>
      <c r="P166" s="135">
        <f>SUM(P167:P182)</f>
        <v>0</v>
      </c>
      <c r="Q166" s="134"/>
      <c r="R166" s="135">
        <f>SUM(R167:R182)</f>
        <v>0</v>
      </c>
      <c r="S166" s="134"/>
      <c r="T166" s="136">
        <f>SUM(T167:T182)</f>
        <v>0</v>
      </c>
      <c r="AR166" s="130" t="s">
        <v>81</v>
      </c>
      <c r="AT166" s="137" t="s">
        <v>72</v>
      </c>
      <c r="AU166" s="137" t="s">
        <v>81</v>
      </c>
      <c r="AY166" s="130" t="s">
        <v>144</v>
      </c>
      <c r="BK166" s="138">
        <f>SUM(BK167:BK182)</f>
        <v>0</v>
      </c>
    </row>
    <row r="167" spans="1:65" s="2" customFormat="1" ht="22.8">
      <c r="A167" s="33"/>
      <c r="B167" s="141"/>
      <c r="C167" s="142" t="s">
        <v>172</v>
      </c>
      <c r="D167" s="142" t="s">
        <v>146</v>
      </c>
      <c r="E167" s="143" t="s">
        <v>431</v>
      </c>
      <c r="F167" s="144" t="s">
        <v>432</v>
      </c>
      <c r="G167" s="145" t="s">
        <v>157</v>
      </c>
      <c r="H167" s="146">
        <v>5.668</v>
      </c>
      <c r="I167" s="147"/>
      <c r="J167" s="148">
        <f>ROUND(I167*H167,2)</f>
        <v>0</v>
      </c>
      <c r="K167" s="144" t="s">
        <v>183</v>
      </c>
      <c r="L167" s="34"/>
      <c r="M167" s="149" t="s">
        <v>1</v>
      </c>
      <c r="N167" s="150" t="s">
        <v>38</v>
      </c>
      <c r="O167" s="59"/>
      <c r="P167" s="151">
        <f>O167*H167</f>
        <v>0</v>
      </c>
      <c r="Q167" s="151">
        <v>0</v>
      </c>
      <c r="R167" s="151">
        <f>Q167*H167</f>
        <v>0</v>
      </c>
      <c r="S167" s="151">
        <v>0</v>
      </c>
      <c r="T167" s="15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3" t="s">
        <v>151</v>
      </c>
      <c r="AT167" s="153" t="s">
        <v>146</v>
      </c>
      <c r="AU167" s="153" t="s">
        <v>83</v>
      </c>
      <c r="AY167" s="18" t="s">
        <v>144</v>
      </c>
      <c r="BE167" s="154">
        <f>IF(N167="základní",J167,0)</f>
        <v>0</v>
      </c>
      <c r="BF167" s="154">
        <f>IF(N167="snížená",J167,0)</f>
        <v>0</v>
      </c>
      <c r="BG167" s="154">
        <f>IF(N167="zákl. přenesená",J167,0)</f>
        <v>0</v>
      </c>
      <c r="BH167" s="154">
        <f>IF(N167="sníž. přenesená",J167,0)</f>
        <v>0</v>
      </c>
      <c r="BI167" s="154">
        <f>IF(N167="nulová",J167,0)</f>
        <v>0</v>
      </c>
      <c r="BJ167" s="18" t="s">
        <v>81</v>
      </c>
      <c r="BK167" s="154">
        <f>ROUND(I167*H167,2)</f>
        <v>0</v>
      </c>
      <c r="BL167" s="18" t="s">
        <v>151</v>
      </c>
      <c r="BM167" s="153" t="s">
        <v>196</v>
      </c>
    </row>
    <row r="168" spans="1:47" s="2" customFormat="1" ht="10.2">
      <c r="A168" s="33"/>
      <c r="B168" s="34"/>
      <c r="C168" s="33"/>
      <c r="D168" s="155" t="s">
        <v>152</v>
      </c>
      <c r="E168" s="33"/>
      <c r="F168" s="156" t="s">
        <v>432</v>
      </c>
      <c r="G168" s="33"/>
      <c r="H168" s="33"/>
      <c r="I168" s="157"/>
      <c r="J168" s="33"/>
      <c r="K168" s="33"/>
      <c r="L168" s="34"/>
      <c r="M168" s="158"/>
      <c r="N168" s="159"/>
      <c r="O168" s="59"/>
      <c r="P168" s="59"/>
      <c r="Q168" s="59"/>
      <c r="R168" s="59"/>
      <c r="S168" s="59"/>
      <c r="T168" s="60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8" t="s">
        <v>152</v>
      </c>
      <c r="AU168" s="18" t="s">
        <v>83</v>
      </c>
    </row>
    <row r="169" spans="1:65" s="2" customFormat="1" ht="33" customHeight="1">
      <c r="A169" s="33"/>
      <c r="B169" s="141"/>
      <c r="C169" s="142" t="s">
        <v>197</v>
      </c>
      <c r="D169" s="142" t="s">
        <v>146</v>
      </c>
      <c r="E169" s="143" t="s">
        <v>435</v>
      </c>
      <c r="F169" s="144" t="s">
        <v>436</v>
      </c>
      <c r="G169" s="145" t="s">
        <v>157</v>
      </c>
      <c r="H169" s="146">
        <v>28.34</v>
      </c>
      <c r="I169" s="147"/>
      <c r="J169" s="148">
        <f>ROUND(I169*H169,2)</f>
        <v>0</v>
      </c>
      <c r="K169" s="144" t="s">
        <v>183</v>
      </c>
      <c r="L169" s="34"/>
      <c r="M169" s="149" t="s">
        <v>1</v>
      </c>
      <c r="N169" s="150" t="s">
        <v>38</v>
      </c>
      <c r="O169" s="59"/>
      <c r="P169" s="151">
        <f>O169*H169</f>
        <v>0</v>
      </c>
      <c r="Q169" s="151">
        <v>0</v>
      </c>
      <c r="R169" s="151">
        <f>Q169*H169</f>
        <v>0</v>
      </c>
      <c r="S169" s="151">
        <v>0</v>
      </c>
      <c r="T169" s="15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3" t="s">
        <v>151</v>
      </c>
      <c r="AT169" s="153" t="s">
        <v>146</v>
      </c>
      <c r="AU169" s="153" t="s">
        <v>83</v>
      </c>
      <c r="AY169" s="18" t="s">
        <v>144</v>
      </c>
      <c r="BE169" s="154">
        <f>IF(N169="základní",J169,0)</f>
        <v>0</v>
      </c>
      <c r="BF169" s="154">
        <f>IF(N169="snížená",J169,0)</f>
        <v>0</v>
      </c>
      <c r="BG169" s="154">
        <f>IF(N169="zákl. přenesená",J169,0)</f>
        <v>0</v>
      </c>
      <c r="BH169" s="154">
        <f>IF(N169="sníž. přenesená",J169,0)</f>
        <v>0</v>
      </c>
      <c r="BI169" s="154">
        <f>IF(N169="nulová",J169,0)</f>
        <v>0</v>
      </c>
      <c r="BJ169" s="18" t="s">
        <v>81</v>
      </c>
      <c r="BK169" s="154">
        <f>ROUND(I169*H169,2)</f>
        <v>0</v>
      </c>
      <c r="BL169" s="18" t="s">
        <v>151</v>
      </c>
      <c r="BM169" s="153" t="s">
        <v>200</v>
      </c>
    </row>
    <row r="170" spans="1:47" s="2" customFormat="1" ht="19.2">
      <c r="A170" s="33"/>
      <c r="B170" s="34"/>
      <c r="C170" s="33"/>
      <c r="D170" s="155" t="s">
        <v>152</v>
      </c>
      <c r="E170" s="33"/>
      <c r="F170" s="156" t="s">
        <v>436</v>
      </c>
      <c r="G170" s="33"/>
      <c r="H170" s="33"/>
      <c r="I170" s="157"/>
      <c r="J170" s="33"/>
      <c r="K170" s="33"/>
      <c r="L170" s="34"/>
      <c r="M170" s="158"/>
      <c r="N170" s="159"/>
      <c r="O170" s="59"/>
      <c r="P170" s="59"/>
      <c r="Q170" s="59"/>
      <c r="R170" s="59"/>
      <c r="S170" s="59"/>
      <c r="T170" s="60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152</v>
      </c>
      <c r="AU170" s="18" t="s">
        <v>83</v>
      </c>
    </row>
    <row r="171" spans="2:51" s="13" customFormat="1" ht="10.2">
      <c r="B171" s="160"/>
      <c r="D171" s="155" t="s">
        <v>165</v>
      </c>
      <c r="E171" s="161" t="s">
        <v>1</v>
      </c>
      <c r="F171" s="162" t="s">
        <v>1068</v>
      </c>
      <c r="H171" s="163">
        <v>28.34</v>
      </c>
      <c r="I171" s="164"/>
      <c r="L171" s="160"/>
      <c r="M171" s="165"/>
      <c r="N171" s="166"/>
      <c r="O171" s="166"/>
      <c r="P171" s="166"/>
      <c r="Q171" s="166"/>
      <c r="R171" s="166"/>
      <c r="S171" s="166"/>
      <c r="T171" s="167"/>
      <c r="AT171" s="161" t="s">
        <v>165</v>
      </c>
      <c r="AU171" s="161" t="s">
        <v>83</v>
      </c>
      <c r="AV171" s="13" t="s">
        <v>83</v>
      </c>
      <c r="AW171" s="13" t="s">
        <v>30</v>
      </c>
      <c r="AX171" s="13" t="s">
        <v>73</v>
      </c>
      <c r="AY171" s="161" t="s">
        <v>144</v>
      </c>
    </row>
    <row r="172" spans="2:51" s="14" customFormat="1" ht="10.2">
      <c r="B172" s="168"/>
      <c r="D172" s="155" t="s">
        <v>165</v>
      </c>
      <c r="E172" s="169" t="s">
        <v>1</v>
      </c>
      <c r="F172" s="170" t="s">
        <v>167</v>
      </c>
      <c r="H172" s="171">
        <v>28.34</v>
      </c>
      <c r="I172" s="172"/>
      <c r="L172" s="168"/>
      <c r="M172" s="173"/>
      <c r="N172" s="174"/>
      <c r="O172" s="174"/>
      <c r="P172" s="174"/>
      <c r="Q172" s="174"/>
      <c r="R172" s="174"/>
      <c r="S172" s="174"/>
      <c r="T172" s="175"/>
      <c r="AT172" s="169" t="s">
        <v>165</v>
      </c>
      <c r="AU172" s="169" t="s">
        <v>83</v>
      </c>
      <c r="AV172" s="14" t="s">
        <v>151</v>
      </c>
      <c r="AW172" s="14" t="s">
        <v>30</v>
      </c>
      <c r="AX172" s="14" t="s">
        <v>81</v>
      </c>
      <c r="AY172" s="169" t="s">
        <v>144</v>
      </c>
    </row>
    <row r="173" spans="1:65" s="2" customFormat="1" ht="21.75" customHeight="1">
      <c r="A173" s="33"/>
      <c r="B173" s="141"/>
      <c r="C173" s="142" t="s">
        <v>178</v>
      </c>
      <c r="D173" s="142" t="s">
        <v>146</v>
      </c>
      <c r="E173" s="143" t="s">
        <v>440</v>
      </c>
      <c r="F173" s="144" t="s">
        <v>441</v>
      </c>
      <c r="G173" s="145" t="s">
        <v>157</v>
      </c>
      <c r="H173" s="146">
        <v>5.668</v>
      </c>
      <c r="I173" s="147"/>
      <c r="J173" s="148">
        <f>ROUND(I173*H173,2)</f>
        <v>0</v>
      </c>
      <c r="K173" s="144" t="s">
        <v>183</v>
      </c>
      <c r="L173" s="34"/>
      <c r="M173" s="149" t="s">
        <v>1</v>
      </c>
      <c r="N173" s="150" t="s">
        <v>38</v>
      </c>
      <c r="O173" s="59"/>
      <c r="P173" s="151">
        <f>O173*H173</f>
        <v>0</v>
      </c>
      <c r="Q173" s="151">
        <v>0</v>
      </c>
      <c r="R173" s="151">
        <f>Q173*H173</f>
        <v>0</v>
      </c>
      <c r="S173" s="151">
        <v>0</v>
      </c>
      <c r="T173" s="15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3" t="s">
        <v>151</v>
      </c>
      <c r="AT173" s="153" t="s">
        <v>146</v>
      </c>
      <c r="AU173" s="153" t="s">
        <v>83</v>
      </c>
      <c r="AY173" s="18" t="s">
        <v>144</v>
      </c>
      <c r="BE173" s="154">
        <f>IF(N173="základní",J173,0)</f>
        <v>0</v>
      </c>
      <c r="BF173" s="154">
        <f>IF(N173="snížená",J173,0)</f>
        <v>0</v>
      </c>
      <c r="BG173" s="154">
        <f>IF(N173="zákl. přenesená",J173,0)</f>
        <v>0</v>
      </c>
      <c r="BH173" s="154">
        <f>IF(N173="sníž. přenesená",J173,0)</f>
        <v>0</v>
      </c>
      <c r="BI173" s="154">
        <f>IF(N173="nulová",J173,0)</f>
        <v>0</v>
      </c>
      <c r="BJ173" s="18" t="s">
        <v>81</v>
      </c>
      <c r="BK173" s="154">
        <f>ROUND(I173*H173,2)</f>
        <v>0</v>
      </c>
      <c r="BL173" s="18" t="s">
        <v>151</v>
      </c>
      <c r="BM173" s="153" t="s">
        <v>204</v>
      </c>
    </row>
    <row r="174" spans="1:47" s="2" customFormat="1" ht="10.2">
      <c r="A174" s="33"/>
      <c r="B174" s="34"/>
      <c r="C174" s="33"/>
      <c r="D174" s="155" t="s">
        <v>152</v>
      </c>
      <c r="E174" s="33"/>
      <c r="F174" s="156" t="s">
        <v>441</v>
      </c>
      <c r="G174" s="33"/>
      <c r="H174" s="33"/>
      <c r="I174" s="157"/>
      <c r="J174" s="33"/>
      <c r="K174" s="33"/>
      <c r="L174" s="34"/>
      <c r="M174" s="158"/>
      <c r="N174" s="159"/>
      <c r="O174" s="59"/>
      <c r="P174" s="59"/>
      <c r="Q174" s="59"/>
      <c r="R174" s="59"/>
      <c r="S174" s="59"/>
      <c r="T174" s="60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152</v>
      </c>
      <c r="AU174" s="18" t="s">
        <v>83</v>
      </c>
    </row>
    <row r="175" spans="1:65" s="2" customFormat="1" ht="22.8">
      <c r="A175" s="33"/>
      <c r="B175" s="141"/>
      <c r="C175" s="142" t="s">
        <v>213</v>
      </c>
      <c r="D175" s="142" t="s">
        <v>146</v>
      </c>
      <c r="E175" s="143" t="s">
        <v>443</v>
      </c>
      <c r="F175" s="144" t="s">
        <v>444</v>
      </c>
      <c r="G175" s="145" t="s">
        <v>157</v>
      </c>
      <c r="H175" s="146">
        <v>136.032</v>
      </c>
      <c r="I175" s="147"/>
      <c r="J175" s="148">
        <f>ROUND(I175*H175,2)</f>
        <v>0</v>
      </c>
      <c r="K175" s="144" t="s">
        <v>183</v>
      </c>
      <c r="L175" s="34"/>
      <c r="M175" s="149" t="s">
        <v>1</v>
      </c>
      <c r="N175" s="150" t="s">
        <v>38</v>
      </c>
      <c r="O175" s="59"/>
      <c r="P175" s="151">
        <f>O175*H175</f>
        <v>0</v>
      </c>
      <c r="Q175" s="151">
        <v>0</v>
      </c>
      <c r="R175" s="151">
        <f>Q175*H175</f>
        <v>0</v>
      </c>
      <c r="S175" s="151">
        <v>0</v>
      </c>
      <c r="T175" s="15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3" t="s">
        <v>151</v>
      </c>
      <c r="AT175" s="153" t="s">
        <v>146</v>
      </c>
      <c r="AU175" s="153" t="s">
        <v>83</v>
      </c>
      <c r="AY175" s="18" t="s">
        <v>144</v>
      </c>
      <c r="BE175" s="154">
        <f>IF(N175="základní",J175,0)</f>
        <v>0</v>
      </c>
      <c r="BF175" s="154">
        <f>IF(N175="snížená",J175,0)</f>
        <v>0</v>
      </c>
      <c r="BG175" s="154">
        <f>IF(N175="zákl. přenesená",J175,0)</f>
        <v>0</v>
      </c>
      <c r="BH175" s="154">
        <f>IF(N175="sníž. přenesená",J175,0)</f>
        <v>0</v>
      </c>
      <c r="BI175" s="154">
        <f>IF(N175="nulová",J175,0)</f>
        <v>0</v>
      </c>
      <c r="BJ175" s="18" t="s">
        <v>81</v>
      </c>
      <c r="BK175" s="154">
        <f>ROUND(I175*H175,2)</f>
        <v>0</v>
      </c>
      <c r="BL175" s="18" t="s">
        <v>151</v>
      </c>
      <c r="BM175" s="153" t="s">
        <v>216</v>
      </c>
    </row>
    <row r="176" spans="1:47" s="2" customFormat="1" ht="19.2">
      <c r="A176" s="33"/>
      <c r="B176" s="34"/>
      <c r="C176" s="33"/>
      <c r="D176" s="155" t="s">
        <v>152</v>
      </c>
      <c r="E176" s="33"/>
      <c r="F176" s="156" t="s">
        <v>444</v>
      </c>
      <c r="G176" s="33"/>
      <c r="H176" s="33"/>
      <c r="I176" s="157"/>
      <c r="J176" s="33"/>
      <c r="K176" s="33"/>
      <c r="L176" s="34"/>
      <c r="M176" s="158"/>
      <c r="N176" s="159"/>
      <c r="O176" s="59"/>
      <c r="P176" s="59"/>
      <c r="Q176" s="59"/>
      <c r="R176" s="59"/>
      <c r="S176" s="59"/>
      <c r="T176" s="60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152</v>
      </c>
      <c r="AU176" s="18" t="s">
        <v>83</v>
      </c>
    </row>
    <row r="177" spans="2:51" s="13" customFormat="1" ht="10.2">
      <c r="B177" s="160"/>
      <c r="D177" s="155" t="s">
        <v>165</v>
      </c>
      <c r="E177" s="161" t="s">
        <v>1</v>
      </c>
      <c r="F177" s="162" t="s">
        <v>1069</v>
      </c>
      <c r="H177" s="163">
        <v>136.032</v>
      </c>
      <c r="I177" s="164"/>
      <c r="L177" s="160"/>
      <c r="M177" s="165"/>
      <c r="N177" s="166"/>
      <c r="O177" s="166"/>
      <c r="P177" s="166"/>
      <c r="Q177" s="166"/>
      <c r="R177" s="166"/>
      <c r="S177" s="166"/>
      <c r="T177" s="167"/>
      <c r="AT177" s="161" t="s">
        <v>165</v>
      </c>
      <c r="AU177" s="161" t="s">
        <v>83</v>
      </c>
      <c r="AV177" s="13" t="s">
        <v>83</v>
      </c>
      <c r="AW177" s="13" t="s">
        <v>30</v>
      </c>
      <c r="AX177" s="13" t="s">
        <v>73</v>
      </c>
      <c r="AY177" s="161" t="s">
        <v>144</v>
      </c>
    </row>
    <row r="178" spans="2:51" s="14" customFormat="1" ht="10.2">
      <c r="B178" s="168"/>
      <c r="D178" s="155" t="s">
        <v>165</v>
      </c>
      <c r="E178" s="169" t="s">
        <v>1</v>
      </c>
      <c r="F178" s="170" t="s">
        <v>167</v>
      </c>
      <c r="H178" s="171">
        <v>136.032</v>
      </c>
      <c r="I178" s="172"/>
      <c r="L178" s="168"/>
      <c r="M178" s="173"/>
      <c r="N178" s="174"/>
      <c r="O178" s="174"/>
      <c r="P178" s="174"/>
      <c r="Q178" s="174"/>
      <c r="R178" s="174"/>
      <c r="S178" s="174"/>
      <c r="T178" s="175"/>
      <c r="AT178" s="169" t="s">
        <v>165</v>
      </c>
      <c r="AU178" s="169" t="s">
        <v>83</v>
      </c>
      <c r="AV178" s="14" t="s">
        <v>151</v>
      </c>
      <c r="AW178" s="14" t="s">
        <v>30</v>
      </c>
      <c r="AX178" s="14" t="s">
        <v>81</v>
      </c>
      <c r="AY178" s="169" t="s">
        <v>144</v>
      </c>
    </row>
    <row r="179" spans="1:65" s="2" customFormat="1" ht="22.8">
      <c r="A179" s="33"/>
      <c r="B179" s="141"/>
      <c r="C179" s="142" t="s">
        <v>184</v>
      </c>
      <c r="D179" s="142" t="s">
        <v>146</v>
      </c>
      <c r="E179" s="143" t="s">
        <v>448</v>
      </c>
      <c r="F179" s="144" t="s">
        <v>449</v>
      </c>
      <c r="G179" s="145" t="s">
        <v>157</v>
      </c>
      <c r="H179" s="146">
        <v>5.668</v>
      </c>
      <c r="I179" s="147"/>
      <c r="J179" s="148">
        <f>ROUND(I179*H179,2)</f>
        <v>0</v>
      </c>
      <c r="K179" s="144" t="s">
        <v>183</v>
      </c>
      <c r="L179" s="34"/>
      <c r="M179" s="149" t="s">
        <v>1</v>
      </c>
      <c r="N179" s="150" t="s">
        <v>38</v>
      </c>
      <c r="O179" s="59"/>
      <c r="P179" s="151">
        <f>O179*H179</f>
        <v>0</v>
      </c>
      <c r="Q179" s="151">
        <v>0</v>
      </c>
      <c r="R179" s="151">
        <f>Q179*H179</f>
        <v>0</v>
      </c>
      <c r="S179" s="151">
        <v>0</v>
      </c>
      <c r="T179" s="152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3" t="s">
        <v>151</v>
      </c>
      <c r="AT179" s="153" t="s">
        <v>146</v>
      </c>
      <c r="AU179" s="153" t="s">
        <v>83</v>
      </c>
      <c r="AY179" s="18" t="s">
        <v>144</v>
      </c>
      <c r="BE179" s="154">
        <f>IF(N179="základní",J179,0)</f>
        <v>0</v>
      </c>
      <c r="BF179" s="154">
        <f>IF(N179="snížená",J179,0)</f>
        <v>0</v>
      </c>
      <c r="BG179" s="154">
        <f>IF(N179="zákl. přenesená",J179,0)</f>
        <v>0</v>
      </c>
      <c r="BH179" s="154">
        <f>IF(N179="sníž. přenesená",J179,0)</f>
        <v>0</v>
      </c>
      <c r="BI179" s="154">
        <f>IF(N179="nulová",J179,0)</f>
        <v>0</v>
      </c>
      <c r="BJ179" s="18" t="s">
        <v>81</v>
      </c>
      <c r="BK179" s="154">
        <f>ROUND(I179*H179,2)</f>
        <v>0</v>
      </c>
      <c r="BL179" s="18" t="s">
        <v>151</v>
      </c>
      <c r="BM179" s="153" t="s">
        <v>227</v>
      </c>
    </row>
    <row r="180" spans="1:47" s="2" customFormat="1" ht="19.2">
      <c r="A180" s="33"/>
      <c r="B180" s="34"/>
      <c r="C180" s="33"/>
      <c r="D180" s="155" t="s">
        <v>152</v>
      </c>
      <c r="E180" s="33"/>
      <c r="F180" s="156" t="s">
        <v>449</v>
      </c>
      <c r="G180" s="33"/>
      <c r="H180" s="33"/>
      <c r="I180" s="157"/>
      <c r="J180" s="33"/>
      <c r="K180" s="33"/>
      <c r="L180" s="34"/>
      <c r="M180" s="158"/>
      <c r="N180" s="159"/>
      <c r="O180" s="59"/>
      <c r="P180" s="59"/>
      <c r="Q180" s="59"/>
      <c r="R180" s="59"/>
      <c r="S180" s="59"/>
      <c r="T180" s="60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8" t="s">
        <v>152</v>
      </c>
      <c r="AU180" s="18" t="s">
        <v>83</v>
      </c>
    </row>
    <row r="181" spans="1:65" s="2" customFormat="1" ht="16.5" customHeight="1">
      <c r="A181" s="33"/>
      <c r="B181" s="141"/>
      <c r="C181" s="142" t="s">
        <v>228</v>
      </c>
      <c r="D181" s="142" t="s">
        <v>146</v>
      </c>
      <c r="E181" s="143" t="s">
        <v>891</v>
      </c>
      <c r="F181" s="144" t="s">
        <v>892</v>
      </c>
      <c r="G181" s="145" t="s">
        <v>893</v>
      </c>
      <c r="H181" s="146">
        <v>1</v>
      </c>
      <c r="I181" s="147"/>
      <c r="J181" s="148">
        <f>ROUND(I181*H181,2)</f>
        <v>0</v>
      </c>
      <c r="K181" s="144" t="s">
        <v>171</v>
      </c>
      <c r="L181" s="34"/>
      <c r="M181" s="149" t="s">
        <v>1</v>
      </c>
      <c r="N181" s="150" t="s">
        <v>38</v>
      </c>
      <c r="O181" s="59"/>
      <c r="P181" s="151">
        <f>O181*H181</f>
        <v>0</v>
      </c>
      <c r="Q181" s="151">
        <v>0</v>
      </c>
      <c r="R181" s="151">
        <f>Q181*H181</f>
        <v>0</v>
      </c>
      <c r="S181" s="151">
        <v>0</v>
      </c>
      <c r="T181" s="152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53" t="s">
        <v>151</v>
      </c>
      <c r="AT181" s="153" t="s">
        <v>146</v>
      </c>
      <c r="AU181" s="153" t="s">
        <v>83</v>
      </c>
      <c r="AY181" s="18" t="s">
        <v>144</v>
      </c>
      <c r="BE181" s="154">
        <f>IF(N181="základní",J181,0)</f>
        <v>0</v>
      </c>
      <c r="BF181" s="154">
        <f>IF(N181="snížená",J181,0)</f>
        <v>0</v>
      </c>
      <c r="BG181" s="154">
        <f>IF(N181="zákl. přenesená",J181,0)</f>
        <v>0</v>
      </c>
      <c r="BH181" s="154">
        <f>IF(N181="sníž. přenesená",J181,0)</f>
        <v>0</v>
      </c>
      <c r="BI181" s="154">
        <f>IF(N181="nulová",J181,0)</f>
        <v>0</v>
      </c>
      <c r="BJ181" s="18" t="s">
        <v>81</v>
      </c>
      <c r="BK181" s="154">
        <f>ROUND(I181*H181,2)</f>
        <v>0</v>
      </c>
      <c r="BL181" s="18" t="s">
        <v>151</v>
      </c>
      <c r="BM181" s="153" t="s">
        <v>231</v>
      </c>
    </row>
    <row r="182" spans="1:47" s="2" customFormat="1" ht="10.2">
      <c r="A182" s="33"/>
      <c r="B182" s="34"/>
      <c r="C182" s="33"/>
      <c r="D182" s="155" t="s">
        <v>152</v>
      </c>
      <c r="E182" s="33"/>
      <c r="F182" s="156" t="s">
        <v>892</v>
      </c>
      <c r="G182" s="33"/>
      <c r="H182" s="33"/>
      <c r="I182" s="157"/>
      <c r="J182" s="33"/>
      <c r="K182" s="33"/>
      <c r="L182" s="34"/>
      <c r="M182" s="158"/>
      <c r="N182" s="159"/>
      <c r="O182" s="59"/>
      <c r="P182" s="59"/>
      <c r="Q182" s="59"/>
      <c r="R182" s="59"/>
      <c r="S182" s="59"/>
      <c r="T182" s="60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8" t="s">
        <v>152</v>
      </c>
      <c r="AU182" s="18" t="s">
        <v>83</v>
      </c>
    </row>
    <row r="183" spans="2:63" s="12" customFormat="1" ht="22.8" customHeight="1">
      <c r="B183" s="129"/>
      <c r="D183" s="130" t="s">
        <v>72</v>
      </c>
      <c r="E183" s="139" t="s">
        <v>451</v>
      </c>
      <c r="F183" s="139" t="s">
        <v>452</v>
      </c>
      <c r="I183" s="132"/>
      <c r="J183" s="140">
        <f>BK183</f>
        <v>0</v>
      </c>
      <c r="L183" s="129"/>
      <c r="M183" s="133"/>
      <c r="N183" s="134"/>
      <c r="O183" s="134"/>
      <c r="P183" s="135">
        <f>SUM(P184:P185)</f>
        <v>0</v>
      </c>
      <c r="Q183" s="134"/>
      <c r="R183" s="135">
        <f>SUM(R184:R185)</f>
        <v>0</v>
      </c>
      <c r="S183" s="134"/>
      <c r="T183" s="136">
        <f>SUM(T184:T185)</f>
        <v>0</v>
      </c>
      <c r="AR183" s="130" t="s">
        <v>81</v>
      </c>
      <c r="AT183" s="137" t="s">
        <v>72</v>
      </c>
      <c r="AU183" s="137" t="s">
        <v>81</v>
      </c>
      <c r="AY183" s="130" t="s">
        <v>144</v>
      </c>
      <c r="BK183" s="138">
        <f>SUM(BK184:BK185)</f>
        <v>0</v>
      </c>
    </row>
    <row r="184" spans="1:65" s="2" customFormat="1" ht="33" customHeight="1">
      <c r="A184" s="33"/>
      <c r="B184" s="141"/>
      <c r="C184" s="142" t="s">
        <v>193</v>
      </c>
      <c r="D184" s="142" t="s">
        <v>146</v>
      </c>
      <c r="E184" s="143" t="s">
        <v>453</v>
      </c>
      <c r="F184" s="144" t="s">
        <v>454</v>
      </c>
      <c r="G184" s="145" t="s">
        <v>157</v>
      </c>
      <c r="H184" s="146">
        <v>2.029</v>
      </c>
      <c r="I184" s="147"/>
      <c r="J184" s="148">
        <f>ROUND(I184*H184,2)</f>
        <v>0</v>
      </c>
      <c r="K184" s="144" t="s">
        <v>183</v>
      </c>
      <c r="L184" s="34"/>
      <c r="M184" s="149" t="s">
        <v>1</v>
      </c>
      <c r="N184" s="150" t="s">
        <v>38</v>
      </c>
      <c r="O184" s="59"/>
      <c r="P184" s="151">
        <f>O184*H184</f>
        <v>0</v>
      </c>
      <c r="Q184" s="151">
        <v>0</v>
      </c>
      <c r="R184" s="151">
        <f>Q184*H184</f>
        <v>0</v>
      </c>
      <c r="S184" s="151">
        <v>0</v>
      </c>
      <c r="T184" s="15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53" t="s">
        <v>151</v>
      </c>
      <c r="AT184" s="153" t="s">
        <v>146</v>
      </c>
      <c r="AU184" s="153" t="s">
        <v>83</v>
      </c>
      <c r="AY184" s="18" t="s">
        <v>144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8" t="s">
        <v>81</v>
      </c>
      <c r="BK184" s="154">
        <f>ROUND(I184*H184,2)</f>
        <v>0</v>
      </c>
      <c r="BL184" s="18" t="s">
        <v>151</v>
      </c>
      <c r="BM184" s="153" t="s">
        <v>235</v>
      </c>
    </row>
    <row r="185" spans="1:47" s="2" customFormat="1" ht="19.2">
      <c r="A185" s="33"/>
      <c r="B185" s="34"/>
      <c r="C185" s="33"/>
      <c r="D185" s="155" t="s">
        <v>152</v>
      </c>
      <c r="E185" s="33"/>
      <c r="F185" s="156" t="s">
        <v>454</v>
      </c>
      <c r="G185" s="33"/>
      <c r="H185" s="33"/>
      <c r="I185" s="157"/>
      <c r="J185" s="33"/>
      <c r="K185" s="33"/>
      <c r="L185" s="34"/>
      <c r="M185" s="158"/>
      <c r="N185" s="159"/>
      <c r="O185" s="59"/>
      <c r="P185" s="59"/>
      <c r="Q185" s="59"/>
      <c r="R185" s="59"/>
      <c r="S185" s="59"/>
      <c r="T185" s="60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8" t="s">
        <v>152</v>
      </c>
      <c r="AU185" s="18" t="s">
        <v>83</v>
      </c>
    </row>
    <row r="186" spans="2:63" s="12" customFormat="1" ht="25.95" customHeight="1">
      <c r="B186" s="129"/>
      <c r="D186" s="130" t="s">
        <v>72</v>
      </c>
      <c r="E186" s="131" t="s">
        <v>456</v>
      </c>
      <c r="F186" s="131" t="s">
        <v>457</v>
      </c>
      <c r="I186" s="132"/>
      <c r="J186" s="118">
        <f>BK186</f>
        <v>0</v>
      </c>
      <c r="L186" s="129"/>
      <c r="M186" s="133"/>
      <c r="N186" s="134"/>
      <c r="O186" s="134"/>
      <c r="P186" s="135">
        <f>P187+P232+P256+P316</f>
        <v>0</v>
      </c>
      <c r="Q186" s="134"/>
      <c r="R186" s="135">
        <f>R187+R232+R256+R316</f>
        <v>0</v>
      </c>
      <c r="S186" s="134"/>
      <c r="T186" s="136">
        <f>T187+T232+T256+T316</f>
        <v>0</v>
      </c>
      <c r="AR186" s="130" t="s">
        <v>83</v>
      </c>
      <c r="AT186" s="137" t="s">
        <v>72</v>
      </c>
      <c r="AU186" s="137" t="s">
        <v>73</v>
      </c>
      <c r="AY186" s="130" t="s">
        <v>144</v>
      </c>
      <c r="BK186" s="138">
        <f>BK187+BK232+BK256+BK316</f>
        <v>0</v>
      </c>
    </row>
    <row r="187" spans="2:63" s="12" customFormat="1" ht="22.8" customHeight="1">
      <c r="B187" s="129"/>
      <c r="D187" s="130" t="s">
        <v>72</v>
      </c>
      <c r="E187" s="139" t="s">
        <v>1070</v>
      </c>
      <c r="F187" s="139" t="s">
        <v>1071</v>
      </c>
      <c r="I187" s="132"/>
      <c r="J187" s="140">
        <f>BK187</f>
        <v>0</v>
      </c>
      <c r="L187" s="129"/>
      <c r="M187" s="133"/>
      <c r="N187" s="134"/>
      <c r="O187" s="134"/>
      <c r="P187" s="135">
        <f>SUM(P188:P231)</f>
        <v>0</v>
      </c>
      <c r="Q187" s="134"/>
      <c r="R187" s="135">
        <f>SUM(R188:R231)</f>
        <v>0</v>
      </c>
      <c r="S187" s="134"/>
      <c r="T187" s="136">
        <f>SUM(T188:T231)</f>
        <v>0</v>
      </c>
      <c r="AR187" s="130" t="s">
        <v>83</v>
      </c>
      <c r="AT187" s="137" t="s">
        <v>72</v>
      </c>
      <c r="AU187" s="137" t="s">
        <v>81</v>
      </c>
      <c r="AY187" s="130" t="s">
        <v>144</v>
      </c>
      <c r="BK187" s="138">
        <f>SUM(BK188:BK231)</f>
        <v>0</v>
      </c>
    </row>
    <row r="188" spans="1:65" s="2" customFormat="1" ht="16.5" customHeight="1">
      <c r="A188" s="33"/>
      <c r="B188" s="141"/>
      <c r="C188" s="142" t="s">
        <v>8</v>
      </c>
      <c r="D188" s="142" t="s">
        <v>146</v>
      </c>
      <c r="E188" s="143" t="s">
        <v>1072</v>
      </c>
      <c r="F188" s="144" t="s">
        <v>1073</v>
      </c>
      <c r="G188" s="145" t="s">
        <v>192</v>
      </c>
      <c r="H188" s="146">
        <v>78</v>
      </c>
      <c r="I188" s="147"/>
      <c r="J188" s="148">
        <f>ROUND(I188*H188,2)</f>
        <v>0</v>
      </c>
      <c r="K188" s="144" t="s">
        <v>183</v>
      </c>
      <c r="L188" s="34"/>
      <c r="M188" s="149" t="s">
        <v>1</v>
      </c>
      <c r="N188" s="150" t="s">
        <v>38</v>
      </c>
      <c r="O188" s="59"/>
      <c r="P188" s="151">
        <f>O188*H188</f>
        <v>0</v>
      </c>
      <c r="Q188" s="151">
        <v>0</v>
      </c>
      <c r="R188" s="151">
        <f>Q188*H188</f>
        <v>0</v>
      </c>
      <c r="S188" s="151">
        <v>0</v>
      </c>
      <c r="T188" s="152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3" t="s">
        <v>196</v>
      </c>
      <c r="AT188" s="153" t="s">
        <v>146</v>
      </c>
      <c r="AU188" s="153" t="s">
        <v>83</v>
      </c>
      <c r="AY188" s="18" t="s">
        <v>144</v>
      </c>
      <c r="BE188" s="154">
        <f>IF(N188="základní",J188,0)</f>
        <v>0</v>
      </c>
      <c r="BF188" s="154">
        <f>IF(N188="snížená",J188,0)</f>
        <v>0</v>
      </c>
      <c r="BG188" s="154">
        <f>IF(N188="zákl. přenesená",J188,0)</f>
        <v>0</v>
      </c>
      <c r="BH188" s="154">
        <f>IF(N188="sníž. přenesená",J188,0)</f>
        <v>0</v>
      </c>
      <c r="BI188" s="154">
        <f>IF(N188="nulová",J188,0)</f>
        <v>0</v>
      </c>
      <c r="BJ188" s="18" t="s">
        <v>81</v>
      </c>
      <c r="BK188" s="154">
        <f>ROUND(I188*H188,2)</f>
        <v>0</v>
      </c>
      <c r="BL188" s="18" t="s">
        <v>196</v>
      </c>
      <c r="BM188" s="153" t="s">
        <v>240</v>
      </c>
    </row>
    <row r="189" spans="1:47" s="2" customFormat="1" ht="10.2">
      <c r="A189" s="33"/>
      <c r="B189" s="34"/>
      <c r="C189" s="33"/>
      <c r="D189" s="155" t="s">
        <v>152</v>
      </c>
      <c r="E189" s="33"/>
      <c r="F189" s="156" t="s">
        <v>1073</v>
      </c>
      <c r="G189" s="33"/>
      <c r="H189" s="33"/>
      <c r="I189" s="157"/>
      <c r="J189" s="33"/>
      <c r="K189" s="33"/>
      <c r="L189" s="34"/>
      <c r="M189" s="158"/>
      <c r="N189" s="159"/>
      <c r="O189" s="59"/>
      <c r="P189" s="59"/>
      <c r="Q189" s="59"/>
      <c r="R189" s="59"/>
      <c r="S189" s="59"/>
      <c r="T189" s="60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152</v>
      </c>
      <c r="AU189" s="18" t="s">
        <v>83</v>
      </c>
    </row>
    <row r="190" spans="2:51" s="15" customFormat="1" ht="10.2">
      <c r="B190" s="176"/>
      <c r="D190" s="155" t="s">
        <v>165</v>
      </c>
      <c r="E190" s="177" t="s">
        <v>1</v>
      </c>
      <c r="F190" s="178" t="s">
        <v>1066</v>
      </c>
      <c r="H190" s="177" t="s">
        <v>1</v>
      </c>
      <c r="I190" s="179"/>
      <c r="L190" s="176"/>
      <c r="M190" s="180"/>
      <c r="N190" s="181"/>
      <c r="O190" s="181"/>
      <c r="P190" s="181"/>
      <c r="Q190" s="181"/>
      <c r="R190" s="181"/>
      <c r="S190" s="181"/>
      <c r="T190" s="182"/>
      <c r="AT190" s="177" t="s">
        <v>165</v>
      </c>
      <c r="AU190" s="177" t="s">
        <v>83</v>
      </c>
      <c r="AV190" s="15" t="s">
        <v>81</v>
      </c>
      <c r="AW190" s="15" t="s">
        <v>30</v>
      </c>
      <c r="AX190" s="15" t="s">
        <v>73</v>
      </c>
      <c r="AY190" s="177" t="s">
        <v>144</v>
      </c>
    </row>
    <row r="191" spans="2:51" s="13" customFormat="1" ht="10.2">
      <c r="B191" s="160"/>
      <c r="D191" s="155" t="s">
        <v>165</v>
      </c>
      <c r="E191" s="161" t="s">
        <v>1</v>
      </c>
      <c r="F191" s="162" t="s">
        <v>353</v>
      </c>
      <c r="H191" s="163">
        <v>78</v>
      </c>
      <c r="I191" s="164"/>
      <c r="L191" s="160"/>
      <c r="M191" s="165"/>
      <c r="N191" s="166"/>
      <c r="O191" s="166"/>
      <c r="P191" s="166"/>
      <c r="Q191" s="166"/>
      <c r="R191" s="166"/>
      <c r="S191" s="166"/>
      <c r="T191" s="167"/>
      <c r="AT191" s="161" t="s">
        <v>165</v>
      </c>
      <c r="AU191" s="161" t="s">
        <v>83</v>
      </c>
      <c r="AV191" s="13" t="s">
        <v>83</v>
      </c>
      <c r="AW191" s="13" t="s">
        <v>30</v>
      </c>
      <c r="AX191" s="13" t="s">
        <v>73</v>
      </c>
      <c r="AY191" s="161" t="s">
        <v>144</v>
      </c>
    </row>
    <row r="192" spans="2:51" s="14" customFormat="1" ht="10.2">
      <c r="B192" s="168"/>
      <c r="D192" s="155" t="s">
        <v>165</v>
      </c>
      <c r="E192" s="169" t="s">
        <v>1</v>
      </c>
      <c r="F192" s="170" t="s">
        <v>167</v>
      </c>
      <c r="H192" s="171">
        <v>78</v>
      </c>
      <c r="I192" s="172"/>
      <c r="L192" s="168"/>
      <c r="M192" s="173"/>
      <c r="N192" s="174"/>
      <c r="O192" s="174"/>
      <c r="P192" s="174"/>
      <c r="Q192" s="174"/>
      <c r="R192" s="174"/>
      <c r="S192" s="174"/>
      <c r="T192" s="175"/>
      <c r="AT192" s="169" t="s">
        <v>165</v>
      </c>
      <c r="AU192" s="169" t="s">
        <v>83</v>
      </c>
      <c r="AV192" s="14" t="s">
        <v>151</v>
      </c>
      <c r="AW192" s="14" t="s">
        <v>30</v>
      </c>
      <c r="AX192" s="14" t="s">
        <v>81</v>
      </c>
      <c r="AY192" s="169" t="s">
        <v>144</v>
      </c>
    </row>
    <row r="193" spans="1:65" s="2" customFormat="1" ht="16.5" customHeight="1">
      <c r="A193" s="33"/>
      <c r="B193" s="141"/>
      <c r="C193" s="142" t="s">
        <v>196</v>
      </c>
      <c r="D193" s="142" t="s">
        <v>146</v>
      </c>
      <c r="E193" s="143" t="s">
        <v>1074</v>
      </c>
      <c r="F193" s="144" t="s">
        <v>1075</v>
      </c>
      <c r="G193" s="145" t="s">
        <v>192</v>
      </c>
      <c r="H193" s="146">
        <v>36</v>
      </c>
      <c r="I193" s="147"/>
      <c r="J193" s="148">
        <f>ROUND(I193*H193,2)</f>
        <v>0</v>
      </c>
      <c r="K193" s="144" t="s">
        <v>183</v>
      </c>
      <c r="L193" s="34"/>
      <c r="M193" s="149" t="s">
        <v>1</v>
      </c>
      <c r="N193" s="150" t="s">
        <v>38</v>
      </c>
      <c r="O193" s="59"/>
      <c r="P193" s="151">
        <f>O193*H193</f>
        <v>0</v>
      </c>
      <c r="Q193" s="151">
        <v>0</v>
      </c>
      <c r="R193" s="151">
        <f>Q193*H193</f>
        <v>0</v>
      </c>
      <c r="S193" s="151">
        <v>0</v>
      </c>
      <c r="T193" s="152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53" t="s">
        <v>196</v>
      </c>
      <c r="AT193" s="153" t="s">
        <v>146</v>
      </c>
      <c r="AU193" s="153" t="s">
        <v>83</v>
      </c>
      <c r="AY193" s="18" t="s">
        <v>144</v>
      </c>
      <c r="BE193" s="154">
        <f>IF(N193="základní",J193,0)</f>
        <v>0</v>
      </c>
      <c r="BF193" s="154">
        <f>IF(N193="snížená",J193,0)</f>
        <v>0</v>
      </c>
      <c r="BG193" s="154">
        <f>IF(N193="zákl. přenesená",J193,0)</f>
        <v>0</v>
      </c>
      <c r="BH193" s="154">
        <f>IF(N193="sníž. přenesená",J193,0)</f>
        <v>0</v>
      </c>
      <c r="BI193" s="154">
        <f>IF(N193="nulová",J193,0)</f>
        <v>0</v>
      </c>
      <c r="BJ193" s="18" t="s">
        <v>81</v>
      </c>
      <c r="BK193" s="154">
        <f>ROUND(I193*H193,2)</f>
        <v>0</v>
      </c>
      <c r="BL193" s="18" t="s">
        <v>196</v>
      </c>
      <c r="BM193" s="153" t="s">
        <v>245</v>
      </c>
    </row>
    <row r="194" spans="1:47" s="2" customFormat="1" ht="10.2">
      <c r="A194" s="33"/>
      <c r="B194" s="34"/>
      <c r="C194" s="33"/>
      <c r="D194" s="155" t="s">
        <v>152</v>
      </c>
      <c r="E194" s="33"/>
      <c r="F194" s="156" t="s">
        <v>1075</v>
      </c>
      <c r="G194" s="33"/>
      <c r="H194" s="33"/>
      <c r="I194" s="157"/>
      <c r="J194" s="33"/>
      <c r="K194" s="33"/>
      <c r="L194" s="34"/>
      <c r="M194" s="158"/>
      <c r="N194" s="159"/>
      <c r="O194" s="59"/>
      <c r="P194" s="59"/>
      <c r="Q194" s="59"/>
      <c r="R194" s="59"/>
      <c r="S194" s="59"/>
      <c r="T194" s="60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8" t="s">
        <v>152</v>
      </c>
      <c r="AU194" s="18" t="s">
        <v>83</v>
      </c>
    </row>
    <row r="195" spans="2:51" s="15" customFormat="1" ht="10.2">
      <c r="B195" s="176"/>
      <c r="D195" s="155" t="s">
        <v>165</v>
      </c>
      <c r="E195" s="177" t="s">
        <v>1</v>
      </c>
      <c r="F195" s="178" t="s">
        <v>1066</v>
      </c>
      <c r="H195" s="177" t="s">
        <v>1</v>
      </c>
      <c r="I195" s="179"/>
      <c r="L195" s="176"/>
      <c r="M195" s="180"/>
      <c r="N195" s="181"/>
      <c r="O195" s="181"/>
      <c r="P195" s="181"/>
      <c r="Q195" s="181"/>
      <c r="R195" s="181"/>
      <c r="S195" s="181"/>
      <c r="T195" s="182"/>
      <c r="AT195" s="177" t="s">
        <v>165</v>
      </c>
      <c r="AU195" s="177" t="s">
        <v>83</v>
      </c>
      <c r="AV195" s="15" t="s">
        <v>81</v>
      </c>
      <c r="AW195" s="15" t="s">
        <v>30</v>
      </c>
      <c r="AX195" s="15" t="s">
        <v>73</v>
      </c>
      <c r="AY195" s="177" t="s">
        <v>144</v>
      </c>
    </row>
    <row r="196" spans="2:51" s="13" customFormat="1" ht="10.2">
      <c r="B196" s="160"/>
      <c r="D196" s="155" t="s">
        <v>165</v>
      </c>
      <c r="E196" s="161" t="s">
        <v>1</v>
      </c>
      <c r="F196" s="162" t="s">
        <v>254</v>
      </c>
      <c r="H196" s="163">
        <v>36</v>
      </c>
      <c r="I196" s="164"/>
      <c r="L196" s="160"/>
      <c r="M196" s="165"/>
      <c r="N196" s="166"/>
      <c r="O196" s="166"/>
      <c r="P196" s="166"/>
      <c r="Q196" s="166"/>
      <c r="R196" s="166"/>
      <c r="S196" s="166"/>
      <c r="T196" s="167"/>
      <c r="AT196" s="161" t="s">
        <v>165</v>
      </c>
      <c r="AU196" s="161" t="s">
        <v>83</v>
      </c>
      <c r="AV196" s="13" t="s">
        <v>83</v>
      </c>
      <c r="AW196" s="13" t="s">
        <v>30</v>
      </c>
      <c r="AX196" s="13" t="s">
        <v>73</v>
      </c>
      <c r="AY196" s="161" t="s">
        <v>144</v>
      </c>
    </row>
    <row r="197" spans="2:51" s="14" customFormat="1" ht="10.2">
      <c r="B197" s="168"/>
      <c r="D197" s="155" t="s">
        <v>165</v>
      </c>
      <c r="E197" s="169" t="s">
        <v>1</v>
      </c>
      <c r="F197" s="170" t="s">
        <v>167</v>
      </c>
      <c r="H197" s="171">
        <v>36</v>
      </c>
      <c r="I197" s="172"/>
      <c r="L197" s="168"/>
      <c r="M197" s="173"/>
      <c r="N197" s="174"/>
      <c r="O197" s="174"/>
      <c r="P197" s="174"/>
      <c r="Q197" s="174"/>
      <c r="R197" s="174"/>
      <c r="S197" s="174"/>
      <c r="T197" s="175"/>
      <c r="AT197" s="169" t="s">
        <v>165</v>
      </c>
      <c r="AU197" s="169" t="s">
        <v>83</v>
      </c>
      <c r="AV197" s="14" t="s">
        <v>151</v>
      </c>
      <c r="AW197" s="14" t="s">
        <v>30</v>
      </c>
      <c r="AX197" s="14" t="s">
        <v>81</v>
      </c>
      <c r="AY197" s="169" t="s">
        <v>144</v>
      </c>
    </row>
    <row r="198" spans="1:65" s="2" customFormat="1" ht="16.5" customHeight="1">
      <c r="A198" s="33"/>
      <c r="B198" s="141"/>
      <c r="C198" s="142" t="s">
        <v>247</v>
      </c>
      <c r="D198" s="142" t="s">
        <v>146</v>
      </c>
      <c r="E198" s="143" t="s">
        <v>1076</v>
      </c>
      <c r="F198" s="144" t="s">
        <v>1077</v>
      </c>
      <c r="G198" s="145" t="s">
        <v>192</v>
      </c>
      <c r="H198" s="146">
        <v>108</v>
      </c>
      <c r="I198" s="147"/>
      <c r="J198" s="148">
        <f>ROUND(I198*H198,2)</f>
        <v>0</v>
      </c>
      <c r="K198" s="144" t="s">
        <v>183</v>
      </c>
      <c r="L198" s="34"/>
      <c r="M198" s="149" t="s">
        <v>1</v>
      </c>
      <c r="N198" s="150" t="s">
        <v>38</v>
      </c>
      <c r="O198" s="59"/>
      <c r="P198" s="151">
        <f>O198*H198</f>
        <v>0</v>
      </c>
      <c r="Q198" s="151">
        <v>0</v>
      </c>
      <c r="R198" s="151">
        <f>Q198*H198</f>
        <v>0</v>
      </c>
      <c r="S198" s="151">
        <v>0</v>
      </c>
      <c r="T198" s="15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53" t="s">
        <v>196</v>
      </c>
      <c r="AT198" s="153" t="s">
        <v>146</v>
      </c>
      <c r="AU198" s="153" t="s">
        <v>83</v>
      </c>
      <c r="AY198" s="18" t="s">
        <v>144</v>
      </c>
      <c r="BE198" s="154">
        <f>IF(N198="základní",J198,0)</f>
        <v>0</v>
      </c>
      <c r="BF198" s="154">
        <f>IF(N198="snížená",J198,0)</f>
        <v>0</v>
      </c>
      <c r="BG198" s="154">
        <f>IF(N198="zákl. přenesená",J198,0)</f>
        <v>0</v>
      </c>
      <c r="BH198" s="154">
        <f>IF(N198="sníž. přenesená",J198,0)</f>
        <v>0</v>
      </c>
      <c r="BI198" s="154">
        <f>IF(N198="nulová",J198,0)</f>
        <v>0</v>
      </c>
      <c r="BJ198" s="18" t="s">
        <v>81</v>
      </c>
      <c r="BK198" s="154">
        <f>ROUND(I198*H198,2)</f>
        <v>0</v>
      </c>
      <c r="BL198" s="18" t="s">
        <v>196</v>
      </c>
      <c r="BM198" s="153" t="s">
        <v>250</v>
      </c>
    </row>
    <row r="199" spans="1:47" s="2" customFormat="1" ht="10.2">
      <c r="A199" s="33"/>
      <c r="B199" s="34"/>
      <c r="C199" s="33"/>
      <c r="D199" s="155" t="s">
        <v>152</v>
      </c>
      <c r="E199" s="33"/>
      <c r="F199" s="156" t="s">
        <v>1077</v>
      </c>
      <c r="G199" s="33"/>
      <c r="H199" s="33"/>
      <c r="I199" s="157"/>
      <c r="J199" s="33"/>
      <c r="K199" s="33"/>
      <c r="L199" s="34"/>
      <c r="M199" s="158"/>
      <c r="N199" s="159"/>
      <c r="O199" s="59"/>
      <c r="P199" s="59"/>
      <c r="Q199" s="59"/>
      <c r="R199" s="59"/>
      <c r="S199" s="59"/>
      <c r="T199" s="60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152</v>
      </c>
      <c r="AU199" s="18" t="s">
        <v>83</v>
      </c>
    </row>
    <row r="200" spans="2:51" s="15" customFormat="1" ht="10.2">
      <c r="B200" s="176"/>
      <c r="D200" s="155" t="s">
        <v>165</v>
      </c>
      <c r="E200" s="177" t="s">
        <v>1</v>
      </c>
      <c r="F200" s="178" t="s">
        <v>1066</v>
      </c>
      <c r="H200" s="177" t="s">
        <v>1</v>
      </c>
      <c r="I200" s="179"/>
      <c r="L200" s="176"/>
      <c r="M200" s="180"/>
      <c r="N200" s="181"/>
      <c r="O200" s="181"/>
      <c r="P200" s="181"/>
      <c r="Q200" s="181"/>
      <c r="R200" s="181"/>
      <c r="S200" s="181"/>
      <c r="T200" s="182"/>
      <c r="AT200" s="177" t="s">
        <v>165</v>
      </c>
      <c r="AU200" s="177" t="s">
        <v>83</v>
      </c>
      <c r="AV200" s="15" t="s">
        <v>81</v>
      </c>
      <c r="AW200" s="15" t="s">
        <v>30</v>
      </c>
      <c r="AX200" s="15" t="s">
        <v>73</v>
      </c>
      <c r="AY200" s="177" t="s">
        <v>144</v>
      </c>
    </row>
    <row r="201" spans="2:51" s="13" customFormat="1" ht="10.2">
      <c r="B201" s="160"/>
      <c r="D201" s="155" t="s">
        <v>165</v>
      </c>
      <c r="E201" s="161" t="s">
        <v>1</v>
      </c>
      <c r="F201" s="162" t="s">
        <v>418</v>
      </c>
      <c r="H201" s="163">
        <v>108</v>
      </c>
      <c r="I201" s="164"/>
      <c r="L201" s="160"/>
      <c r="M201" s="165"/>
      <c r="N201" s="166"/>
      <c r="O201" s="166"/>
      <c r="P201" s="166"/>
      <c r="Q201" s="166"/>
      <c r="R201" s="166"/>
      <c r="S201" s="166"/>
      <c r="T201" s="167"/>
      <c r="AT201" s="161" t="s">
        <v>165</v>
      </c>
      <c r="AU201" s="161" t="s">
        <v>83</v>
      </c>
      <c r="AV201" s="13" t="s">
        <v>83</v>
      </c>
      <c r="AW201" s="13" t="s">
        <v>30</v>
      </c>
      <c r="AX201" s="13" t="s">
        <v>73</v>
      </c>
      <c r="AY201" s="161" t="s">
        <v>144</v>
      </c>
    </row>
    <row r="202" spans="2:51" s="14" customFormat="1" ht="10.2">
      <c r="B202" s="168"/>
      <c r="D202" s="155" t="s">
        <v>165</v>
      </c>
      <c r="E202" s="169" t="s">
        <v>1</v>
      </c>
      <c r="F202" s="170" t="s">
        <v>167</v>
      </c>
      <c r="H202" s="171">
        <v>108</v>
      </c>
      <c r="I202" s="172"/>
      <c r="L202" s="168"/>
      <c r="M202" s="173"/>
      <c r="N202" s="174"/>
      <c r="O202" s="174"/>
      <c r="P202" s="174"/>
      <c r="Q202" s="174"/>
      <c r="R202" s="174"/>
      <c r="S202" s="174"/>
      <c r="T202" s="175"/>
      <c r="AT202" s="169" t="s">
        <v>165</v>
      </c>
      <c r="AU202" s="169" t="s">
        <v>83</v>
      </c>
      <c r="AV202" s="14" t="s">
        <v>151</v>
      </c>
      <c r="AW202" s="14" t="s">
        <v>30</v>
      </c>
      <c r="AX202" s="14" t="s">
        <v>81</v>
      </c>
      <c r="AY202" s="169" t="s">
        <v>144</v>
      </c>
    </row>
    <row r="203" spans="1:65" s="2" customFormat="1" ht="16.5" customHeight="1">
      <c r="A203" s="33"/>
      <c r="B203" s="141"/>
      <c r="C203" s="142" t="s">
        <v>200</v>
      </c>
      <c r="D203" s="142" t="s">
        <v>146</v>
      </c>
      <c r="E203" s="143" t="s">
        <v>1078</v>
      </c>
      <c r="F203" s="144" t="s">
        <v>1079</v>
      </c>
      <c r="G203" s="145" t="s">
        <v>192</v>
      </c>
      <c r="H203" s="146">
        <v>74</v>
      </c>
      <c r="I203" s="147"/>
      <c r="J203" s="148">
        <f>ROUND(I203*H203,2)</f>
        <v>0</v>
      </c>
      <c r="K203" s="144" t="s">
        <v>183</v>
      </c>
      <c r="L203" s="34"/>
      <c r="M203" s="149" t="s">
        <v>1</v>
      </c>
      <c r="N203" s="150" t="s">
        <v>38</v>
      </c>
      <c r="O203" s="59"/>
      <c r="P203" s="151">
        <f>O203*H203</f>
        <v>0</v>
      </c>
      <c r="Q203" s="151">
        <v>0</v>
      </c>
      <c r="R203" s="151">
        <f>Q203*H203</f>
        <v>0</v>
      </c>
      <c r="S203" s="151">
        <v>0</v>
      </c>
      <c r="T203" s="152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53" t="s">
        <v>196</v>
      </c>
      <c r="AT203" s="153" t="s">
        <v>146</v>
      </c>
      <c r="AU203" s="153" t="s">
        <v>83</v>
      </c>
      <c r="AY203" s="18" t="s">
        <v>144</v>
      </c>
      <c r="BE203" s="154">
        <f>IF(N203="základní",J203,0)</f>
        <v>0</v>
      </c>
      <c r="BF203" s="154">
        <f>IF(N203="snížená",J203,0)</f>
        <v>0</v>
      </c>
      <c r="BG203" s="154">
        <f>IF(N203="zákl. přenesená",J203,0)</f>
        <v>0</v>
      </c>
      <c r="BH203" s="154">
        <f>IF(N203="sníž. přenesená",J203,0)</f>
        <v>0</v>
      </c>
      <c r="BI203" s="154">
        <f>IF(N203="nulová",J203,0)</f>
        <v>0</v>
      </c>
      <c r="BJ203" s="18" t="s">
        <v>81</v>
      </c>
      <c r="BK203" s="154">
        <f>ROUND(I203*H203,2)</f>
        <v>0</v>
      </c>
      <c r="BL203" s="18" t="s">
        <v>196</v>
      </c>
      <c r="BM203" s="153" t="s">
        <v>254</v>
      </c>
    </row>
    <row r="204" spans="1:47" s="2" customFormat="1" ht="10.2">
      <c r="A204" s="33"/>
      <c r="B204" s="34"/>
      <c r="C204" s="33"/>
      <c r="D204" s="155" t="s">
        <v>152</v>
      </c>
      <c r="E204" s="33"/>
      <c r="F204" s="156" t="s">
        <v>1079</v>
      </c>
      <c r="G204" s="33"/>
      <c r="H204" s="33"/>
      <c r="I204" s="157"/>
      <c r="J204" s="33"/>
      <c r="K204" s="33"/>
      <c r="L204" s="34"/>
      <c r="M204" s="158"/>
      <c r="N204" s="159"/>
      <c r="O204" s="59"/>
      <c r="P204" s="59"/>
      <c r="Q204" s="59"/>
      <c r="R204" s="59"/>
      <c r="S204" s="59"/>
      <c r="T204" s="60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8" t="s">
        <v>152</v>
      </c>
      <c r="AU204" s="18" t="s">
        <v>83</v>
      </c>
    </row>
    <row r="205" spans="2:51" s="15" customFormat="1" ht="10.2">
      <c r="B205" s="176"/>
      <c r="D205" s="155" t="s">
        <v>165</v>
      </c>
      <c r="E205" s="177" t="s">
        <v>1</v>
      </c>
      <c r="F205" s="178" t="s">
        <v>1066</v>
      </c>
      <c r="H205" s="177" t="s">
        <v>1</v>
      </c>
      <c r="I205" s="179"/>
      <c r="L205" s="176"/>
      <c r="M205" s="180"/>
      <c r="N205" s="181"/>
      <c r="O205" s="181"/>
      <c r="P205" s="181"/>
      <c r="Q205" s="181"/>
      <c r="R205" s="181"/>
      <c r="S205" s="181"/>
      <c r="T205" s="182"/>
      <c r="AT205" s="177" t="s">
        <v>165</v>
      </c>
      <c r="AU205" s="177" t="s">
        <v>83</v>
      </c>
      <c r="AV205" s="15" t="s">
        <v>81</v>
      </c>
      <c r="AW205" s="15" t="s">
        <v>30</v>
      </c>
      <c r="AX205" s="15" t="s">
        <v>73</v>
      </c>
      <c r="AY205" s="177" t="s">
        <v>144</v>
      </c>
    </row>
    <row r="206" spans="2:51" s="13" customFormat="1" ht="10.2">
      <c r="B206" s="160"/>
      <c r="D206" s="155" t="s">
        <v>165</v>
      </c>
      <c r="E206" s="161" t="s">
        <v>1</v>
      </c>
      <c r="F206" s="162" t="s">
        <v>345</v>
      </c>
      <c r="H206" s="163">
        <v>74</v>
      </c>
      <c r="I206" s="164"/>
      <c r="L206" s="160"/>
      <c r="M206" s="165"/>
      <c r="N206" s="166"/>
      <c r="O206" s="166"/>
      <c r="P206" s="166"/>
      <c r="Q206" s="166"/>
      <c r="R206" s="166"/>
      <c r="S206" s="166"/>
      <c r="T206" s="167"/>
      <c r="AT206" s="161" t="s">
        <v>165</v>
      </c>
      <c r="AU206" s="161" t="s">
        <v>83</v>
      </c>
      <c r="AV206" s="13" t="s">
        <v>83</v>
      </c>
      <c r="AW206" s="13" t="s">
        <v>30</v>
      </c>
      <c r="AX206" s="13" t="s">
        <v>73</v>
      </c>
      <c r="AY206" s="161" t="s">
        <v>144</v>
      </c>
    </row>
    <row r="207" spans="2:51" s="14" customFormat="1" ht="10.2">
      <c r="B207" s="168"/>
      <c r="D207" s="155" t="s">
        <v>165</v>
      </c>
      <c r="E207" s="169" t="s">
        <v>1</v>
      </c>
      <c r="F207" s="170" t="s">
        <v>167</v>
      </c>
      <c r="H207" s="171">
        <v>74</v>
      </c>
      <c r="I207" s="172"/>
      <c r="L207" s="168"/>
      <c r="M207" s="173"/>
      <c r="N207" s="174"/>
      <c r="O207" s="174"/>
      <c r="P207" s="174"/>
      <c r="Q207" s="174"/>
      <c r="R207" s="174"/>
      <c r="S207" s="174"/>
      <c r="T207" s="175"/>
      <c r="AT207" s="169" t="s">
        <v>165</v>
      </c>
      <c r="AU207" s="169" t="s">
        <v>83</v>
      </c>
      <c r="AV207" s="14" t="s">
        <v>151</v>
      </c>
      <c r="AW207" s="14" t="s">
        <v>30</v>
      </c>
      <c r="AX207" s="14" t="s">
        <v>81</v>
      </c>
      <c r="AY207" s="169" t="s">
        <v>144</v>
      </c>
    </row>
    <row r="208" spans="1:65" s="2" customFormat="1" ht="16.5" customHeight="1">
      <c r="A208" s="33"/>
      <c r="B208" s="141"/>
      <c r="C208" s="142" t="s">
        <v>256</v>
      </c>
      <c r="D208" s="142" t="s">
        <v>146</v>
      </c>
      <c r="E208" s="143" t="s">
        <v>1080</v>
      </c>
      <c r="F208" s="144" t="s">
        <v>1081</v>
      </c>
      <c r="G208" s="145" t="s">
        <v>192</v>
      </c>
      <c r="H208" s="146">
        <v>12</v>
      </c>
      <c r="I208" s="147"/>
      <c r="J208" s="148">
        <f>ROUND(I208*H208,2)</f>
        <v>0</v>
      </c>
      <c r="K208" s="144" t="s">
        <v>183</v>
      </c>
      <c r="L208" s="34"/>
      <c r="M208" s="149" t="s">
        <v>1</v>
      </c>
      <c r="N208" s="150" t="s">
        <v>38</v>
      </c>
      <c r="O208" s="59"/>
      <c r="P208" s="151">
        <f>O208*H208</f>
        <v>0</v>
      </c>
      <c r="Q208" s="151">
        <v>0</v>
      </c>
      <c r="R208" s="151">
        <f>Q208*H208</f>
        <v>0</v>
      </c>
      <c r="S208" s="151">
        <v>0</v>
      </c>
      <c r="T208" s="152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53" t="s">
        <v>196</v>
      </c>
      <c r="AT208" s="153" t="s">
        <v>146</v>
      </c>
      <c r="AU208" s="153" t="s">
        <v>83</v>
      </c>
      <c r="AY208" s="18" t="s">
        <v>144</v>
      </c>
      <c r="BE208" s="154">
        <f>IF(N208="základní",J208,0)</f>
        <v>0</v>
      </c>
      <c r="BF208" s="154">
        <f>IF(N208="snížená",J208,0)</f>
        <v>0</v>
      </c>
      <c r="BG208" s="154">
        <f>IF(N208="zákl. přenesená",J208,0)</f>
        <v>0</v>
      </c>
      <c r="BH208" s="154">
        <f>IF(N208="sníž. přenesená",J208,0)</f>
        <v>0</v>
      </c>
      <c r="BI208" s="154">
        <f>IF(N208="nulová",J208,0)</f>
        <v>0</v>
      </c>
      <c r="BJ208" s="18" t="s">
        <v>81</v>
      </c>
      <c r="BK208" s="154">
        <f>ROUND(I208*H208,2)</f>
        <v>0</v>
      </c>
      <c r="BL208" s="18" t="s">
        <v>196</v>
      </c>
      <c r="BM208" s="153" t="s">
        <v>259</v>
      </c>
    </row>
    <row r="209" spans="1:47" s="2" customFormat="1" ht="10.2">
      <c r="A209" s="33"/>
      <c r="B209" s="34"/>
      <c r="C209" s="33"/>
      <c r="D209" s="155" t="s">
        <v>152</v>
      </c>
      <c r="E209" s="33"/>
      <c r="F209" s="156" t="s">
        <v>1081</v>
      </c>
      <c r="G209" s="33"/>
      <c r="H209" s="33"/>
      <c r="I209" s="157"/>
      <c r="J209" s="33"/>
      <c r="K209" s="33"/>
      <c r="L209" s="34"/>
      <c r="M209" s="158"/>
      <c r="N209" s="159"/>
      <c r="O209" s="59"/>
      <c r="P209" s="59"/>
      <c r="Q209" s="59"/>
      <c r="R209" s="59"/>
      <c r="S209" s="59"/>
      <c r="T209" s="60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T209" s="18" t="s">
        <v>152</v>
      </c>
      <c r="AU209" s="18" t="s">
        <v>83</v>
      </c>
    </row>
    <row r="210" spans="2:51" s="15" customFormat="1" ht="10.2">
      <c r="B210" s="176"/>
      <c r="D210" s="155" t="s">
        <v>165</v>
      </c>
      <c r="E210" s="177" t="s">
        <v>1</v>
      </c>
      <c r="F210" s="178" t="s">
        <v>1066</v>
      </c>
      <c r="H210" s="177" t="s">
        <v>1</v>
      </c>
      <c r="I210" s="179"/>
      <c r="L210" s="176"/>
      <c r="M210" s="180"/>
      <c r="N210" s="181"/>
      <c r="O210" s="181"/>
      <c r="P210" s="181"/>
      <c r="Q210" s="181"/>
      <c r="R210" s="181"/>
      <c r="S210" s="181"/>
      <c r="T210" s="182"/>
      <c r="AT210" s="177" t="s">
        <v>165</v>
      </c>
      <c r="AU210" s="177" t="s">
        <v>83</v>
      </c>
      <c r="AV210" s="15" t="s">
        <v>81</v>
      </c>
      <c r="AW210" s="15" t="s">
        <v>30</v>
      </c>
      <c r="AX210" s="15" t="s">
        <v>73</v>
      </c>
      <c r="AY210" s="177" t="s">
        <v>144</v>
      </c>
    </row>
    <row r="211" spans="2:51" s="13" customFormat="1" ht="10.2">
      <c r="B211" s="160"/>
      <c r="D211" s="155" t="s">
        <v>165</v>
      </c>
      <c r="E211" s="161" t="s">
        <v>1</v>
      </c>
      <c r="F211" s="162" t="s">
        <v>184</v>
      </c>
      <c r="H211" s="163">
        <v>12</v>
      </c>
      <c r="I211" s="164"/>
      <c r="L211" s="160"/>
      <c r="M211" s="165"/>
      <c r="N211" s="166"/>
      <c r="O211" s="166"/>
      <c r="P211" s="166"/>
      <c r="Q211" s="166"/>
      <c r="R211" s="166"/>
      <c r="S211" s="166"/>
      <c r="T211" s="167"/>
      <c r="AT211" s="161" t="s">
        <v>165</v>
      </c>
      <c r="AU211" s="161" t="s">
        <v>83</v>
      </c>
      <c r="AV211" s="13" t="s">
        <v>83</v>
      </c>
      <c r="AW211" s="13" t="s">
        <v>30</v>
      </c>
      <c r="AX211" s="13" t="s">
        <v>73</v>
      </c>
      <c r="AY211" s="161" t="s">
        <v>144</v>
      </c>
    </row>
    <row r="212" spans="2:51" s="14" customFormat="1" ht="10.2">
      <c r="B212" s="168"/>
      <c r="D212" s="155" t="s">
        <v>165</v>
      </c>
      <c r="E212" s="169" t="s">
        <v>1</v>
      </c>
      <c r="F212" s="170" t="s">
        <v>167</v>
      </c>
      <c r="H212" s="171">
        <v>12</v>
      </c>
      <c r="I212" s="172"/>
      <c r="L212" s="168"/>
      <c r="M212" s="173"/>
      <c r="N212" s="174"/>
      <c r="O212" s="174"/>
      <c r="P212" s="174"/>
      <c r="Q212" s="174"/>
      <c r="R212" s="174"/>
      <c r="S212" s="174"/>
      <c r="T212" s="175"/>
      <c r="AT212" s="169" t="s">
        <v>165</v>
      </c>
      <c r="AU212" s="169" t="s">
        <v>83</v>
      </c>
      <c r="AV212" s="14" t="s">
        <v>151</v>
      </c>
      <c r="AW212" s="14" t="s">
        <v>30</v>
      </c>
      <c r="AX212" s="14" t="s">
        <v>81</v>
      </c>
      <c r="AY212" s="169" t="s">
        <v>144</v>
      </c>
    </row>
    <row r="213" spans="1:65" s="2" customFormat="1" ht="16.5" customHeight="1">
      <c r="A213" s="33"/>
      <c r="B213" s="141"/>
      <c r="C213" s="142" t="s">
        <v>204</v>
      </c>
      <c r="D213" s="142" t="s">
        <v>146</v>
      </c>
      <c r="E213" s="143" t="s">
        <v>1082</v>
      </c>
      <c r="F213" s="144" t="s">
        <v>1083</v>
      </c>
      <c r="G213" s="145" t="s">
        <v>192</v>
      </c>
      <c r="H213" s="146">
        <v>308</v>
      </c>
      <c r="I213" s="147"/>
      <c r="J213" s="148">
        <f>ROUND(I213*H213,2)</f>
        <v>0</v>
      </c>
      <c r="K213" s="144" t="s">
        <v>183</v>
      </c>
      <c r="L213" s="34"/>
      <c r="M213" s="149" t="s">
        <v>1</v>
      </c>
      <c r="N213" s="150" t="s">
        <v>38</v>
      </c>
      <c r="O213" s="59"/>
      <c r="P213" s="151">
        <f>O213*H213</f>
        <v>0</v>
      </c>
      <c r="Q213" s="151">
        <v>0</v>
      </c>
      <c r="R213" s="151">
        <f>Q213*H213</f>
        <v>0</v>
      </c>
      <c r="S213" s="151">
        <v>0</v>
      </c>
      <c r="T213" s="152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53" t="s">
        <v>196</v>
      </c>
      <c r="AT213" s="153" t="s">
        <v>146</v>
      </c>
      <c r="AU213" s="153" t="s">
        <v>83</v>
      </c>
      <c r="AY213" s="18" t="s">
        <v>144</v>
      </c>
      <c r="BE213" s="154">
        <f>IF(N213="základní",J213,0)</f>
        <v>0</v>
      </c>
      <c r="BF213" s="154">
        <f>IF(N213="snížená",J213,0)</f>
        <v>0</v>
      </c>
      <c r="BG213" s="154">
        <f>IF(N213="zákl. přenesená",J213,0)</f>
        <v>0</v>
      </c>
      <c r="BH213" s="154">
        <f>IF(N213="sníž. přenesená",J213,0)</f>
        <v>0</v>
      </c>
      <c r="BI213" s="154">
        <f>IF(N213="nulová",J213,0)</f>
        <v>0</v>
      </c>
      <c r="BJ213" s="18" t="s">
        <v>81</v>
      </c>
      <c r="BK213" s="154">
        <f>ROUND(I213*H213,2)</f>
        <v>0</v>
      </c>
      <c r="BL213" s="18" t="s">
        <v>196</v>
      </c>
      <c r="BM213" s="153" t="s">
        <v>263</v>
      </c>
    </row>
    <row r="214" spans="1:47" s="2" customFormat="1" ht="10.2">
      <c r="A214" s="33"/>
      <c r="B214" s="34"/>
      <c r="C214" s="33"/>
      <c r="D214" s="155" t="s">
        <v>152</v>
      </c>
      <c r="E214" s="33"/>
      <c r="F214" s="156" t="s">
        <v>1083</v>
      </c>
      <c r="G214" s="33"/>
      <c r="H214" s="33"/>
      <c r="I214" s="157"/>
      <c r="J214" s="33"/>
      <c r="K214" s="33"/>
      <c r="L214" s="34"/>
      <c r="M214" s="158"/>
      <c r="N214" s="159"/>
      <c r="O214" s="59"/>
      <c r="P214" s="59"/>
      <c r="Q214" s="59"/>
      <c r="R214" s="59"/>
      <c r="S214" s="59"/>
      <c r="T214" s="60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8" t="s">
        <v>152</v>
      </c>
      <c r="AU214" s="18" t="s">
        <v>83</v>
      </c>
    </row>
    <row r="215" spans="2:51" s="15" customFormat="1" ht="10.2">
      <c r="B215" s="176"/>
      <c r="D215" s="155" t="s">
        <v>165</v>
      </c>
      <c r="E215" s="177" t="s">
        <v>1</v>
      </c>
      <c r="F215" s="178" t="s">
        <v>272</v>
      </c>
      <c r="H215" s="177" t="s">
        <v>1</v>
      </c>
      <c r="I215" s="179"/>
      <c r="L215" s="176"/>
      <c r="M215" s="180"/>
      <c r="N215" s="181"/>
      <c r="O215" s="181"/>
      <c r="P215" s="181"/>
      <c r="Q215" s="181"/>
      <c r="R215" s="181"/>
      <c r="S215" s="181"/>
      <c r="T215" s="182"/>
      <c r="AT215" s="177" t="s">
        <v>165</v>
      </c>
      <c r="AU215" s="177" t="s">
        <v>83</v>
      </c>
      <c r="AV215" s="15" t="s">
        <v>81</v>
      </c>
      <c r="AW215" s="15" t="s">
        <v>30</v>
      </c>
      <c r="AX215" s="15" t="s">
        <v>73</v>
      </c>
      <c r="AY215" s="177" t="s">
        <v>144</v>
      </c>
    </row>
    <row r="216" spans="2:51" s="13" customFormat="1" ht="10.2">
      <c r="B216" s="160"/>
      <c r="D216" s="155" t="s">
        <v>165</v>
      </c>
      <c r="E216" s="161" t="s">
        <v>1</v>
      </c>
      <c r="F216" s="162" t="s">
        <v>1084</v>
      </c>
      <c r="H216" s="163">
        <v>308</v>
      </c>
      <c r="I216" s="164"/>
      <c r="L216" s="160"/>
      <c r="M216" s="165"/>
      <c r="N216" s="166"/>
      <c r="O216" s="166"/>
      <c r="P216" s="166"/>
      <c r="Q216" s="166"/>
      <c r="R216" s="166"/>
      <c r="S216" s="166"/>
      <c r="T216" s="167"/>
      <c r="AT216" s="161" t="s">
        <v>165</v>
      </c>
      <c r="AU216" s="161" t="s">
        <v>83</v>
      </c>
      <c r="AV216" s="13" t="s">
        <v>83</v>
      </c>
      <c r="AW216" s="13" t="s">
        <v>30</v>
      </c>
      <c r="AX216" s="13" t="s">
        <v>73</v>
      </c>
      <c r="AY216" s="161" t="s">
        <v>144</v>
      </c>
    </row>
    <row r="217" spans="2:51" s="14" customFormat="1" ht="10.2">
      <c r="B217" s="168"/>
      <c r="D217" s="155" t="s">
        <v>165</v>
      </c>
      <c r="E217" s="169" t="s">
        <v>1</v>
      </c>
      <c r="F217" s="170" t="s">
        <v>167</v>
      </c>
      <c r="H217" s="171">
        <v>308</v>
      </c>
      <c r="I217" s="172"/>
      <c r="L217" s="168"/>
      <c r="M217" s="173"/>
      <c r="N217" s="174"/>
      <c r="O217" s="174"/>
      <c r="P217" s="174"/>
      <c r="Q217" s="174"/>
      <c r="R217" s="174"/>
      <c r="S217" s="174"/>
      <c r="T217" s="175"/>
      <c r="AT217" s="169" t="s">
        <v>165</v>
      </c>
      <c r="AU217" s="169" t="s">
        <v>83</v>
      </c>
      <c r="AV217" s="14" t="s">
        <v>151</v>
      </c>
      <c r="AW217" s="14" t="s">
        <v>30</v>
      </c>
      <c r="AX217" s="14" t="s">
        <v>81</v>
      </c>
      <c r="AY217" s="169" t="s">
        <v>144</v>
      </c>
    </row>
    <row r="218" spans="1:65" s="2" customFormat="1" ht="33" customHeight="1">
      <c r="A218" s="33"/>
      <c r="B218" s="141"/>
      <c r="C218" s="142" t="s">
        <v>7</v>
      </c>
      <c r="D218" s="142" t="s">
        <v>146</v>
      </c>
      <c r="E218" s="143" t="s">
        <v>1085</v>
      </c>
      <c r="F218" s="144" t="s">
        <v>1086</v>
      </c>
      <c r="G218" s="145" t="s">
        <v>192</v>
      </c>
      <c r="H218" s="146">
        <v>222</v>
      </c>
      <c r="I218" s="147"/>
      <c r="J218" s="148">
        <f>ROUND(I218*H218,2)</f>
        <v>0</v>
      </c>
      <c r="K218" s="144" t="s">
        <v>183</v>
      </c>
      <c r="L218" s="34"/>
      <c r="M218" s="149" t="s">
        <v>1</v>
      </c>
      <c r="N218" s="150" t="s">
        <v>38</v>
      </c>
      <c r="O218" s="59"/>
      <c r="P218" s="151">
        <f>O218*H218</f>
        <v>0</v>
      </c>
      <c r="Q218" s="151">
        <v>0</v>
      </c>
      <c r="R218" s="151">
        <f>Q218*H218</f>
        <v>0</v>
      </c>
      <c r="S218" s="151">
        <v>0</v>
      </c>
      <c r="T218" s="152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53" t="s">
        <v>196</v>
      </c>
      <c r="AT218" s="153" t="s">
        <v>146</v>
      </c>
      <c r="AU218" s="153" t="s">
        <v>83</v>
      </c>
      <c r="AY218" s="18" t="s">
        <v>144</v>
      </c>
      <c r="BE218" s="154">
        <f>IF(N218="základní",J218,0)</f>
        <v>0</v>
      </c>
      <c r="BF218" s="154">
        <f>IF(N218="snížená",J218,0)</f>
        <v>0</v>
      </c>
      <c r="BG218" s="154">
        <f>IF(N218="zákl. přenesená",J218,0)</f>
        <v>0</v>
      </c>
      <c r="BH218" s="154">
        <f>IF(N218="sníž. přenesená",J218,0)</f>
        <v>0</v>
      </c>
      <c r="BI218" s="154">
        <f>IF(N218="nulová",J218,0)</f>
        <v>0</v>
      </c>
      <c r="BJ218" s="18" t="s">
        <v>81</v>
      </c>
      <c r="BK218" s="154">
        <f>ROUND(I218*H218,2)</f>
        <v>0</v>
      </c>
      <c r="BL218" s="18" t="s">
        <v>196</v>
      </c>
      <c r="BM218" s="153" t="s">
        <v>267</v>
      </c>
    </row>
    <row r="219" spans="1:47" s="2" customFormat="1" ht="19.2">
      <c r="A219" s="33"/>
      <c r="B219" s="34"/>
      <c r="C219" s="33"/>
      <c r="D219" s="155" t="s">
        <v>152</v>
      </c>
      <c r="E219" s="33"/>
      <c r="F219" s="156" t="s">
        <v>1086</v>
      </c>
      <c r="G219" s="33"/>
      <c r="H219" s="33"/>
      <c r="I219" s="157"/>
      <c r="J219" s="33"/>
      <c r="K219" s="33"/>
      <c r="L219" s="34"/>
      <c r="M219" s="158"/>
      <c r="N219" s="159"/>
      <c r="O219" s="59"/>
      <c r="P219" s="59"/>
      <c r="Q219" s="59"/>
      <c r="R219" s="59"/>
      <c r="S219" s="59"/>
      <c r="T219" s="60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8" t="s">
        <v>152</v>
      </c>
      <c r="AU219" s="18" t="s">
        <v>83</v>
      </c>
    </row>
    <row r="220" spans="2:51" s="15" customFormat="1" ht="10.2">
      <c r="B220" s="176"/>
      <c r="D220" s="155" t="s">
        <v>165</v>
      </c>
      <c r="E220" s="177" t="s">
        <v>1</v>
      </c>
      <c r="F220" s="178" t="s">
        <v>272</v>
      </c>
      <c r="H220" s="177" t="s">
        <v>1</v>
      </c>
      <c r="I220" s="179"/>
      <c r="L220" s="176"/>
      <c r="M220" s="180"/>
      <c r="N220" s="181"/>
      <c r="O220" s="181"/>
      <c r="P220" s="181"/>
      <c r="Q220" s="181"/>
      <c r="R220" s="181"/>
      <c r="S220" s="181"/>
      <c r="T220" s="182"/>
      <c r="AT220" s="177" t="s">
        <v>165</v>
      </c>
      <c r="AU220" s="177" t="s">
        <v>83</v>
      </c>
      <c r="AV220" s="15" t="s">
        <v>81</v>
      </c>
      <c r="AW220" s="15" t="s">
        <v>30</v>
      </c>
      <c r="AX220" s="15" t="s">
        <v>73</v>
      </c>
      <c r="AY220" s="177" t="s">
        <v>144</v>
      </c>
    </row>
    <row r="221" spans="2:51" s="13" customFormat="1" ht="10.2">
      <c r="B221" s="160"/>
      <c r="D221" s="155" t="s">
        <v>165</v>
      </c>
      <c r="E221" s="161" t="s">
        <v>1</v>
      </c>
      <c r="F221" s="162" t="s">
        <v>1087</v>
      </c>
      <c r="H221" s="163">
        <v>222</v>
      </c>
      <c r="I221" s="164"/>
      <c r="L221" s="160"/>
      <c r="M221" s="165"/>
      <c r="N221" s="166"/>
      <c r="O221" s="166"/>
      <c r="P221" s="166"/>
      <c r="Q221" s="166"/>
      <c r="R221" s="166"/>
      <c r="S221" s="166"/>
      <c r="T221" s="167"/>
      <c r="AT221" s="161" t="s">
        <v>165</v>
      </c>
      <c r="AU221" s="161" t="s">
        <v>83</v>
      </c>
      <c r="AV221" s="13" t="s">
        <v>83</v>
      </c>
      <c r="AW221" s="13" t="s">
        <v>30</v>
      </c>
      <c r="AX221" s="13" t="s">
        <v>73</v>
      </c>
      <c r="AY221" s="161" t="s">
        <v>144</v>
      </c>
    </row>
    <row r="222" spans="2:51" s="14" customFormat="1" ht="10.2">
      <c r="B222" s="168"/>
      <c r="D222" s="155" t="s">
        <v>165</v>
      </c>
      <c r="E222" s="169" t="s">
        <v>1</v>
      </c>
      <c r="F222" s="170" t="s">
        <v>167</v>
      </c>
      <c r="H222" s="171">
        <v>222</v>
      </c>
      <c r="I222" s="172"/>
      <c r="L222" s="168"/>
      <c r="M222" s="173"/>
      <c r="N222" s="174"/>
      <c r="O222" s="174"/>
      <c r="P222" s="174"/>
      <c r="Q222" s="174"/>
      <c r="R222" s="174"/>
      <c r="S222" s="174"/>
      <c r="T222" s="175"/>
      <c r="AT222" s="169" t="s">
        <v>165</v>
      </c>
      <c r="AU222" s="169" t="s">
        <v>83</v>
      </c>
      <c r="AV222" s="14" t="s">
        <v>151</v>
      </c>
      <c r="AW222" s="14" t="s">
        <v>30</v>
      </c>
      <c r="AX222" s="14" t="s">
        <v>81</v>
      </c>
      <c r="AY222" s="169" t="s">
        <v>144</v>
      </c>
    </row>
    <row r="223" spans="1:65" s="2" customFormat="1" ht="33" customHeight="1">
      <c r="A223" s="33"/>
      <c r="B223" s="141"/>
      <c r="C223" s="142" t="s">
        <v>216</v>
      </c>
      <c r="D223" s="142" t="s">
        <v>146</v>
      </c>
      <c r="E223" s="143" t="s">
        <v>1088</v>
      </c>
      <c r="F223" s="144" t="s">
        <v>1089</v>
      </c>
      <c r="G223" s="145" t="s">
        <v>192</v>
      </c>
      <c r="H223" s="146">
        <v>86</v>
      </c>
      <c r="I223" s="147"/>
      <c r="J223" s="148">
        <f>ROUND(I223*H223,2)</f>
        <v>0</v>
      </c>
      <c r="K223" s="144" t="s">
        <v>183</v>
      </c>
      <c r="L223" s="34"/>
      <c r="M223" s="149" t="s">
        <v>1</v>
      </c>
      <c r="N223" s="150" t="s">
        <v>38</v>
      </c>
      <c r="O223" s="59"/>
      <c r="P223" s="151">
        <f>O223*H223</f>
        <v>0</v>
      </c>
      <c r="Q223" s="151">
        <v>0</v>
      </c>
      <c r="R223" s="151">
        <f>Q223*H223</f>
        <v>0</v>
      </c>
      <c r="S223" s="151">
        <v>0</v>
      </c>
      <c r="T223" s="15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53" t="s">
        <v>196</v>
      </c>
      <c r="AT223" s="153" t="s">
        <v>146</v>
      </c>
      <c r="AU223" s="153" t="s">
        <v>83</v>
      </c>
      <c r="AY223" s="18" t="s">
        <v>144</v>
      </c>
      <c r="BE223" s="154">
        <f>IF(N223="základní",J223,0)</f>
        <v>0</v>
      </c>
      <c r="BF223" s="154">
        <f>IF(N223="snížená",J223,0)</f>
        <v>0</v>
      </c>
      <c r="BG223" s="154">
        <f>IF(N223="zákl. přenesená",J223,0)</f>
        <v>0</v>
      </c>
      <c r="BH223" s="154">
        <f>IF(N223="sníž. přenesená",J223,0)</f>
        <v>0</v>
      </c>
      <c r="BI223" s="154">
        <f>IF(N223="nulová",J223,0)</f>
        <v>0</v>
      </c>
      <c r="BJ223" s="18" t="s">
        <v>81</v>
      </c>
      <c r="BK223" s="154">
        <f>ROUND(I223*H223,2)</f>
        <v>0</v>
      </c>
      <c r="BL223" s="18" t="s">
        <v>196</v>
      </c>
      <c r="BM223" s="153" t="s">
        <v>271</v>
      </c>
    </row>
    <row r="224" spans="1:47" s="2" customFormat="1" ht="19.2">
      <c r="A224" s="33"/>
      <c r="B224" s="34"/>
      <c r="C224" s="33"/>
      <c r="D224" s="155" t="s">
        <v>152</v>
      </c>
      <c r="E224" s="33"/>
      <c r="F224" s="156" t="s">
        <v>1089</v>
      </c>
      <c r="G224" s="33"/>
      <c r="H224" s="33"/>
      <c r="I224" s="157"/>
      <c r="J224" s="33"/>
      <c r="K224" s="33"/>
      <c r="L224" s="34"/>
      <c r="M224" s="158"/>
      <c r="N224" s="159"/>
      <c r="O224" s="59"/>
      <c r="P224" s="59"/>
      <c r="Q224" s="59"/>
      <c r="R224" s="59"/>
      <c r="S224" s="59"/>
      <c r="T224" s="60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8" t="s">
        <v>152</v>
      </c>
      <c r="AU224" s="18" t="s">
        <v>83</v>
      </c>
    </row>
    <row r="225" spans="2:51" s="15" customFormat="1" ht="10.2">
      <c r="B225" s="176"/>
      <c r="D225" s="155" t="s">
        <v>165</v>
      </c>
      <c r="E225" s="177" t="s">
        <v>1</v>
      </c>
      <c r="F225" s="178" t="s">
        <v>272</v>
      </c>
      <c r="H225" s="177" t="s">
        <v>1</v>
      </c>
      <c r="I225" s="179"/>
      <c r="L225" s="176"/>
      <c r="M225" s="180"/>
      <c r="N225" s="181"/>
      <c r="O225" s="181"/>
      <c r="P225" s="181"/>
      <c r="Q225" s="181"/>
      <c r="R225" s="181"/>
      <c r="S225" s="181"/>
      <c r="T225" s="182"/>
      <c r="AT225" s="177" t="s">
        <v>165</v>
      </c>
      <c r="AU225" s="177" t="s">
        <v>83</v>
      </c>
      <c r="AV225" s="15" t="s">
        <v>81</v>
      </c>
      <c r="AW225" s="15" t="s">
        <v>30</v>
      </c>
      <c r="AX225" s="15" t="s">
        <v>73</v>
      </c>
      <c r="AY225" s="177" t="s">
        <v>144</v>
      </c>
    </row>
    <row r="226" spans="2:51" s="13" customFormat="1" ht="10.2">
      <c r="B226" s="160"/>
      <c r="D226" s="155" t="s">
        <v>165</v>
      </c>
      <c r="E226" s="161" t="s">
        <v>1</v>
      </c>
      <c r="F226" s="162" t="s">
        <v>1090</v>
      </c>
      <c r="H226" s="163">
        <v>86</v>
      </c>
      <c r="I226" s="164"/>
      <c r="L226" s="160"/>
      <c r="M226" s="165"/>
      <c r="N226" s="166"/>
      <c r="O226" s="166"/>
      <c r="P226" s="166"/>
      <c r="Q226" s="166"/>
      <c r="R226" s="166"/>
      <c r="S226" s="166"/>
      <c r="T226" s="167"/>
      <c r="AT226" s="161" t="s">
        <v>165</v>
      </c>
      <c r="AU226" s="161" t="s">
        <v>83</v>
      </c>
      <c r="AV226" s="13" t="s">
        <v>83</v>
      </c>
      <c r="AW226" s="13" t="s">
        <v>30</v>
      </c>
      <c r="AX226" s="13" t="s">
        <v>73</v>
      </c>
      <c r="AY226" s="161" t="s">
        <v>144</v>
      </c>
    </row>
    <row r="227" spans="2:51" s="14" customFormat="1" ht="10.2">
      <c r="B227" s="168"/>
      <c r="D227" s="155" t="s">
        <v>165</v>
      </c>
      <c r="E227" s="169" t="s">
        <v>1</v>
      </c>
      <c r="F227" s="170" t="s">
        <v>167</v>
      </c>
      <c r="H227" s="171">
        <v>86</v>
      </c>
      <c r="I227" s="172"/>
      <c r="L227" s="168"/>
      <c r="M227" s="173"/>
      <c r="N227" s="174"/>
      <c r="O227" s="174"/>
      <c r="P227" s="174"/>
      <c r="Q227" s="174"/>
      <c r="R227" s="174"/>
      <c r="S227" s="174"/>
      <c r="T227" s="175"/>
      <c r="AT227" s="169" t="s">
        <v>165</v>
      </c>
      <c r="AU227" s="169" t="s">
        <v>83</v>
      </c>
      <c r="AV227" s="14" t="s">
        <v>151</v>
      </c>
      <c r="AW227" s="14" t="s">
        <v>30</v>
      </c>
      <c r="AX227" s="14" t="s">
        <v>81</v>
      </c>
      <c r="AY227" s="169" t="s">
        <v>144</v>
      </c>
    </row>
    <row r="228" spans="1:65" s="2" customFormat="1" ht="22.8">
      <c r="A228" s="33"/>
      <c r="B228" s="141"/>
      <c r="C228" s="142" t="s">
        <v>275</v>
      </c>
      <c r="D228" s="142" t="s">
        <v>146</v>
      </c>
      <c r="E228" s="143" t="s">
        <v>1091</v>
      </c>
      <c r="F228" s="144" t="s">
        <v>1092</v>
      </c>
      <c r="G228" s="145" t="s">
        <v>496</v>
      </c>
      <c r="H228" s="146"/>
      <c r="I228" s="147"/>
      <c r="J228" s="148">
        <f>ROUND(I228*H228,2)</f>
        <v>0</v>
      </c>
      <c r="K228" s="144" t="s">
        <v>183</v>
      </c>
      <c r="L228" s="34"/>
      <c r="M228" s="149" t="s">
        <v>1</v>
      </c>
      <c r="N228" s="150" t="s">
        <v>38</v>
      </c>
      <c r="O228" s="59"/>
      <c r="P228" s="151">
        <f>O228*H228</f>
        <v>0</v>
      </c>
      <c r="Q228" s="151">
        <v>0</v>
      </c>
      <c r="R228" s="151">
        <f>Q228*H228</f>
        <v>0</v>
      </c>
      <c r="S228" s="151">
        <v>0</v>
      </c>
      <c r="T228" s="152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53" t="s">
        <v>196</v>
      </c>
      <c r="AT228" s="153" t="s">
        <v>146</v>
      </c>
      <c r="AU228" s="153" t="s">
        <v>83</v>
      </c>
      <c r="AY228" s="18" t="s">
        <v>144</v>
      </c>
      <c r="BE228" s="154">
        <f>IF(N228="základní",J228,0)</f>
        <v>0</v>
      </c>
      <c r="BF228" s="154">
        <f>IF(N228="snížená",J228,0)</f>
        <v>0</v>
      </c>
      <c r="BG228" s="154">
        <f>IF(N228="zákl. přenesená",J228,0)</f>
        <v>0</v>
      </c>
      <c r="BH228" s="154">
        <f>IF(N228="sníž. přenesená",J228,0)</f>
        <v>0</v>
      </c>
      <c r="BI228" s="154">
        <f>IF(N228="nulová",J228,0)</f>
        <v>0</v>
      </c>
      <c r="BJ228" s="18" t="s">
        <v>81</v>
      </c>
      <c r="BK228" s="154">
        <f>ROUND(I228*H228,2)</f>
        <v>0</v>
      </c>
      <c r="BL228" s="18" t="s">
        <v>196</v>
      </c>
      <c r="BM228" s="153" t="s">
        <v>278</v>
      </c>
    </row>
    <row r="229" spans="1:47" s="2" customFormat="1" ht="19.2">
      <c r="A229" s="33"/>
      <c r="B229" s="34"/>
      <c r="C229" s="33"/>
      <c r="D229" s="155" t="s">
        <v>152</v>
      </c>
      <c r="E229" s="33"/>
      <c r="F229" s="156" t="s">
        <v>1092</v>
      </c>
      <c r="G229" s="33"/>
      <c r="H229" s="33"/>
      <c r="I229" s="157"/>
      <c r="J229" s="33"/>
      <c r="K229" s="33"/>
      <c r="L229" s="34"/>
      <c r="M229" s="158"/>
      <c r="N229" s="159"/>
      <c r="O229" s="59"/>
      <c r="P229" s="59"/>
      <c r="Q229" s="59"/>
      <c r="R229" s="59"/>
      <c r="S229" s="59"/>
      <c r="T229" s="60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T229" s="18" t="s">
        <v>152</v>
      </c>
      <c r="AU229" s="18" t="s">
        <v>83</v>
      </c>
    </row>
    <row r="230" spans="1:65" s="2" customFormat="1" ht="22.8">
      <c r="A230" s="33"/>
      <c r="B230" s="141"/>
      <c r="C230" s="142" t="s">
        <v>227</v>
      </c>
      <c r="D230" s="142" t="s">
        <v>146</v>
      </c>
      <c r="E230" s="143" t="s">
        <v>1093</v>
      </c>
      <c r="F230" s="144" t="s">
        <v>1094</v>
      </c>
      <c r="G230" s="145" t="s">
        <v>496</v>
      </c>
      <c r="H230" s="146"/>
      <c r="I230" s="147"/>
      <c r="J230" s="148">
        <f>ROUND(I230*H230,2)</f>
        <v>0</v>
      </c>
      <c r="K230" s="144" t="s">
        <v>183</v>
      </c>
      <c r="L230" s="34"/>
      <c r="M230" s="149" t="s">
        <v>1</v>
      </c>
      <c r="N230" s="150" t="s">
        <v>38</v>
      </c>
      <c r="O230" s="59"/>
      <c r="P230" s="151">
        <f>O230*H230</f>
        <v>0</v>
      </c>
      <c r="Q230" s="151">
        <v>0</v>
      </c>
      <c r="R230" s="151">
        <f>Q230*H230</f>
        <v>0</v>
      </c>
      <c r="S230" s="151">
        <v>0</v>
      </c>
      <c r="T230" s="152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53" t="s">
        <v>196</v>
      </c>
      <c r="AT230" s="153" t="s">
        <v>146</v>
      </c>
      <c r="AU230" s="153" t="s">
        <v>83</v>
      </c>
      <c r="AY230" s="18" t="s">
        <v>144</v>
      </c>
      <c r="BE230" s="154">
        <f>IF(N230="základní",J230,0)</f>
        <v>0</v>
      </c>
      <c r="BF230" s="154">
        <f>IF(N230="snížená",J230,0)</f>
        <v>0</v>
      </c>
      <c r="BG230" s="154">
        <f>IF(N230="zákl. přenesená",J230,0)</f>
        <v>0</v>
      </c>
      <c r="BH230" s="154">
        <f>IF(N230="sníž. přenesená",J230,0)</f>
        <v>0</v>
      </c>
      <c r="BI230" s="154">
        <f>IF(N230="nulová",J230,0)</f>
        <v>0</v>
      </c>
      <c r="BJ230" s="18" t="s">
        <v>81</v>
      </c>
      <c r="BK230" s="154">
        <f>ROUND(I230*H230,2)</f>
        <v>0</v>
      </c>
      <c r="BL230" s="18" t="s">
        <v>196</v>
      </c>
      <c r="BM230" s="153" t="s">
        <v>284</v>
      </c>
    </row>
    <row r="231" spans="1:47" s="2" customFormat="1" ht="19.2">
      <c r="A231" s="33"/>
      <c r="B231" s="34"/>
      <c r="C231" s="33"/>
      <c r="D231" s="155" t="s">
        <v>152</v>
      </c>
      <c r="E231" s="33"/>
      <c r="F231" s="156" t="s">
        <v>1094</v>
      </c>
      <c r="G231" s="33"/>
      <c r="H231" s="33"/>
      <c r="I231" s="157"/>
      <c r="J231" s="33"/>
      <c r="K231" s="33"/>
      <c r="L231" s="34"/>
      <c r="M231" s="158"/>
      <c r="N231" s="159"/>
      <c r="O231" s="59"/>
      <c r="P231" s="59"/>
      <c r="Q231" s="59"/>
      <c r="R231" s="59"/>
      <c r="S231" s="59"/>
      <c r="T231" s="60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T231" s="18" t="s">
        <v>152</v>
      </c>
      <c r="AU231" s="18" t="s">
        <v>83</v>
      </c>
    </row>
    <row r="232" spans="2:63" s="12" customFormat="1" ht="22.8" customHeight="1">
      <c r="B232" s="129"/>
      <c r="D232" s="130" t="s">
        <v>72</v>
      </c>
      <c r="E232" s="139" t="s">
        <v>1095</v>
      </c>
      <c r="F232" s="139" t="s">
        <v>1096</v>
      </c>
      <c r="I232" s="132"/>
      <c r="J232" s="140">
        <f>BK232</f>
        <v>0</v>
      </c>
      <c r="L232" s="129"/>
      <c r="M232" s="133"/>
      <c r="N232" s="134"/>
      <c r="O232" s="134"/>
      <c r="P232" s="135">
        <f>SUM(P233:P255)</f>
        <v>0</v>
      </c>
      <c r="Q232" s="134"/>
      <c r="R232" s="135">
        <f>SUM(R233:R255)</f>
        <v>0</v>
      </c>
      <c r="S232" s="134"/>
      <c r="T232" s="136">
        <f>SUM(T233:T255)</f>
        <v>0</v>
      </c>
      <c r="AR232" s="130" t="s">
        <v>83</v>
      </c>
      <c r="AT232" s="137" t="s">
        <v>72</v>
      </c>
      <c r="AU232" s="137" t="s">
        <v>81</v>
      </c>
      <c r="AY232" s="130" t="s">
        <v>144</v>
      </c>
      <c r="BK232" s="138">
        <f>SUM(BK233:BK255)</f>
        <v>0</v>
      </c>
    </row>
    <row r="233" spans="1:65" s="2" customFormat="1" ht="21.75" customHeight="1">
      <c r="A233" s="33"/>
      <c r="B233" s="141"/>
      <c r="C233" s="142" t="s">
        <v>286</v>
      </c>
      <c r="D233" s="142" t="s">
        <v>146</v>
      </c>
      <c r="E233" s="143" t="s">
        <v>1097</v>
      </c>
      <c r="F233" s="144" t="s">
        <v>1098</v>
      </c>
      <c r="G233" s="145" t="s">
        <v>182</v>
      </c>
      <c r="H233" s="146">
        <v>32</v>
      </c>
      <c r="I233" s="147"/>
      <c r="J233" s="148">
        <f>ROUND(I233*H233,2)</f>
        <v>0</v>
      </c>
      <c r="K233" s="144" t="s">
        <v>183</v>
      </c>
      <c r="L233" s="34"/>
      <c r="M233" s="149" t="s">
        <v>1</v>
      </c>
      <c r="N233" s="150" t="s">
        <v>38</v>
      </c>
      <c r="O233" s="59"/>
      <c r="P233" s="151">
        <f>O233*H233</f>
        <v>0</v>
      </c>
      <c r="Q233" s="151">
        <v>0</v>
      </c>
      <c r="R233" s="151">
        <f>Q233*H233</f>
        <v>0</v>
      </c>
      <c r="S233" s="151">
        <v>0</v>
      </c>
      <c r="T233" s="152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53" t="s">
        <v>196</v>
      </c>
      <c r="AT233" s="153" t="s">
        <v>146</v>
      </c>
      <c r="AU233" s="153" t="s">
        <v>83</v>
      </c>
      <c r="AY233" s="18" t="s">
        <v>144</v>
      </c>
      <c r="BE233" s="154">
        <f>IF(N233="základní",J233,0)</f>
        <v>0</v>
      </c>
      <c r="BF233" s="154">
        <f>IF(N233="snížená",J233,0)</f>
        <v>0</v>
      </c>
      <c r="BG233" s="154">
        <f>IF(N233="zákl. přenesená",J233,0)</f>
        <v>0</v>
      </c>
      <c r="BH233" s="154">
        <f>IF(N233="sníž. přenesená",J233,0)</f>
        <v>0</v>
      </c>
      <c r="BI233" s="154">
        <f>IF(N233="nulová",J233,0)</f>
        <v>0</v>
      </c>
      <c r="BJ233" s="18" t="s">
        <v>81</v>
      </c>
      <c r="BK233" s="154">
        <f>ROUND(I233*H233,2)</f>
        <v>0</v>
      </c>
      <c r="BL233" s="18" t="s">
        <v>196</v>
      </c>
      <c r="BM233" s="153" t="s">
        <v>289</v>
      </c>
    </row>
    <row r="234" spans="1:47" s="2" customFormat="1" ht="10.2">
      <c r="A234" s="33"/>
      <c r="B234" s="34"/>
      <c r="C234" s="33"/>
      <c r="D234" s="155" t="s">
        <v>152</v>
      </c>
      <c r="E234" s="33"/>
      <c r="F234" s="156" t="s">
        <v>1098</v>
      </c>
      <c r="G234" s="33"/>
      <c r="H234" s="33"/>
      <c r="I234" s="157"/>
      <c r="J234" s="33"/>
      <c r="K234" s="33"/>
      <c r="L234" s="34"/>
      <c r="M234" s="158"/>
      <c r="N234" s="159"/>
      <c r="O234" s="59"/>
      <c r="P234" s="59"/>
      <c r="Q234" s="59"/>
      <c r="R234" s="59"/>
      <c r="S234" s="59"/>
      <c r="T234" s="60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T234" s="18" t="s">
        <v>152</v>
      </c>
      <c r="AU234" s="18" t="s">
        <v>83</v>
      </c>
    </row>
    <row r="235" spans="2:51" s="15" customFormat="1" ht="10.2">
      <c r="B235" s="176"/>
      <c r="D235" s="155" t="s">
        <v>165</v>
      </c>
      <c r="E235" s="177" t="s">
        <v>1</v>
      </c>
      <c r="F235" s="178" t="s">
        <v>1066</v>
      </c>
      <c r="H235" s="177" t="s">
        <v>1</v>
      </c>
      <c r="I235" s="179"/>
      <c r="L235" s="176"/>
      <c r="M235" s="180"/>
      <c r="N235" s="181"/>
      <c r="O235" s="181"/>
      <c r="P235" s="181"/>
      <c r="Q235" s="181"/>
      <c r="R235" s="181"/>
      <c r="S235" s="181"/>
      <c r="T235" s="182"/>
      <c r="AT235" s="177" t="s">
        <v>165</v>
      </c>
      <c r="AU235" s="177" t="s">
        <v>83</v>
      </c>
      <c r="AV235" s="15" t="s">
        <v>81</v>
      </c>
      <c r="AW235" s="15" t="s">
        <v>30</v>
      </c>
      <c r="AX235" s="15" t="s">
        <v>73</v>
      </c>
      <c r="AY235" s="177" t="s">
        <v>144</v>
      </c>
    </row>
    <row r="236" spans="2:51" s="13" customFormat="1" ht="10.2">
      <c r="B236" s="160"/>
      <c r="D236" s="155" t="s">
        <v>165</v>
      </c>
      <c r="E236" s="161" t="s">
        <v>1</v>
      </c>
      <c r="F236" s="162" t="s">
        <v>1099</v>
      </c>
      <c r="H236" s="163">
        <v>32</v>
      </c>
      <c r="I236" s="164"/>
      <c r="L236" s="160"/>
      <c r="M236" s="165"/>
      <c r="N236" s="166"/>
      <c r="O236" s="166"/>
      <c r="P236" s="166"/>
      <c r="Q236" s="166"/>
      <c r="R236" s="166"/>
      <c r="S236" s="166"/>
      <c r="T236" s="167"/>
      <c r="AT236" s="161" t="s">
        <v>165</v>
      </c>
      <c r="AU236" s="161" t="s">
        <v>83</v>
      </c>
      <c r="AV236" s="13" t="s">
        <v>83</v>
      </c>
      <c r="AW236" s="13" t="s">
        <v>30</v>
      </c>
      <c r="AX236" s="13" t="s">
        <v>73</v>
      </c>
      <c r="AY236" s="161" t="s">
        <v>144</v>
      </c>
    </row>
    <row r="237" spans="2:51" s="14" customFormat="1" ht="10.2">
      <c r="B237" s="168"/>
      <c r="D237" s="155" t="s">
        <v>165</v>
      </c>
      <c r="E237" s="169" t="s">
        <v>1</v>
      </c>
      <c r="F237" s="170" t="s">
        <v>167</v>
      </c>
      <c r="H237" s="171">
        <v>32</v>
      </c>
      <c r="I237" s="172"/>
      <c r="L237" s="168"/>
      <c r="M237" s="173"/>
      <c r="N237" s="174"/>
      <c r="O237" s="174"/>
      <c r="P237" s="174"/>
      <c r="Q237" s="174"/>
      <c r="R237" s="174"/>
      <c r="S237" s="174"/>
      <c r="T237" s="175"/>
      <c r="AT237" s="169" t="s">
        <v>165</v>
      </c>
      <c r="AU237" s="169" t="s">
        <v>83</v>
      </c>
      <c r="AV237" s="14" t="s">
        <v>151</v>
      </c>
      <c r="AW237" s="14" t="s">
        <v>30</v>
      </c>
      <c r="AX237" s="14" t="s">
        <v>81</v>
      </c>
      <c r="AY237" s="169" t="s">
        <v>144</v>
      </c>
    </row>
    <row r="238" spans="1:65" s="2" customFormat="1" ht="22.8">
      <c r="A238" s="33"/>
      <c r="B238" s="141"/>
      <c r="C238" s="142" t="s">
        <v>231</v>
      </c>
      <c r="D238" s="142" t="s">
        <v>146</v>
      </c>
      <c r="E238" s="143" t="s">
        <v>1100</v>
      </c>
      <c r="F238" s="144" t="s">
        <v>1101</v>
      </c>
      <c r="G238" s="145" t="s">
        <v>182</v>
      </c>
      <c r="H238" s="146">
        <v>32</v>
      </c>
      <c r="I238" s="147"/>
      <c r="J238" s="148">
        <f>ROUND(I238*H238,2)</f>
        <v>0</v>
      </c>
      <c r="K238" s="144" t="s">
        <v>183</v>
      </c>
      <c r="L238" s="34"/>
      <c r="M238" s="149" t="s">
        <v>1</v>
      </c>
      <c r="N238" s="150" t="s">
        <v>38</v>
      </c>
      <c r="O238" s="59"/>
      <c r="P238" s="151">
        <f>O238*H238</f>
        <v>0</v>
      </c>
      <c r="Q238" s="151">
        <v>0</v>
      </c>
      <c r="R238" s="151">
        <f>Q238*H238</f>
        <v>0</v>
      </c>
      <c r="S238" s="151">
        <v>0</v>
      </c>
      <c r="T238" s="152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53" t="s">
        <v>196</v>
      </c>
      <c r="AT238" s="153" t="s">
        <v>146</v>
      </c>
      <c r="AU238" s="153" t="s">
        <v>83</v>
      </c>
      <c r="AY238" s="18" t="s">
        <v>144</v>
      </c>
      <c r="BE238" s="154">
        <f>IF(N238="základní",J238,0)</f>
        <v>0</v>
      </c>
      <c r="BF238" s="154">
        <f>IF(N238="snížená",J238,0)</f>
        <v>0</v>
      </c>
      <c r="BG238" s="154">
        <f>IF(N238="zákl. přenesená",J238,0)</f>
        <v>0</v>
      </c>
      <c r="BH238" s="154">
        <f>IF(N238="sníž. přenesená",J238,0)</f>
        <v>0</v>
      </c>
      <c r="BI238" s="154">
        <f>IF(N238="nulová",J238,0)</f>
        <v>0</v>
      </c>
      <c r="BJ238" s="18" t="s">
        <v>81</v>
      </c>
      <c r="BK238" s="154">
        <f>ROUND(I238*H238,2)</f>
        <v>0</v>
      </c>
      <c r="BL238" s="18" t="s">
        <v>196</v>
      </c>
      <c r="BM238" s="153" t="s">
        <v>292</v>
      </c>
    </row>
    <row r="239" spans="1:47" s="2" customFormat="1" ht="10.2">
      <c r="A239" s="33"/>
      <c r="B239" s="34"/>
      <c r="C239" s="33"/>
      <c r="D239" s="155" t="s">
        <v>152</v>
      </c>
      <c r="E239" s="33"/>
      <c r="F239" s="156" t="s">
        <v>1101</v>
      </c>
      <c r="G239" s="33"/>
      <c r="H239" s="33"/>
      <c r="I239" s="157"/>
      <c r="J239" s="33"/>
      <c r="K239" s="33"/>
      <c r="L239" s="34"/>
      <c r="M239" s="158"/>
      <c r="N239" s="159"/>
      <c r="O239" s="59"/>
      <c r="P239" s="59"/>
      <c r="Q239" s="59"/>
      <c r="R239" s="59"/>
      <c r="S239" s="59"/>
      <c r="T239" s="60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T239" s="18" t="s">
        <v>152</v>
      </c>
      <c r="AU239" s="18" t="s">
        <v>83</v>
      </c>
    </row>
    <row r="240" spans="1:65" s="2" customFormat="1" ht="21.75" customHeight="1">
      <c r="A240" s="33"/>
      <c r="B240" s="141"/>
      <c r="C240" s="142" t="s">
        <v>293</v>
      </c>
      <c r="D240" s="142" t="s">
        <v>146</v>
      </c>
      <c r="E240" s="143" t="s">
        <v>1102</v>
      </c>
      <c r="F240" s="144" t="s">
        <v>1103</v>
      </c>
      <c r="G240" s="145" t="s">
        <v>182</v>
      </c>
      <c r="H240" s="146">
        <v>32</v>
      </c>
      <c r="I240" s="147"/>
      <c r="J240" s="148">
        <f>ROUND(I240*H240,2)</f>
        <v>0</v>
      </c>
      <c r="K240" s="144" t="s">
        <v>183</v>
      </c>
      <c r="L240" s="34"/>
      <c r="M240" s="149" t="s">
        <v>1</v>
      </c>
      <c r="N240" s="150" t="s">
        <v>38</v>
      </c>
      <c r="O240" s="59"/>
      <c r="P240" s="151">
        <f>O240*H240</f>
        <v>0</v>
      </c>
      <c r="Q240" s="151">
        <v>0</v>
      </c>
      <c r="R240" s="151">
        <f>Q240*H240</f>
        <v>0</v>
      </c>
      <c r="S240" s="151">
        <v>0</v>
      </c>
      <c r="T240" s="152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53" t="s">
        <v>196</v>
      </c>
      <c r="AT240" s="153" t="s">
        <v>146</v>
      </c>
      <c r="AU240" s="153" t="s">
        <v>83</v>
      </c>
      <c r="AY240" s="18" t="s">
        <v>144</v>
      </c>
      <c r="BE240" s="154">
        <f>IF(N240="základní",J240,0)</f>
        <v>0</v>
      </c>
      <c r="BF240" s="154">
        <f>IF(N240="snížená",J240,0)</f>
        <v>0</v>
      </c>
      <c r="BG240" s="154">
        <f>IF(N240="zákl. přenesená",J240,0)</f>
        <v>0</v>
      </c>
      <c r="BH240" s="154">
        <f>IF(N240="sníž. přenesená",J240,0)</f>
        <v>0</v>
      </c>
      <c r="BI240" s="154">
        <f>IF(N240="nulová",J240,0)</f>
        <v>0</v>
      </c>
      <c r="BJ240" s="18" t="s">
        <v>81</v>
      </c>
      <c r="BK240" s="154">
        <f>ROUND(I240*H240,2)</f>
        <v>0</v>
      </c>
      <c r="BL240" s="18" t="s">
        <v>196</v>
      </c>
      <c r="BM240" s="153" t="s">
        <v>296</v>
      </c>
    </row>
    <row r="241" spans="1:47" s="2" customFormat="1" ht="10.2">
      <c r="A241" s="33"/>
      <c r="B241" s="34"/>
      <c r="C241" s="33"/>
      <c r="D241" s="155" t="s">
        <v>152</v>
      </c>
      <c r="E241" s="33"/>
      <c r="F241" s="156" t="s">
        <v>1103</v>
      </c>
      <c r="G241" s="33"/>
      <c r="H241" s="33"/>
      <c r="I241" s="157"/>
      <c r="J241" s="33"/>
      <c r="K241" s="33"/>
      <c r="L241" s="34"/>
      <c r="M241" s="158"/>
      <c r="N241" s="159"/>
      <c r="O241" s="59"/>
      <c r="P241" s="59"/>
      <c r="Q241" s="59"/>
      <c r="R241" s="59"/>
      <c r="S241" s="59"/>
      <c r="T241" s="60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T241" s="18" t="s">
        <v>152</v>
      </c>
      <c r="AU241" s="18" t="s">
        <v>83</v>
      </c>
    </row>
    <row r="242" spans="1:65" s="2" customFormat="1" ht="16.5" customHeight="1">
      <c r="A242" s="33"/>
      <c r="B242" s="141"/>
      <c r="C242" s="142" t="s">
        <v>235</v>
      </c>
      <c r="D242" s="142" t="s">
        <v>146</v>
      </c>
      <c r="E242" s="143" t="s">
        <v>1104</v>
      </c>
      <c r="F242" s="144" t="s">
        <v>1105</v>
      </c>
      <c r="G242" s="145" t="s">
        <v>182</v>
      </c>
      <c r="H242" s="146">
        <v>4</v>
      </c>
      <c r="I242" s="147"/>
      <c r="J242" s="148">
        <f>ROUND(I242*H242,2)</f>
        <v>0</v>
      </c>
      <c r="K242" s="144" t="s">
        <v>183</v>
      </c>
      <c r="L242" s="34"/>
      <c r="M242" s="149" t="s">
        <v>1</v>
      </c>
      <c r="N242" s="150" t="s">
        <v>38</v>
      </c>
      <c r="O242" s="59"/>
      <c r="P242" s="151">
        <f>O242*H242</f>
        <v>0</v>
      </c>
      <c r="Q242" s="151">
        <v>0</v>
      </c>
      <c r="R242" s="151">
        <f>Q242*H242</f>
        <v>0</v>
      </c>
      <c r="S242" s="151">
        <v>0</v>
      </c>
      <c r="T242" s="152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53" t="s">
        <v>196</v>
      </c>
      <c r="AT242" s="153" t="s">
        <v>146</v>
      </c>
      <c r="AU242" s="153" t="s">
        <v>83</v>
      </c>
      <c r="AY242" s="18" t="s">
        <v>144</v>
      </c>
      <c r="BE242" s="154">
        <f>IF(N242="základní",J242,0)</f>
        <v>0</v>
      </c>
      <c r="BF242" s="154">
        <f>IF(N242="snížená",J242,0)</f>
        <v>0</v>
      </c>
      <c r="BG242" s="154">
        <f>IF(N242="zákl. přenesená",J242,0)</f>
        <v>0</v>
      </c>
      <c r="BH242" s="154">
        <f>IF(N242="sníž. přenesená",J242,0)</f>
        <v>0</v>
      </c>
      <c r="BI242" s="154">
        <f>IF(N242="nulová",J242,0)</f>
        <v>0</v>
      </c>
      <c r="BJ242" s="18" t="s">
        <v>81</v>
      </c>
      <c r="BK242" s="154">
        <f>ROUND(I242*H242,2)</f>
        <v>0</v>
      </c>
      <c r="BL242" s="18" t="s">
        <v>196</v>
      </c>
      <c r="BM242" s="153" t="s">
        <v>299</v>
      </c>
    </row>
    <row r="243" spans="1:47" s="2" customFormat="1" ht="10.2">
      <c r="A243" s="33"/>
      <c r="B243" s="34"/>
      <c r="C243" s="33"/>
      <c r="D243" s="155" t="s">
        <v>152</v>
      </c>
      <c r="E243" s="33"/>
      <c r="F243" s="156" t="s">
        <v>1105</v>
      </c>
      <c r="G243" s="33"/>
      <c r="H243" s="33"/>
      <c r="I243" s="157"/>
      <c r="J243" s="33"/>
      <c r="K243" s="33"/>
      <c r="L243" s="34"/>
      <c r="M243" s="158"/>
      <c r="N243" s="159"/>
      <c r="O243" s="59"/>
      <c r="P243" s="59"/>
      <c r="Q243" s="59"/>
      <c r="R243" s="59"/>
      <c r="S243" s="59"/>
      <c r="T243" s="60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T243" s="18" t="s">
        <v>152</v>
      </c>
      <c r="AU243" s="18" t="s">
        <v>83</v>
      </c>
    </row>
    <row r="244" spans="2:51" s="15" customFormat="1" ht="10.2">
      <c r="B244" s="176"/>
      <c r="D244" s="155" t="s">
        <v>165</v>
      </c>
      <c r="E244" s="177" t="s">
        <v>1</v>
      </c>
      <c r="F244" s="178" t="s">
        <v>1066</v>
      </c>
      <c r="H244" s="177" t="s">
        <v>1</v>
      </c>
      <c r="I244" s="179"/>
      <c r="L244" s="176"/>
      <c r="M244" s="180"/>
      <c r="N244" s="181"/>
      <c r="O244" s="181"/>
      <c r="P244" s="181"/>
      <c r="Q244" s="181"/>
      <c r="R244" s="181"/>
      <c r="S244" s="181"/>
      <c r="T244" s="182"/>
      <c r="AT244" s="177" t="s">
        <v>165</v>
      </c>
      <c r="AU244" s="177" t="s">
        <v>83</v>
      </c>
      <c r="AV244" s="15" t="s">
        <v>81</v>
      </c>
      <c r="AW244" s="15" t="s">
        <v>30</v>
      </c>
      <c r="AX244" s="15" t="s">
        <v>73</v>
      </c>
      <c r="AY244" s="177" t="s">
        <v>144</v>
      </c>
    </row>
    <row r="245" spans="2:51" s="13" customFormat="1" ht="10.2">
      <c r="B245" s="160"/>
      <c r="D245" s="155" t="s">
        <v>165</v>
      </c>
      <c r="E245" s="161" t="s">
        <v>1</v>
      </c>
      <c r="F245" s="162" t="s">
        <v>1106</v>
      </c>
      <c r="H245" s="163">
        <v>4</v>
      </c>
      <c r="I245" s="164"/>
      <c r="L245" s="160"/>
      <c r="M245" s="165"/>
      <c r="N245" s="166"/>
      <c r="O245" s="166"/>
      <c r="P245" s="166"/>
      <c r="Q245" s="166"/>
      <c r="R245" s="166"/>
      <c r="S245" s="166"/>
      <c r="T245" s="167"/>
      <c r="AT245" s="161" t="s">
        <v>165</v>
      </c>
      <c r="AU245" s="161" t="s">
        <v>83</v>
      </c>
      <c r="AV245" s="13" t="s">
        <v>83</v>
      </c>
      <c r="AW245" s="13" t="s">
        <v>30</v>
      </c>
      <c r="AX245" s="13" t="s">
        <v>73</v>
      </c>
      <c r="AY245" s="161" t="s">
        <v>144</v>
      </c>
    </row>
    <row r="246" spans="2:51" s="14" customFormat="1" ht="10.2">
      <c r="B246" s="168"/>
      <c r="D246" s="155" t="s">
        <v>165</v>
      </c>
      <c r="E246" s="169" t="s">
        <v>1</v>
      </c>
      <c r="F246" s="170" t="s">
        <v>167</v>
      </c>
      <c r="H246" s="171">
        <v>4</v>
      </c>
      <c r="I246" s="172"/>
      <c r="L246" s="168"/>
      <c r="M246" s="173"/>
      <c r="N246" s="174"/>
      <c r="O246" s="174"/>
      <c r="P246" s="174"/>
      <c r="Q246" s="174"/>
      <c r="R246" s="174"/>
      <c r="S246" s="174"/>
      <c r="T246" s="175"/>
      <c r="AT246" s="169" t="s">
        <v>165</v>
      </c>
      <c r="AU246" s="169" t="s">
        <v>83</v>
      </c>
      <c r="AV246" s="14" t="s">
        <v>151</v>
      </c>
      <c r="AW246" s="14" t="s">
        <v>30</v>
      </c>
      <c r="AX246" s="14" t="s">
        <v>81</v>
      </c>
      <c r="AY246" s="169" t="s">
        <v>144</v>
      </c>
    </row>
    <row r="247" spans="1:65" s="2" customFormat="1" ht="16.5" customHeight="1">
      <c r="A247" s="33"/>
      <c r="B247" s="141"/>
      <c r="C247" s="142" t="s">
        <v>300</v>
      </c>
      <c r="D247" s="142" t="s">
        <v>146</v>
      </c>
      <c r="E247" s="143" t="s">
        <v>1107</v>
      </c>
      <c r="F247" s="144" t="s">
        <v>1108</v>
      </c>
      <c r="G247" s="145" t="s">
        <v>182</v>
      </c>
      <c r="H247" s="146">
        <v>2</v>
      </c>
      <c r="I247" s="147"/>
      <c r="J247" s="148">
        <f>ROUND(I247*H247,2)</f>
        <v>0</v>
      </c>
      <c r="K247" s="144" t="s">
        <v>183</v>
      </c>
      <c r="L247" s="34"/>
      <c r="M247" s="149" t="s">
        <v>1</v>
      </c>
      <c r="N247" s="150" t="s">
        <v>38</v>
      </c>
      <c r="O247" s="59"/>
      <c r="P247" s="151">
        <f>O247*H247</f>
        <v>0</v>
      </c>
      <c r="Q247" s="151">
        <v>0</v>
      </c>
      <c r="R247" s="151">
        <f>Q247*H247</f>
        <v>0</v>
      </c>
      <c r="S247" s="151">
        <v>0</v>
      </c>
      <c r="T247" s="152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53" t="s">
        <v>196</v>
      </c>
      <c r="AT247" s="153" t="s">
        <v>146</v>
      </c>
      <c r="AU247" s="153" t="s">
        <v>83</v>
      </c>
      <c r="AY247" s="18" t="s">
        <v>144</v>
      </c>
      <c r="BE247" s="154">
        <f>IF(N247="základní",J247,0)</f>
        <v>0</v>
      </c>
      <c r="BF247" s="154">
        <f>IF(N247="snížená",J247,0)</f>
        <v>0</v>
      </c>
      <c r="BG247" s="154">
        <f>IF(N247="zákl. přenesená",J247,0)</f>
        <v>0</v>
      </c>
      <c r="BH247" s="154">
        <f>IF(N247="sníž. přenesená",J247,0)</f>
        <v>0</v>
      </c>
      <c r="BI247" s="154">
        <f>IF(N247="nulová",J247,0)</f>
        <v>0</v>
      </c>
      <c r="BJ247" s="18" t="s">
        <v>81</v>
      </c>
      <c r="BK247" s="154">
        <f>ROUND(I247*H247,2)</f>
        <v>0</v>
      </c>
      <c r="BL247" s="18" t="s">
        <v>196</v>
      </c>
      <c r="BM247" s="153" t="s">
        <v>303</v>
      </c>
    </row>
    <row r="248" spans="1:47" s="2" customFormat="1" ht="10.2">
      <c r="A248" s="33"/>
      <c r="B248" s="34"/>
      <c r="C248" s="33"/>
      <c r="D248" s="155" t="s">
        <v>152</v>
      </c>
      <c r="E248" s="33"/>
      <c r="F248" s="156" t="s">
        <v>1108</v>
      </c>
      <c r="G248" s="33"/>
      <c r="H248" s="33"/>
      <c r="I248" s="157"/>
      <c r="J248" s="33"/>
      <c r="K248" s="33"/>
      <c r="L248" s="34"/>
      <c r="M248" s="158"/>
      <c r="N248" s="159"/>
      <c r="O248" s="59"/>
      <c r="P248" s="59"/>
      <c r="Q248" s="59"/>
      <c r="R248" s="59"/>
      <c r="S248" s="59"/>
      <c r="T248" s="60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T248" s="18" t="s">
        <v>152</v>
      </c>
      <c r="AU248" s="18" t="s">
        <v>83</v>
      </c>
    </row>
    <row r="249" spans="2:51" s="15" customFormat="1" ht="10.2">
      <c r="B249" s="176"/>
      <c r="D249" s="155" t="s">
        <v>165</v>
      </c>
      <c r="E249" s="177" t="s">
        <v>1</v>
      </c>
      <c r="F249" s="178" t="s">
        <v>1066</v>
      </c>
      <c r="H249" s="177" t="s">
        <v>1</v>
      </c>
      <c r="I249" s="179"/>
      <c r="L249" s="176"/>
      <c r="M249" s="180"/>
      <c r="N249" s="181"/>
      <c r="O249" s="181"/>
      <c r="P249" s="181"/>
      <c r="Q249" s="181"/>
      <c r="R249" s="181"/>
      <c r="S249" s="181"/>
      <c r="T249" s="182"/>
      <c r="AT249" s="177" t="s">
        <v>165</v>
      </c>
      <c r="AU249" s="177" t="s">
        <v>83</v>
      </c>
      <c r="AV249" s="15" t="s">
        <v>81</v>
      </c>
      <c r="AW249" s="15" t="s">
        <v>30</v>
      </c>
      <c r="AX249" s="15" t="s">
        <v>73</v>
      </c>
      <c r="AY249" s="177" t="s">
        <v>144</v>
      </c>
    </row>
    <row r="250" spans="2:51" s="13" customFormat="1" ht="10.2">
      <c r="B250" s="160"/>
      <c r="D250" s="155" t="s">
        <v>165</v>
      </c>
      <c r="E250" s="161" t="s">
        <v>1</v>
      </c>
      <c r="F250" s="162" t="s">
        <v>1109</v>
      </c>
      <c r="H250" s="163">
        <v>2</v>
      </c>
      <c r="I250" s="164"/>
      <c r="L250" s="160"/>
      <c r="M250" s="165"/>
      <c r="N250" s="166"/>
      <c r="O250" s="166"/>
      <c r="P250" s="166"/>
      <c r="Q250" s="166"/>
      <c r="R250" s="166"/>
      <c r="S250" s="166"/>
      <c r="T250" s="167"/>
      <c r="AT250" s="161" t="s">
        <v>165</v>
      </c>
      <c r="AU250" s="161" t="s">
        <v>83</v>
      </c>
      <c r="AV250" s="13" t="s">
        <v>83</v>
      </c>
      <c r="AW250" s="13" t="s">
        <v>30</v>
      </c>
      <c r="AX250" s="13" t="s">
        <v>73</v>
      </c>
      <c r="AY250" s="161" t="s">
        <v>144</v>
      </c>
    </row>
    <row r="251" spans="2:51" s="14" customFormat="1" ht="10.2">
      <c r="B251" s="168"/>
      <c r="D251" s="155" t="s">
        <v>165</v>
      </c>
      <c r="E251" s="169" t="s">
        <v>1</v>
      </c>
      <c r="F251" s="170" t="s">
        <v>167</v>
      </c>
      <c r="H251" s="171">
        <v>2</v>
      </c>
      <c r="I251" s="172"/>
      <c r="L251" s="168"/>
      <c r="M251" s="173"/>
      <c r="N251" s="174"/>
      <c r="O251" s="174"/>
      <c r="P251" s="174"/>
      <c r="Q251" s="174"/>
      <c r="R251" s="174"/>
      <c r="S251" s="174"/>
      <c r="T251" s="175"/>
      <c r="AT251" s="169" t="s">
        <v>165</v>
      </c>
      <c r="AU251" s="169" t="s">
        <v>83</v>
      </c>
      <c r="AV251" s="14" t="s">
        <v>151</v>
      </c>
      <c r="AW251" s="14" t="s">
        <v>30</v>
      </c>
      <c r="AX251" s="14" t="s">
        <v>81</v>
      </c>
      <c r="AY251" s="169" t="s">
        <v>144</v>
      </c>
    </row>
    <row r="252" spans="1:65" s="2" customFormat="1" ht="22.8">
      <c r="A252" s="33"/>
      <c r="B252" s="141"/>
      <c r="C252" s="142" t="s">
        <v>240</v>
      </c>
      <c r="D252" s="142" t="s">
        <v>146</v>
      </c>
      <c r="E252" s="143" t="s">
        <v>1110</v>
      </c>
      <c r="F252" s="144" t="s">
        <v>1111</v>
      </c>
      <c r="G252" s="145" t="s">
        <v>496</v>
      </c>
      <c r="H252" s="146"/>
      <c r="I252" s="147"/>
      <c r="J252" s="148">
        <f>ROUND(I252*H252,2)</f>
        <v>0</v>
      </c>
      <c r="K252" s="144" t="s">
        <v>183</v>
      </c>
      <c r="L252" s="34"/>
      <c r="M252" s="149" t="s">
        <v>1</v>
      </c>
      <c r="N252" s="150" t="s">
        <v>38</v>
      </c>
      <c r="O252" s="59"/>
      <c r="P252" s="151">
        <f>O252*H252</f>
        <v>0</v>
      </c>
      <c r="Q252" s="151">
        <v>0</v>
      </c>
      <c r="R252" s="151">
        <f>Q252*H252</f>
        <v>0</v>
      </c>
      <c r="S252" s="151">
        <v>0</v>
      </c>
      <c r="T252" s="152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53" t="s">
        <v>196</v>
      </c>
      <c r="AT252" s="153" t="s">
        <v>146</v>
      </c>
      <c r="AU252" s="153" t="s">
        <v>83</v>
      </c>
      <c r="AY252" s="18" t="s">
        <v>144</v>
      </c>
      <c r="BE252" s="154">
        <f>IF(N252="základní",J252,0)</f>
        <v>0</v>
      </c>
      <c r="BF252" s="154">
        <f>IF(N252="snížená",J252,0)</f>
        <v>0</v>
      </c>
      <c r="BG252" s="154">
        <f>IF(N252="zákl. přenesená",J252,0)</f>
        <v>0</v>
      </c>
      <c r="BH252" s="154">
        <f>IF(N252="sníž. přenesená",J252,0)</f>
        <v>0</v>
      </c>
      <c r="BI252" s="154">
        <f>IF(N252="nulová",J252,0)</f>
        <v>0</v>
      </c>
      <c r="BJ252" s="18" t="s">
        <v>81</v>
      </c>
      <c r="BK252" s="154">
        <f>ROUND(I252*H252,2)</f>
        <v>0</v>
      </c>
      <c r="BL252" s="18" t="s">
        <v>196</v>
      </c>
      <c r="BM252" s="153" t="s">
        <v>310</v>
      </c>
    </row>
    <row r="253" spans="1:47" s="2" customFormat="1" ht="19.2">
      <c r="A253" s="33"/>
      <c r="B253" s="34"/>
      <c r="C253" s="33"/>
      <c r="D253" s="155" t="s">
        <v>152</v>
      </c>
      <c r="E253" s="33"/>
      <c r="F253" s="156" t="s">
        <v>1111</v>
      </c>
      <c r="G253" s="33"/>
      <c r="H253" s="33"/>
      <c r="I253" s="157"/>
      <c r="J253" s="33"/>
      <c r="K253" s="33"/>
      <c r="L253" s="34"/>
      <c r="M253" s="158"/>
      <c r="N253" s="159"/>
      <c r="O253" s="59"/>
      <c r="P253" s="59"/>
      <c r="Q253" s="59"/>
      <c r="R253" s="59"/>
      <c r="S253" s="59"/>
      <c r="T253" s="60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T253" s="18" t="s">
        <v>152</v>
      </c>
      <c r="AU253" s="18" t="s">
        <v>83</v>
      </c>
    </row>
    <row r="254" spans="1:65" s="2" customFormat="1" ht="22.8">
      <c r="A254" s="33"/>
      <c r="B254" s="141"/>
      <c r="C254" s="142" t="s">
        <v>311</v>
      </c>
      <c r="D254" s="142" t="s">
        <v>146</v>
      </c>
      <c r="E254" s="143" t="s">
        <v>1112</v>
      </c>
      <c r="F254" s="144" t="s">
        <v>1113</v>
      </c>
      <c r="G254" s="145" t="s">
        <v>496</v>
      </c>
      <c r="H254" s="146"/>
      <c r="I254" s="147"/>
      <c r="J254" s="148">
        <f>ROUND(I254*H254,2)</f>
        <v>0</v>
      </c>
      <c r="K254" s="144" t="s">
        <v>183</v>
      </c>
      <c r="L254" s="34"/>
      <c r="M254" s="149" t="s">
        <v>1</v>
      </c>
      <c r="N254" s="150" t="s">
        <v>38</v>
      </c>
      <c r="O254" s="59"/>
      <c r="P254" s="151">
        <f>O254*H254</f>
        <v>0</v>
      </c>
      <c r="Q254" s="151">
        <v>0</v>
      </c>
      <c r="R254" s="151">
        <f>Q254*H254</f>
        <v>0</v>
      </c>
      <c r="S254" s="151">
        <v>0</v>
      </c>
      <c r="T254" s="152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53" t="s">
        <v>196</v>
      </c>
      <c r="AT254" s="153" t="s">
        <v>146</v>
      </c>
      <c r="AU254" s="153" t="s">
        <v>83</v>
      </c>
      <c r="AY254" s="18" t="s">
        <v>144</v>
      </c>
      <c r="BE254" s="154">
        <f>IF(N254="základní",J254,0)</f>
        <v>0</v>
      </c>
      <c r="BF254" s="154">
        <f>IF(N254="snížená",J254,0)</f>
        <v>0</v>
      </c>
      <c r="BG254" s="154">
        <f>IF(N254="zákl. přenesená",J254,0)</f>
        <v>0</v>
      </c>
      <c r="BH254" s="154">
        <f>IF(N254="sníž. přenesená",J254,0)</f>
        <v>0</v>
      </c>
      <c r="BI254" s="154">
        <f>IF(N254="nulová",J254,0)</f>
        <v>0</v>
      </c>
      <c r="BJ254" s="18" t="s">
        <v>81</v>
      </c>
      <c r="BK254" s="154">
        <f>ROUND(I254*H254,2)</f>
        <v>0</v>
      </c>
      <c r="BL254" s="18" t="s">
        <v>196</v>
      </c>
      <c r="BM254" s="153" t="s">
        <v>314</v>
      </c>
    </row>
    <row r="255" spans="1:47" s="2" customFormat="1" ht="19.2">
      <c r="A255" s="33"/>
      <c r="B255" s="34"/>
      <c r="C255" s="33"/>
      <c r="D255" s="155" t="s">
        <v>152</v>
      </c>
      <c r="E255" s="33"/>
      <c r="F255" s="156" t="s">
        <v>1113</v>
      </c>
      <c r="G255" s="33"/>
      <c r="H255" s="33"/>
      <c r="I255" s="157"/>
      <c r="J255" s="33"/>
      <c r="K255" s="33"/>
      <c r="L255" s="34"/>
      <c r="M255" s="158"/>
      <c r="N255" s="159"/>
      <c r="O255" s="59"/>
      <c r="P255" s="59"/>
      <c r="Q255" s="59"/>
      <c r="R255" s="59"/>
      <c r="S255" s="59"/>
      <c r="T255" s="60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T255" s="18" t="s">
        <v>152</v>
      </c>
      <c r="AU255" s="18" t="s">
        <v>83</v>
      </c>
    </row>
    <row r="256" spans="2:63" s="12" customFormat="1" ht="22.8" customHeight="1">
      <c r="B256" s="129"/>
      <c r="D256" s="130" t="s">
        <v>72</v>
      </c>
      <c r="E256" s="139" t="s">
        <v>1114</v>
      </c>
      <c r="F256" s="139" t="s">
        <v>1115</v>
      </c>
      <c r="I256" s="132"/>
      <c r="J256" s="140">
        <f>BK256</f>
        <v>0</v>
      </c>
      <c r="L256" s="129"/>
      <c r="M256" s="133"/>
      <c r="N256" s="134"/>
      <c r="O256" s="134"/>
      <c r="P256" s="135">
        <f>SUM(P257:P315)</f>
        <v>0</v>
      </c>
      <c r="Q256" s="134"/>
      <c r="R256" s="135">
        <f>SUM(R257:R315)</f>
        <v>0</v>
      </c>
      <c r="S256" s="134"/>
      <c r="T256" s="136">
        <f>SUM(T257:T315)</f>
        <v>0</v>
      </c>
      <c r="AR256" s="130" t="s">
        <v>83</v>
      </c>
      <c r="AT256" s="137" t="s">
        <v>72</v>
      </c>
      <c r="AU256" s="137" t="s">
        <v>81</v>
      </c>
      <c r="AY256" s="130" t="s">
        <v>144</v>
      </c>
      <c r="BK256" s="138">
        <f>SUM(BK257:BK315)</f>
        <v>0</v>
      </c>
    </row>
    <row r="257" spans="1:65" s="2" customFormat="1" ht="22.8">
      <c r="A257" s="33"/>
      <c r="B257" s="141"/>
      <c r="C257" s="142" t="s">
        <v>245</v>
      </c>
      <c r="D257" s="142" t="s">
        <v>146</v>
      </c>
      <c r="E257" s="143" t="s">
        <v>1116</v>
      </c>
      <c r="F257" s="144" t="s">
        <v>1117</v>
      </c>
      <c r="G257" s="145" t="s">
        <v>182</v>
      </c>
      <c r="H257" s="146">
        <v>4</v>
      </c>
      <c r="I257" s="147"/>
      <c r="J257" s="148">
        <f>ROUND(I257*H257,2)</f>
        <v>0</v>
      </c>
      <c r="K257" s="144" t="s">
        <v>183</v>
      </c>
      <c r="L257" s="34"/>
      <c r="M257" s="149" t="s">
        <v>1</v>
      </c>
      <c r="N257" s="150" t="s">
        <v>38</v>
      </c>
      <c r="O257" s="59"/>
      <c r="P257" s="151">
        <f>O257*H257</f>
        <v>0</v>
      </c>
      <c r="Q257" s="151">
        <v>0</v>
      </c>
      <c r="R257" s="151">
        <f>Q257*H257</f>
        <v>0</v>
      </c>
      <c r="S257" s="151">
        <v>0</v>
      </c>
      <c r="T257" s="152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53" t="s">
        <v>196</v>
      </c>
      <c r="AT257" s="153" t="s">
        <v>146</v>
      </c>
      <c r="AU257" s="153" t="s">
        <v>83</v>
      </c>
      <c r="AY257" s="18" t="s">
        <v>144</v>
      </c>
      <c r="BE257" s="154">
        <f>IF(N257="základní",J257,0)</f>
        <v>0</v>
      </c>
      <c r="BF257" s="154">
        <f>IF(N257="snížená",J257,0)</f>
        <v>0</v>
      </c>
      <c r="BG257" s="154">
        <f>IF(N257="zákl. přenesená",J257,0)</f>
        <v>0</v>
      </c>
      <c r="BH257" s="154">
        <f>IF(N257="sníž. přenesená",J257,0)</f>
        <v>0</v>
      </c>
      <c r="BI257" s="154">
        <f>IF(N257="nulová",J257,0)</f>
        <v>0</v>
      </c>
      <c r="BJ257" s="18" t="s">
        <v>81</v>
      </c>
      <c r="BK257" s="154">
        <f>ROUND(I257*H257,2)</f>
        <v>0</v>
      </c>
      <c r="BL257" s="18" t="s">
        <v>196</v>
      </c>
      <c r="BM257" s="153" t="s">
        <v>318</v>
      </c>
    </row>
    <row r="258" spans="1:47" s="2" customFormat="1" ht="19.2">
      <c r="A258" s="33"/>
      <c r="B258" s="34"/>
      <c r="C258" s="33"/>
      <c r="D258" s="155" t="s">
        <v>152</v>
      </c>
      <c r="E258" s="33"/>
      <c r="F258" s="156" t="s">
        <v>1117</v>
      </c>
      <c r="G258" s="33"/>
      <c r="H258" s="33"/>
      <c r="I258" s="157"/>
      <c r="J258" s="33"/>
      <c r="K258" s="33"/>
      <c r="L258" s="34"/>
      <c r="M258" s="158"/>
      <c r="N258" s="159"/>
      <c r="O258" s="59"/>
      <c r="P258" s="59"/>
      <c r="Q258" s="59"/>
      <c r="R258" s="59"/>
      <c r="S258" s="59"/>
      <c r="T258" s="60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T258" s="18" t="s">
        <v>152</v>
      </c>
      <c r="AU258" s="18" t="s">
        <v>83</v>
      </c>
    </row>
    <row r="259" spans="2:51" s="15" customFormat="1" ht="10.2">
      <c r="B259" s="176"/>
      <c r="D259" s="155" t="s">
        <v>165</v>
      </c>
      <c r="E259" s="177" t="s">
        <v>1</v>
      </c>
      <c r="F259" s="178" t="s">
        <v>1066</v>
      </c>
      <c r="H259" s="177" t="s">
        <v>1</v>
      </c>
      <c r="I259" s="179"/>
      <c r="L259" s="176"/>
      <c r="M259" s="180"/>
      <c r="N259" s="181"/>
      <c r="O259" s="181"/>
      <c r="P259" s="181"/>
      <c r="Q259" s="181"/>
      <c r="R259" s="181"/>
      <c r="S259" s="181"/>
      <c r="T259" s="182"/>
      <c r="AT259" s="177" t="s">
        <v>165</v>
      </c>
      <c r="AU259" s="177" t="s">
        <v>83</v>
      </c>
      <c r="AV259" s="15" t="s">
        <v>81</v>
      </c>
      <c r="AW259" s="15" t="s">
        <v>30</v>
      </c>
      <c r="AX259" s="15" t="s">
        <v>73</v>
      </c>
      <c r="AY259" s="177" t="s">
        <v>144</v>
      </c>
    </row>
    <row r="260" spans="2:51" s="13" customFormat="1" ht="10.2">
      <c r="B260" s="160"/>
      <c r="D260" s="155" t="s">
        <v>165</v>
      </c>
      <c r="E260" s="161" t="s">
        <v>1</v>
      </c>
      <c r="F260" s="162" t="s">
        <v>1118</v>
      </c>
      <c r="H260" s="163">
        <v>4</v>
      </c>
      <c r="I260" s="164"/>
      <c r="L260" s="160"/>
      <c r="M260" s="165"/>
      <c r="N260" s="166"/>
      <c r="O260" s="166"/>
      <c r="P260" s="166"/>
      <c r="Q260" s="166"/>
      <c r="R260" s="166"/>
      <c r="S260" s="166"/>
      <c r="T260" s="167"/>
      <c r="AT260" s="161" t="s">
        <v>165</v>
      </c>
      <c r="AU260" s="161" t="s">
        <v>83</v>
      </c>
      <c r="AV260" s="13" t="s">
        <v>83</v>
      </c>
      <c r="AW260" s="13" t="s">
        <v>30</v>
      </c>
      <c r="AX260" s="13" t="s">
        <v>73</v>
      </c>
      <c r="AY260" s="161" t="s">
        <v>144</v>
      </c>
    </row>
    <row r="261" spans="2:51" s="14" customFormat="1" ht="10.2">
      <c r="B261" s="168"/>
      <c r="D261" s="155" t="s">
        <v>165</v>
      </c>
      <c r="E261" s="169" t="s">
        <v>1</v>
      </c>
      <c r="F261" s="170" t="s">
        <v>167</v>
      </c>
      <c r="H261" s="171">
        <v>4</v>
      </c>
      <c r="I261" s="172"/>
      <c r="L261" s="168"/>
      <c r="M261" s="173"/>
      <c r="N261" s="174"/>
      <c r="O261" s="174"/>
      <c r="P261" s="174"/>
      <c r="Q261" s="174"/>
      <c r="R261" s="174"/>
      <c r="S261" s="174"/>
      <c r="T261" s="175"/>
      <c r="AT261" s="169" t="s">
        <v>165</v>
      </c>
      <c r="AU261" s="169" t="s">
        <v>83</v>
      </c>
      <c r="AV261" s="14" t="s">
        <v>151</v>
      </c>
      <c r="AW261" s="14" t="s">
        <v>30</v>
      </c>
      <c r="AX261" s="14" t="s">
        <v>81</v>
      </c>
      <c r="AY261" s="169" t="s">
        <v>144</v>
      </c>
    </row>
    <row r="262" spans="1:65" s="2" customFormat="1" ht="22.8">
      <c r="A262" s="33"/>
      <c r="B262" s="141"/>
      <c r="C262" s="142" t="s">
        <v>319</v>
      </c>
      <c r="D262" s="142" t="s">
        <v>146</v>
      </c>
      <c r="E262" s="143" t="s">
        <v>1119</v>
      </c>
      <c r="F262" s="144" t="s">
        <v>1120</v>
      </c>
      <c r="G262" s="145" t="s">
        <v>182</v>
      </c>
      <c r="H262" s="146">
        <v>2</v>
      </c>
      <c r="I262" s="147"/>
      <c r="J262" s="148">
        <f>ROUND(I262*H262,2)</f>
        <v>0</v>
      </c>
      <c r="K262" s="144" t="s">
        <v>183</v>
      </c>
      <c r="L262" s="34"/>
      <c r="M262" s="149" t="s">
        <v>1</v>
      </c>
      <c r="N262" s="150" t="s">
        <v>38</v>
      </c>
      <c r="O262" s="59"/>
      <c r="P262" s="151">
        <f>O262*H262</f>
        <v>0</v>
      </c>
      <c r="Q262" s="151">
        <v>0</v>
      </c>
      <c r="R262" s="151">
        <f>Q262*H262</f>
        <v>0</v>
      </c>
      <c r="S262" s="151">
        <v>0</v>
      </c>
      <c r="T262" s="152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53" t="s">
        <v>196</v>
      </c>
      <c r="AT262" s="153" t="s">
        <v>146</v>
      </c>
      <c r="AU262" s="153" t="s">
        <v>83</v>
      </c>
      <c r="AY262" s="18" t="s">
        <v>144</v>
      </c>
      <c r="BE262" s="154">
        <f>IF(N262="základní",J262,0)</f>
        <v>0</v>
      </c>
      <c r="BF262" s="154">
        <f>IF(N262="snížená",J262,0)</f>
        <v>0</v>
      </c>
      <c r="BG262" s="154">
        <f>IF(N262="zákl. přenesená",J262,0)</f>
        <v>0</v>
      </c>
      <c r="BH262" s="154">
        <f>IF(N262="sníž. přenesená",J262,0)</f>
        <v>0</v>
      </c>
      <c r="BI262" s="154">
        <f>IF(N262="nulová",J262,0)</f>
        <v>0</v>
      </c>
      <c r="BJ262" s="18" t="s">
        <v>81</v>
      </c>
      <c r="BK262" s="154">
        <f>ROUND(I262*H262,2)</f>
        <v>0</v>
      </c>
      <c r="BL262" s="18" t="s">
        <v>196</v>
      </c>
      <c r="BM262" s="153" t="s">
        <v>322</v>
      </c>
    </row>
    <row r="263" spans="1:47" s="2" customFormat="1" ht="19.2">
      <c r="A263" s="33"/>
      <c r="B263" s="34"/>
      <c r="C263" s="33"/>
      <c r="D263" s="155" t="s">
        <v>152</v>
      </c>
      <c r="E263" s="33"/>
      <c r="F263" s="156" t="s">
        <v>1120</v>
      </c>
      <c r="G263" s="33"/>
      <c r="H263" s="33"/>
      <c r="I263" s="157"/>
      <c r="J263" s="33"/>
      <c r="K263" s="33"/>
      <c r="L263" s="34"/>
      <c r="M263" s="158"/>
      <c r="N263" s="159"/>
      <c r="O263" s="59"/>
      <c r="P263" s="59"/>
      <c r="Q263" s="59"/>
      <c r="R263" s="59"/>
      <c r="S263" s="59"/>
      <c r="T263" s="60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8" t="s">
        <v>152</v>
      </c>
      <c r="AU263" s="18" t="s">
        <v>83</v>
      </c>
    </row>
    <row r="264" spans="2:51" s="15" customFormat="1" ht="10.2">
      <c r="B264" s="176"/>
      <c r="D264" s="155" t="s">
        <v>165</v>
      </c>
      <c r="E264" s="177" t="s">
        <v>1</v>
      </c>
      <c r="F264" s="178" t="s">
        <v>1066</v>
      </c>
      <c r="H264" s="177" t="s">
        <v>1</v>
      </c>
      <c r="I264" s="179"/>
      <c r="L264" s="176"/>
      <c r="M264" s="180"/>
      <c r="N264" s="181"/>
      <c r="O264" s="181"/>
      <c r="P264" s="181"/>
      <c r="Q264" s="181"/>
      <c r="R264" s="181"/>
      <c r="S264" s="181"/>
      <c r="T264" s="182"/>
      <c r="AT264" s="177" t="s">
        <v>165</v>
      </c>
      <c r="AU264" s="177" t="s">
        <v>83</v>
      </c>
      <c r="AV264" s="15" t="s">
        <v>81</v>
      </c>
      <c r="AW264" s="15" t="s">
        <v>30</v>
      </c>
      <c r="AX264" s="15" t="s">
        <v>73</v>
      </c>
      <c r="AY264" s="177" t="s">
        <v>144</v>
      </c>
    </row>
    <row r="265" spans="2:51" s="13" customFormat="1" ht="10.2">
      <c r="B265" s="160"/>
      <c r="D265" s="155" t="s">
        <v>165</v>
      </c>
      <c r="E265" s="161" t="s">
        <v>1</v>
      </c>
      <c r="F265" s="162" t="s">
        <v>1121</v>
      </c>
      <c r="H265" s="163">
        <v>2</v>
      </c>
      <c r="I265" s="164"/>
      <c r="L265" s="160"/>
      <c r="M265" s="165"/>
      <c r="N265" s="166"/>
      <c r="O265" s="166"/>
      <c r="P265" s="166"/>
      <c r="Q265" s="166"/>
      <c r="R265" s="166"/>
      <c r="S265" s="166"/>
      <c r="T265" s="167"/>
      <c r="AT265" s="161" t="s">
        <v>165</v>
      </c>
      <c r="AU265" s="161" t="s">
        <v>83</v>
      </c>
      <c r="AV265" s="13" t="s">
        <v>83</v>
      </c>
      <c r="AW265" s="13" t="s">
        <v>30</v>
      </c>
      <c r="AX265" s="13" t="s">
        <v>73</v>
      </c>
      <c r="AY265" s="161" t="s">
        <v>144</v>
      </c>
    </row>
    <row r="266" spans="2:51" s="14" customFormat="1" ht="10.2">
      <c r="B266" s="168"/>
      <c r="D266" s="155" t="s">
        <v>165</v>
      </c>
      <c r="E266" s="169" t="s">
        <v>1</v>
      </c>
      <c r="F266" s="170" t="s">
        <v>167</v>
      </c>
      <c r="H266" s="171">
        <v>2</v>
      </c>
      <c r="I266" s="172"/>
      <c r="L266" s="168"/>
      <c r="M266" s="173"/>
      <c r="N266" s="174"/>
      <c r="O266" s="174"/>
      <c r="P266" s="174"/>
      <c r="Q266" s="174"/>
      <c r="R266" s="174"/>
      <c r="S266" s="174"/>
      <c r="T266" s="175"/>
      <c r="AT266" s="169" t="s">
        <v>165</v>
      </c>
      <c r="AU266" s="169" t="s">
        <v>83</v>
      </c>
      <c r="AV266" s="14" t="s">
        <v>151</v>
      </c>
      <c r="AW266" s="14" t="s">
        <v>30</v>
      </c>
      <c r="AX266" s="14" t="s">
        <v>81</v>
      </c>
      <c r="AY266" s="169" t="s">
        <v>144</v>
      </c>
    </row>
    <row r="267" spans="1:65" s="2" customFormat="1" ht="22.8">
      <c r="A267" s="33"/>
      <c r="B267" s="141"/>
      <c r="C267" s="142" t="s">
        <v>250</v>
      </c>
      <c r="D267" s="142" t="s">
        <v>146</v>
      </c>
      <c r="E267" s="143" t="s">
        <v>1122</v>
      </c>
      <c r="F267" s="144" t="s">
        <v>1123</v>
      </c>
      <c r="G267" s="145" t="s">
        <v>182</v>
      </c>
      <c r="H267" s="146">
        <v>11</v>
      </c>
      <c r="I267" s="147"/>
      <c r="J267" s="148">
        <f>ROUND(I267*H267,2)</f>
        <v>0</v>
      </c>
      <c r="K267" s="144" t="s">
        <v>183</v>
      </c>
      <c r="L267" s="34"/>
      <c r="M267" s="149" t="s">
        <v>1</v>
      </c>
      <c r="N267" s="150" t="s">
        <v>38</v>
      </c>
      <c r="O267" s="59"/>
      <c r="P267" s="151">
        <f>O267*H267</f>
        <v>0</v>
      </c>
      <c r="Q267" s="151">
        <v>0</v>
      </c>
      <c r="R267" s="151">
        <f>Q267*H267</f>
        <v>0</v>
      </c>
      <c r="S267" s="151">
        <v>0</v>
      </c>
      <c r="T267" s="152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53" t="s">
        <v>196</v>
      </c>
      <c r="AT267" s="153" t="s">
        <v>146</v>
      </c>
      <c r="AU267" s="153" t="s">
        <v>83</v>
      </c>
      <c r="AY267" s="18" t="s">
        <v>144</v>
      </c>
      <c r="BE267" s="154">
        <f>IF(N267="základní",J267,0)</f>
        <v>0</v>
      </c>
      <c r="BF267" s="154">
        <f>IF(N267="snížená",J267,0)</f>
        <v>0</v>
      </c>
      <c r="BG267" s="154">
        <f>IF(N267="zákl. přenesená",J267,0)</f>
        <v>0</v>
      </c>
      <c r="BH267" s="154">
        <f>IF(N267="sníž. přenesená",J267,0)</f>
        <v>0</v>
      </c>
      <c r="BI267" s="154">
        <f>IF(N267="nulová",J267,0)</f>
        <v>0</v>
      </c>
      <c r="BJ267" s="18" t="s">
        <v>81</v>
      </c>
      <c r="BK267" s="154">
        <f>ROUND(I267*H267,2)</f>
        <v>0</v>
      </c>
      <c r="BL267" s="18" t="s">
        <v>196</v>
      </c>
      <c r="BM267" s="153" t="s">
        <v>325</v>
      </c>
    </row>
    <row r="268" spans="1:47" s="2" customFormat="1" ht="19.2">
      <c r="A268" s="33"/>
      <c r="B268" s="34"/>
      <c r="C268" s="33"/>
      <c r="D268" s="155" t="s">
        <v>152</v>
      </c>
      <c r="E268" s="33"/>
      <c r="F268" s="156" t="s">
        <v>1123</v>
      </c>
      <c r="G268" s="33"/>
      <c r="H268" s="33"/>
      <c r="I268" s="157"/>
      <c r="J268" s="33"/>
      <c r="K268" s="33"/>
      <c r="L268" s="34"/>
      <c r="M268" s="158"/>
      <c r="N268" s="159"/>
      <c r="O268" s="59"/>
      <c r="P268" s="59"/>
      <c r="Q268" s="59"/>
      <c r="R268" s="59"/>
      <c r="S268" s="59"/>
      <c r="T268" s="60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T268" s="18" t="s">
        <v>152</v>
      </c>
      <c r="AU268" s="18" t="s">
        <v>83</v>
      </c>
    </row>
    <row r="269" spans="2:51" s="15" customFormat="1" ht="10.2">
      <c r="B269" s="176"/>
      <c r="D269" s="155" t="s">
        <v>165</v>
      </c>
      <c r="E269" s="177" t="s">
        <v>1</v>
      </c>
      <c r="F269" s="178" t="s">
        <v>1066</v>
      </c>
      <c r="H269" s="177" t="s">
        <v>1</v>
      </c>
      <c r="I269" s="179"/>
      <c r="L269" s="176"/>
      <c r="M269" s="180"/>
      <c r="N269" s="181"/>
      <c r="O269" s="181"/>
      <c r="P269" s="181"/>
      <c r="Q269" s="181"/>
      <c r="R269" s="181"/>
      <c r="S269" s="181"/>
      <c r="T269" s="182"/>
      <c r="AT269" s="177" t="s">
        <v>165</v>
      </c>
      <c r="AU269" s="177" t="s">
        <v>83</v>
      </c>
      <c r="AV269" s="15" t="s">
        <v>81</v>
      </c>
      <c r="AW269" s="15" t="s">
        <v>30</v>
      </c>
      <c r="AX269" s="15" t="s">
        <v>73</v>
      </c>
      <c r="AY269" s="177" t="s">
        <v>144</v>
      </c>
    </row>
    <row r="270" spans="2:51" s="13" customFormat="1" ht="10.2">
      <c r="B270" s="160"/>
      <c r="D270" s="155" t="s">
        <v>165</v>
      </c>
      <c r="E270" s="161" t="s">
        <v>1</v>
      </c>
      <c r="F270" s="162" t="s">
        <v>1124</v>
      </c>
      <c r="H270" s="163">
        <v>11</v>
      </c>
      <c r="I270" s="164"/>
      <c r="L270" s="160"/>
      <c r="M270" s="165"/>
      <c r="N270" s="166"/>
      <c r="O270" s="166"/>
      <c r="P270" s="166"/>
      <c r="Q270" s="166"/>
      <c r="R270" s="166"/>
      <c r="S270" s="166"/>
      <c r="T270" s="167"/>
      <c r="AT270" s="161" t="s">
        <v>165</v>
      </c>
      <c r="AU270" s="161" t="s">
        <v>83</v>
      </c>
      <c r="AV270" s="13" t="s">
        <v>83</v>
      </c>
      <c r="AW270" s="13" t="s">
        <v>30</v>
      </c>
      <c r="AX270" s="13" t="s">
        <v>73</v>
      </c>
      <c r="AY270" s="161" t="s">
        <v>144</v>
      </c>
    </row>
    <row r="271" spans="2:51" s="14" customFormat="1" ht="10.2">
      <c r="B271" s="168"/>
      <c r="D271" s="155" t="s">
        <v>165</v>
      </c>
      <c r="E271" s="169" t="s">
        <v>1</v>
      </c>
      <c r="F271" s="170" t="s">
        <v>167</v>
      </c>
      <c r="H271" s="171">
        <v>11</v>
      </c>
      <c r="I271" s="172"/>
      <c r="L271" s="168"/>
      <c r="M271" s="173"/>
      <c r="N271" s="174"/>
      <c r="O271" s="174"/>
      <c r="P271" s="174"/>
      <c r="Q271" s="174"/>
      <c r="R271" s="174"/>
      <c r="S271" s="174"/>
      <c r="T271" s="175"/>
      <c r="AT271" s="169" t="s">
        <v>165</v>
      </c>
      <c r="AU271" s="169" t="s">
        <v>83</v>
      </c>
      <c r="AV271" s="14" t="s">
        <v>151</v>
      </c>
      <c r="AW271" s="14" t="s">
        <v>30</v>
      </c>
      <c r="AX271" s="14" t="s">
        <v>81</v>
      </c>
      <c r="AY271" s="169" t="s">
        <v>144</v>
      </c>
    </row>
    <row r="272" spans="1:65" s="2" customFormat="1" ht="22.8">
      <c r="A272" s="33"/>
      <c r="B272" s="141"/>
      <c r="C272" s="142" t="s">
        <v>331</v>
      </c>
      <c r="D272" s="142" t="s">
        <v>146</v>
      </c>
      <c r="E272" s="143" t="s">
        <v>1125</v>
      </c>
      <c r="F272" s="144" t="s">
        <v>1126</v>
      </c>
      <c r="G272" s="145" t="s">
        <v>182</v>
      </c>
      <c r="H272" s="146">
        <v>4</v>
      </c>
      <c r="I272" s="147"/>
      <c r="J272" s="148">
        <f>ROUND(I272*H272,2)</f>
        <v>0</v>
      </c>
      <c r="K272" s="144" t="s">
        <v>183</v>
      </c>
      <c r="L272" s="34"/>
      <c r="M272" s="149" t="s">
        <v>1</v>
      </c>
      <c r="N272" s="150" t="s">
        <v>38</v>
      </c>
      <c r="O272" s="59"/>
      <c r="P272" s="151">
        <f>O272*H272</f>
        <v>0</v>
      </c>
      <c r="Q272" s="151">
        <v>0</v>
      </c>
      <c r="R272" s="151">
        <f>Q272*H272</f>
        <v>0</v>
      </c>
      <c r="S272" s="151">
        <v>0</v>
      </c>
      <c r="T272" s="152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53" t="s">
        <v>196</v>
      </c>
      <c r="AT272" s="153" t="s">
        <v>146</v>
      </c>
      <c r="AU272" s="153" t="s">
        <v>83</v>
      </c>
      <c r="AY272" s="18" t="s">
        <v>144</v>
      </c>
      <c r="BE272" s="154">
        <f>IF(N272="základní",J272,0)</f>
        <v>0</v>
      </c>
      <c r="BF272" s="154">
        <f>IF(N272="snížená",J272,0)</f>
        <v>0</v>
      </c>
      <c r="BG272" s="154">
        <f>IF(N272="zákl. přenesená",J272,0)</f>
        <v>0</v>
      </c>
      <c r="BH272" s="154">
        <f>IF(N272="sníž. přenesená",J272,0)</f>
        <v>0</v>
      </c>
      <c r="BI272" s="154">
        <f>IF(N272="nulová",J272,0)</f>
        <v>0</v>
      </c>
      <c r="BJ272" s="18" t="s">
        <v>81</v>
      </c>
      <c r="BK272" s="154">
        <f>ROUND(I272*H272,2)</f>
        <v>0</v>
      </c>
      <c r="BL272" s="18" t="s">
        <v>196</v>
      </c>
      <c r="BM272" s="153" t="s">
        <v>334</v>
      </c>
    </row>
    <row r="273" spans="1:47" s="2" customFormat="1" ht="19.2">
      <c r="A273" s="33"/>
      <c r="B273" s="34"/>
      <c r="C273" s="33"/>
      <c r="D273" s="155" t="s">
        <v>152</v>
      </c>
      <c r="E273" s="33"/>
      <c r="F273" s="156" t="s">
        <v>1126</v>
      </c>
      <c r="G273" s="33"/>
      <c r="H273" s="33"/>
      <c r="I273" s="157"/>
      <c r="J273" s="33"/>
      <c r="K273" s="33"/>
      <c r="L273" s="34"/>
      <c r="M273" s="158"/>
      <c r="N273" s="159"/>
      <c r="O273" s="59"/>
      <c r="P273" s="59"/>
      <c r="Q273" s="59"/>
      <c r="R273" s="59"/>
      <c r="S273" s="59"/>
      <c r="T273" s="60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T273" s="18" t="s">
        <v>152</v>
      </c>
      <c r="AU273" s="18" t="s">
        <v>83</v>
      </c>
    </row>
    <row r="274" spans="2:51" s="15" customFormat="1" ht="10.2">
      <c r="B274" s="176"/>
      <c r="D274" s="155" t="s">
        <v>165</v>
      </c>
      <c r="E274" s="177" t="s">
        <v>1</v>
      </c>
      <c r="F274" s="178" t="s">
        <v>1066</v>
      </c>
      <c r="H274" s="177" t="s">
        <v>1</v>
      </c>
      <c r="I274" s="179"/>
      <c r="L274" s="176"/>
      <c r="M274" s="180"/>
      <c r="N274" s="181"/>
      <c r="O274" s="181"/>
      <c r="P274" s="181"/>
      <c r="Q274" s="181"/>
      <c r="R274" s="181"/>
      <c r="S274" s="181"/>
      <c r="T274" s="182"/>
      <c r="AT274" s="177" t="s">
        <v>165</v>
      </c>
      <c r="AU274" s="177" t="s">
        <v>83</v>
      </c>
      <c r="AV274" s="15" t="s">
        <v>81</v>
      </c>
      <c r="AW274" s="15" t="s">
        <v>30</v>
      </c>
      <c r="AX274" s="15" t="s">
        <v>73</v>
      </c>
      <c r="AY274" s="177" t="s">
        <v>144</v>
      </c>
    </row>
    <row r="275" spans="2:51" s="13" customFormat="1" ht="10.2">
      <c r="B275" s="160"/>
      <c r="D275" s="155" t="s">
        <v>165</v>
      </c>
      <c r="E275" s="161" t="s">
        <v>1</v>
      </c>
      <c r="F275" s="162" t="s">
        <v>1127</v>
      </c>
      <c r="H275" s="163">
        <v>4</v>
      </c>
      <c r="I275" s="164"/>
      <c r="L275" s="160"/>
      <c r="M275" s="165"/>
      <c r="N275" s="166"/>
      <c r="O275" s="166"/>
      <c r="P275" s="166"/>
      <c r="Q275" s="166"/>
      <c r="R275" s="166"/>
      <c r="S275" s="166"/>
      <c r="T275" s="167"/>
      <c r="AT275" s="161" t="s">
        <v>165</v>
      </c>
      <c r="AU275" s="161" t="s">
        <v>83</v>
      </c>
      <c r="AV275" s="13" t="s">
        <v>83</v>
      </c>
      <c r="AW275" s="13" t="s">
        <v>30</v>
      </c>
      <c r="AX275" s="13" t="s">
        <v>73</v>
      </c>
      <c r="AY275" s="161" t="s">
        <v>144</v>
      </c>
    </row>
    <row r="276" spans="2:51" s="14" customFormat="1" ht="10.2">
      <c r="B276" s="168"/>
      <c r="D276" s="155" t="s">
        <v>165</v>
      </c>
      <c r="E276" s="169" t="s">
        <v>1</v>
      </c>
      <c r="F276" s="170" t="s">
        <v>167</v>
      </c>
      <c r="H276" s="171">
        <v>4</v>
      </c>
      <c r="I276" s="172"/>
      <c r="L276" s="168"/>
      <c r="M276" s="173"/>
      <c r="N276" s="174"/>
      <c r="O276" s="174"/>
      <c r="P276" s="174"/>
      <c r="Q276" s="174"/>
      <c r="R276" s="174"/>
      <c r="S276" s="174"/>
      <c r="T276" s="175"/>
      <c r="AT276" s="169" t="s">
        <v>165</v>
      </c>
      <c r="AU276" s="169" t="s">
        <v>83</v>
      </c>
      <c r="AV276" s="14" t="s">
        <v>151</v>
      </c>
      <c r="AW276" s="14" t="s">
        <v>30</v>
      </c>
      <c r="AX276" s="14" t="s">
        <v>81</v>
      </c>
      <c r="AY276" s="169" t="s">
        <v>144</v>
      </c>
    </row>
    <row r="277" spans="1:65" s="2" customFormat="1" ht="22.8">
      <c r="A277" s="33"/>
      <c r="B277" s="141"/>
      <c r="C277" s="142" t="s">
        <v>254</v>
      </c>
      <c r="D277" s="142" t="s">
        <v>146</v>
      </c>
      <c r="E277" s="143" t="s">
        <v>1128</v>
      </c>
      <c r="F277" s="144" t="s">
        <v>1129</v>
      </c>
      <c r="G277" s="145" t="s">
        <v>182</v>
      </c>
      <c r="H277" s="146">
        <v>1</v>
      </c>
      <c r="I277" s="147"/>
      <c r="J277" s="148">
        <f>ROUND(I277*H277,2)</f>
        <v>0</v>
      </c>
      <c r="K277" s="144" t="s">
        <v>183</v>
      </c>
      <c r="L277" s="34"/>
      <c r="M277" s="149" t="s">
        <v>1</v>
      </c>
      <c r="N277" s="150" t="s">
        <v>38</v>
      </c>
      <c r="O277" s="59"/>
      <c r="P277" s="151">
        <f>O277*H277</f>
        <v>0</v>
      </c>
      <c r="Q277" s="151">
        <v>0</v>
      </c>
      <c r="R277" s="151">
        <f>Q277*H277</f>
        <v>0</v>
      </c>
      <c r="S277" s="151">
        <v>0</v>
      </c>
      <c r="T277" s="152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53" t="s">
        <v>196</v>
      </c>
      <c r="AT277" s="153" t="s">
        <v>146</v>
      </c>
      <c r="AU277" s="153" t="s">
        <v>83</v>
      </c>
      <c r="AY277" s="18" t="s">
        <v>144</v>
      </c>
      <c r="BE277" s="154">
        <f>IF(N277="základní",J277,0)</f>
        <v>0</v>
      </c>
      <c r="BF277" s="154">
        <f>IF(N277="snížená",J277,0)</f>
        <v>0</v>
      </c>
      <c r="BG277" s="154">
        <f>IF(N277="zákl. přenesená",J277,0)</f>
        <v>0</v>
      </c>
      <c r="BH277" s="154">
        <f>IF(N277="sníž. přenesená",J277,0)</f>
        <v>0</v>
      </c>
      <c r="BI277" s="154">
        <f>IF(N277="nulová",J277,0)</f>
        <v>0</v>
      </c>
      <c r="BJ277" s="18" t="s">
        <v>81</v>
      </c>
      <c r="BK277" s="154">
        <f>ROUND(I277*H277,2)</f>
        <v>0</v>
      </c>
      <c r="BL277" s="18" t="s">
        <v>196</v>
      </c>
      <c r="BM277" s="153" t="s">
        <v>338</v>
      </c>
    </row>
    <row r="278" spans="1:47" s="2" customFormat="1" ht="19.2">
      <c r="A278" s="33"/>
      <c r="B278" s="34"/>
      <c r="C278" s="33"/>
      <c r="D278" s="155" t="s">
        <v>152</v>
      </c>
      <c r="E278" s="33"/>
      <c r="F278" s="156" t="s">
        <v>1129</v>
      </c>
      <c r="G278" s="33"/>
      <c r="H278" s="33"/>
      <c r="I278" s="157"/>
      <c r="J278" s="33"/>
      <c r="K278" s="33"/>
      <c r="L278" s="34"/>
      <c r="M278" s="158"/>
      <c r="N278" s="159"/>
      <c r="O278" s="59"/>
      <c r="P278" s="59"/>
      <c r="Q278" s="59"/>
      <c r="R278" s="59"/>
      <c r="S278" s="59"/>
      <c r="T278" s="60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T278" s="18" t="s">
        <v>152</v>
      </c>
      <c r="AU278" s="18" t="s">
        <v>83</v>
      </c>
    </row>
    <row r="279" spans="2:51" s="15" customFormat="1" ht="10.2">
      <c r="B279" s="176"/>
      <c r="D279" s="155" t="s">
        <v>165</v>
      </c>
      <c r="E279" s="177" t="s">
        <v>1</v>
      </c>
      <c r="F279" s="178" t="s">
        <v>1066</v>
      </c>
      <c r="H279" s="177" t="s">
        <v>1</v>
      </c>
      <c r="I279" s="179"/>
      <c r="L279" s="176"/>
      <c r="M279" s="180"/>
      <c r="N279" s="181"/>
      <c r="O279" s="181"/>
      <c r="P279" s="181"/>
      <c r="Q279" s="181"/>
      <c r="R279" s="181"/>
      <c r="S279" s="181"/>
      <c r="T279" s="182"/>
      <c r="AT279" s="177" t="s">
        <v>165</v>
      </c>
      <c r="AU279" s="177" t="s">
        <v>83</v>
      </c>
      <c r="AV279" s="15" t="s">
        <v>81</v>
      </c>
      <c r="AW279" s="15" t="s">
        <v>30</v>
      </c>
      <c r="AX279" s="15" t="s">
        <v>73</v>
      </c>
      <c r="AY279" s="177" t="s">
        <v>144</v>
      </c>
    </row>
    <row r="280" spans="2:51" s="13" customFormat="1" ht="10.2">
      <c r="B280" s="160"/>
      <c r="D280" s="155" t="s">
        <v>165</v>
      </c>
      <c r="E280" s="161" t="s">
        <v>1</v>
      </c>
      <c r="F280" s="162" t="s">
        <v>1130</v>
      </c>
      <c r="H280" s="163">
        <v>1</v>
      </c>
      <c r="I280" s="164"/>
      <c r="L280" s="160"/>
      <c r="M280" s="165"/>
      <c r="N280" s="166"/>
      <c r="O280" s="166"/>
      <c r="P280" s="166"/>
      <c r="Q280" s="166"/>
      <c r="R280" s="166"/>
      <c r="S280" s="166"/>
      <c r="T280" s="167"/>
      <c r="AT280" s="161" t="s">
        <v>165</v>
      </c>
      <c r="AU280" s="161" t="s">
        <v>83</v>
      </c>
      <c r="AV280" s="13" t="s">
        <v>83</v>
      </c>
      <c r="AW280" s="13" t="s">
        <v>30</v>
      </c>
      <c r="AX280" s="13" t="s">
        <v>73</v>
      </c>
      <c r="AY280" s="161" t="s">
        <v>144</v>
      </c>
    </row>
    <row r="281" spans="2:51" s="14" customFormat="1" ht="10.2">
      <c r="B281" s="168"/>
      <c r="D281" s="155" t="s">
        <v>165</v>
      </c>
      <c r="E281" s="169" t="s">
        <v>1</v>
      </c>
      <c r="F281" s="170" t="s">
        <v>167</v>
      </c>
      <c r="H281" s="171">
        <v>1</v>
      </c>
      <c r="I281" s="172"/>
      <c r="L281" s="168"/>
      <c r="M281" s="173"/>
      <c r="N281" s="174"/>
      <c r="O281" s="174"/>
      <c r="P281" s="174"/>
      <c r="Q281" s="174"/>
      <c r="R281" s="174"/>
      <c r="S281" s="174"/>
      <c r="T281" s="175"/>
      <c r="AT281" s="169" t="s">
        <v>165</v>
      </c>
      <c r="AU281" s="169" t="s">
        <v>83</v>
      </c>
      <c r="AV281" s="14" t="s">
        <v>151</v>
      </c>
      <c r="AW281" s="14" t="s">
        <v>30</v>
      </c>
      <c r="AX281" s="14" t="s">
        <v>81</v>
      </c>
      <c r="AY281" s="169" t="s">
        <v>144</v>
      </c>
    </row>
    <row r="282" spans="1:65" s="2" customFormat="1" ht="22.8">
      <c r="A282" s="33"/>
      <c r="B282" s="141"/>
      <c r="C282" s="142" t="s">
        <v>342</v>
      </c>
      <c r="D282" s="142" t="s">
        <v>146</v>
      </c>
      <c r="E282" s="143" t="s">
        <v>1131</v>
      </c>
      <c r="F282" s="144" t="s">
        <v>1132</v>
      </c>
      <c r="G282" s="145" t="s">
        <v>182</v>
      </c>
      <c r="H282" s="146">
        <v>3</v>
      </c>
      <c r="I282" s="147"/>
      <c r="J282" s="148">
        <f>ROUND(I282*H282,2)</f>
        <v>0</v>
      </c>
      <c r="K282" s="144" t="s">
        <v>183</v>
      </c>
      <c r="L282" s="34"/>
      <c r="M282" s="149" t="s">
        <v>1</v>
      </c>
      <c r="N282" s="150" t="s">
        <v>38</v>
      </c>
      <c r="O282" s="59"/>
      <c r="P282" s="151">
        <f>O282*H282</f>
        <v>0</v>
      </c>
      <c r="Q282" s="151">
        <v>0</v>
      </c>
      <c r="R282" s="151">
        <f>Q282*H282</f>
        <v>0</v>
      </c>
      <c r="S282" s="151">
        <v>0</v>
      </c>
      <c r="T282" s="152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53" t="s">
        <v>196</v>
      </c>
      <c r="AT282" s="153" t="s">
        <v>146</v>
      </c>
      <c r="AU282" s="153" t="s">
        <v>83</v>
      </c>
      <c r="AY282" s="18" t="s">
        <v>144</v>
      </c>
      <c r="BE282" s="154">
        <f>IF(N282="základní",J282,0)</f>
        <v>0</v>
      </c>
      <c r="BF282" s="154">
        <f>IF(N282="snížená",J282,0)</f>
        <v>0</v>
      </c>
      <c r="BG282" s="154">
        <f>IF(N282="zákl. přenesená",J282,0)</f>
        <v>0</v>
      </c>
      <c r="BH282" s="154">
        <f>IF(N282="sníž. přenesená",J282,0)</f>
        <v>0</v>
      </c>
      <c r="BI282" s="154">
        <f>IF(N282="nulová",J282,0)</f>
        <v>0</v>
      </c>
      <c r="BJ282" s="18" t="s">
        <v>81</v>
      </c>
      <c r="BK282" s="154">
        <f>ROUND(I282*H282,2)</f>
        <v>0</v>
      </c>
      <c r="BL282" s="18" t="s">
        <v>196</v>
      </c>
      <c r="BM282" s="153" t="s">
        <v>345</v>
      </c>
    </row>
    <row r="283" spans="1:47" s="2" customFormat="1" ht="19.2">
      <c r="A283" s="33"/>
      <c r="B283" s="34"/>
      <c r="C283" s="33"/>
      <c r="D283" s="155" t="s">
        <v>152</v>
      </c>
      <c r="E283" s="33"/>
      <c r="F283" s="156" t="s">
        <v>1132</v>
      </c>
      <c r="G283" s="33"/>
      <c r="H283" s="33"/>
      <c r="I283" s="157"/>
      <c r="J283" s="33"/>
      <c r="K283" s="33"/>
      <c r="L283" s="34"/>
      <c r="M283" s="158"/>
      <c r="N283" s="159"/>
      <c r="O283" s="59"/>
      <c r="P283" s="59"/>
      <c r="Q283" s="59"/>
      <c r="R283" s="59"/>
      <c r="S283" s="59"/>
      <c r="T283" s="60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T283" s="18" t="s">
        <v>152</v>
      </c>
      <c r="AU283" s="18" t="s">
        <v>83</v>
      </c>
    </row>
    <row r="284" spans="2:51" s="15" customFormat="1" ht="10.2">
      <c r="B284" s="176"/>
      <c r="D284" s="155" t="s">
        <v>165</v>
      </c>
      <c r="E284" s="177" t="s">
        <v>1</v>
      </c>
      <c r="F284" s="178" t="s">
        <v>1066</v>
      </c>
      <c r="H284" s="177" t="s">
        <v>1</v>
      </c>
      <c r="I284" s="179"/>
      <c r="L284" s="176"/>
      <c r="M284" s="180"/>
      <c r="N284" s="181"/>
      <c r="O284" s="181"/>
      <c r="P284" s="181"/>
      <c r="Q284" s="181"/>
      <c r="R284" s="181"/>
      <c r="S284" s="181"/>
      <c r="T284" s="182"/>
      <c r="AT284" s="177" t="s">
        <v>165</v>
      </c>
      <c r="AU284" s="177" t="s">
        <v>83</v>
      </c>
      <c r="AV284" s="15" t="s">
        <v>81</v>
      </c>
      <c r="AW284" s="15" t="s">
        <v>30</v>
      </c>
      <c r="AX284" s="15" t="s">
        <v>73</v>
      </c>
      <c r="AY284" s="177" t="s">
        <v>144</v>
      </c>
    </row>
    <row r="285" spans="2:51" s="13" customFormat="1" ht="10.2">
      <c r="B285" s="160"/>
      <c r="D285" s="155" t="s">
        <v>165</v>
      </c>
      <c r="E285" s="161" t="s">
        <v>1</v>
      </c>
      <c r="F285" s="162" t="s">
        <v>1133</v>
      </c>
      <c r="H285" s="163">
        <v>3</v>
      </c>
      <c r="I285" s="164"/>
      <c r="L285" s="160"/>
      <c r="M285" s="165"/>
      <c r="N285" s="166"/>
      <c r="O285" s="166"/>
      <c r="P285" s="166"/>
      <c r="Q285" s="166"/>
      <c r="R285" s="166"/>
      <c r="S285" s="166"/>
      <c r="T285" s="167"/>
      <c r="AT285" s="161" t="s">
        <v>165</v>
      </c>
      <c r="AU285" s="161" t="s">
        <v>83</v>
      </c>
      <c r="AV285" s="13" t="s">
        <v>83</v>
      </c>
      <c r="AW285" s="13" t="s">
        <v>30</v>
      </c>
      <c r="AX285" s="13" t="s">
        <v>73</v>
      </c>
      <c r="AY285" s="161" t="s">
        <v>144</v>
      </c>
    </row>
    <row r="286" spans="2:51" s="14" customFormat="1" ht="10.2">
      <c r="B286" s="168"/>
      <c r="D286" s="155" t="s">
        <v>165</v>
      </c>
      <c r="E286" s="169" t="s">
        <v>1</v>
      </c>
      <c r="F286" s="170" t="s">
        <v>167</v>
      </c>
      <c r="H286" s="171">
        <v>3</v>
      </c>
      <c r="I286" s="172"/>
      <c r="L286" s="168"/>
      <c r="M286" s="173"/>
      <c r="N286" s="174"/>
      <c r="O286" s="174"/>
      <c r="P286" s="174"/>
      <c r="Q286" s="174"/>
      <c r="R286" s="174"/>
      <c r="S286" s="174"/>
      <c r="T286" s="175"/>
      <c r="AT286" s="169" t="s">
        <v>165</v>
      </c>
      <c r="AU286" s="169" t="s">
        <v>83</v>
      </c>
      <c r="AV286" s="14" t="s">
        <v>151</v>
      </c>
      <c r="AW286" s="14" t="s">
        <v>30</v>
      </c>
      <c r="AX286" s="14" t="s">
        <v>81</v>
      </c>
      <c r="AY286" s="169" t="s">
        <v>144</v>
      </c>
    </row>
    <row r="287" spans="1:65" s="2" customFormat="1" ht="22.8">
      <c r="A287" s="33"/>
      <c r="B287" s="141"/>
      <c r="C287" s="142" t="s">
        <v>259</v>
      </c>
      <c r="D287" s="142" t="s">
        <v>146</v>
      </c>
      <c r="E287" s="143" t="s">
        <v>1134</v>
      </c>
      <c r="F287" s="144" t="s">
        <v>1135</v>
      </c>
      <c r="G287" s="145" t="s">
        <v>182</v>
      </c>
      <c r="H287" s="146">
        <v>1</v>
      </c>
      <c r="I287" s="147"/>
      <c r="J287" s="148">
        <f>ROUND(I287*H287,2)</f>
        <v>0</v>
      </c>
      <c r="K287" s="144" t="s">
        <v>183</v>
      </c>
      <c r="L287" s="34"/>
      <c r="M287" s="149" t="s">
        <v>1</v>
      </c>
      <c r="N287" s="150" t="s">
        <v>38</v>
      </c>
      <c r="O287" s="59"/>
      <c r="P287" s="151">
        <f>O287*H287</f>
        <v>0</v>
      </c>
      <c r="Q287" s="151">
        <v>0</v>
      </c>
      <c r="R287" s="151">
        <f>Q287*H287</f>
        <v>0</v>
      </c>
      <c r="S287" s="151">
        <v>0</v>
      </c>
      <c r="T287" s="152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53" t="s">
        <v>196</v>
      </c>
      <c r="AT287" s="153" t="s">
        <v>146</v>
      </c>
      <c r="AU287" s="153" t="s">
        <v>83</v>
      </c>
      <c r="AY287" s="18" t="s">
        <v>144</v>
      </c>
      <c r="BE287" s="154">
        <f>IF(N287="základní",J287,0)</f>
        <v>0</v>
      </c>
      <c r="BF287" s="154">
        <f>IF(N287="snížená",J287,0)</f>
        <v>0</v>
      </c>
      <c r="BG287" s="154">
        <f>IF(N287="zákl. přenesená",J287,0)</f>
        <v>0</v>
      </c>
      <c r="BH287" s="154">
        <f>IF(N287="sníž. přenesená",J287,0)</f>
        <v>0</v>
      </c>
      <c r="BI287" s="154">
        <f>IF(N287="nulová",J287,0)</f>
        <v>0</v>
      </c>
      <c r="BJ287" s="18" t="s">
        <v>81</v>
      </c>
      <c r="BK287" s="154">
        <f>ROUND(I287*H287,2)</f>
        <v>0</v>
      </c>
      <c r="BL287" s="18" t="s">
        <v>196</v>
      </c>
      <c r="BM287" s="153" t="s">
        <v>349</v>
      </c>
    </row>
    <row r="288" spans="1:47" s="2" customFormat="1" ht="19.2">
      <c r="A288" s="33"/>
      <c r="B288" s="34"/>
      <c r="C288" s="33"/>
      <c r="D288" s="155" t="s">
        <v>152</v>
      </c>
      <c r="E288" s="33"/>
      <c r="F288" s="156" t="s">
        <v>1135</v>
      </c>
      <c r="G288" s="33"/>
      <c r="H288" s="33"/>
      <c r="I288" s="157"/>
      <c r="J288" s="33"/>
      <c r="K288" s="33"/>
      <c r="L288" s="34"/>
      <c r="M288" s="158"/>
      <c r="N288" s="159"/>
      <c r="O288" s="59"/>
      <c r="P288" s="59"/>
      <c r="Q288" s="59"/>
      <c r="R288" s="59"/>
      <c r="S288" s="59"/>
      <c r="T288" s="60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T288" s="18" t="s">
        <v>152</v>
      </c>
      <c r="AU288" s="18" t="s">
        <v>83</v>
      </c>
    </row>
    <row r="289" spans="2:51" s="15" customFormat="1" ht="10.2">
      <c r="B289" s="176"/>
      <c r="D289" s="155" t="s">
        <v>165</v>
      </c>
      <c r="E289" s="177" t="s">
        <v>1</v>
      </c>
      <c r="F289" s="178" t="s">
        <v>1066</v>
      </c>
      <c r="H289" s="177" t="s">
        <v>1</v>
      </c>
      <c r="I289" s="179"/>
      <c r="L289" s="176"/>
      <c r="M289" s="180"/>
      <c r="N289" s="181"/>
      <c r="O289" s="181"/>
      <c r="P289" s="181"/>
      <c r="Q289" s="181"/>
      <c r="R289" s="181"/>
      <c r="S289" s="181"/>
      <c r="T289" s="182"/>
      <c r="AT289" s="177" t="s">
        <v>165</v>
      </c>
      <c r="AU289" s="177" t="s">
        <v>83</v>
      </c>
      <c r="AV289" s="15" t="s">
        <v>81</v>
      </c>
      <c r="AW289" s="15" t="s">
        <v>30</v>
      </c>
      <c r="AX289" s="15" t="s">
        <v>73</v>
      </c>
      <c r="AY289" s="177" t="s">
        <v>144</v>
      </c>
    </row>
    <row r="290" spans="2:51" s="13" customFormat="1" ht="10.2">
      <c r="B290" s="160"/>
      <c r="D290" s="155" t="s">
        <v>165</v>
      </c>
      <c r="E290" s="161" t="s">
        <v>1</v>
      </c>
      <c r="F290" s="162" t="s">
        <v>1130</v>
      </c>
      <c r="H290" s="163">
        <v>1</v>
      </c>
      <c r="I290" s="164"/>
      <c r="L290" s="160"/>
      <c r="M290" s="165"/>
      <c r="N290" s="166"/>
      <c r="O290" s="166"/>
      <c r="P290" s="166"/>
      <c r="Q290" s="166"/>
      <c r="R290" s="166"/>
      <c r="S290" s="166"/>
      <c r="T290" s="167"/>
      <c r="AT290" s="161" t="s">
        <v>165</v>
      </c>
      <c r="AU290" s="161" t="s">
        <v>83</v>
      </c>
      <c r="AV290" s="13" t="s">
        <v>83</v>
      </c>
      <c r="AW290" s="13" t="s">
        <v>30</v>
      </c>
      <c r="AX290" s="13" t="s">
        <v>73</v>
      </c>
      <c r="AY290" s="161" t="s">
        <v>144</v>
      </c>
    </row>
    <row r="291" spans="2:51" s="14" customFormat="1" ht="10.2">
      <c r="B291" s="168"/>
      <c r="D291" s="155" t="s">
        <v>165</v>
      </c>
      <c r="E291" s="169" t="s">
        <v>1</v>
      </c>
      <c r="F291" s="170" t="s">
        <v>167</v>
      </c>
      <c r="H291" s="171">
        <v>1</v>
      </c>
      <c r="I291" s="172"/>
      <c r="L291" s="168"/>
      <c r="M291" s="173"/>
      <c r="N291" s="174"/>
      <c r="O291" s="174"/>
      <c r="P291" s="174"/>
      <c r="Q291" s="174"/>
      <c r="R291" s="174"/>
      <c r="S291" s="174"/>
      <c r="T291" s="175"/>
      <c r="AT291" s="169" t="s">
        <v>165</v>
      </c>
      <c r="AU291" s="169" t="s">
        <v>83</v>
      </c>
      <c r="AV291" s="14" t="s">
        <v>151</v>
      </c>
      <c r="AW291" s="14" t="s">
        <v>30</v>
      </c>
      <c r="AX291" s="14" t="s">
        <v>81</v>
      </c>
      <c r="AY291" s="169" t="s">
        <v>144</v>
      </c>
    </row>
    <row r="292" spans="1:65" s="2" customFormat="1" ht="22.8">
      <c r="A292" s="33"/>
      <c r="B292" s="141"/>
      <c r="C292" s="142" t="s">
        <v>350</v>
      </c>
      <c r="D292" s="142" t="s">
        <v>146</v>
      </c>
      <c r="E292" s="143" t="s">
        <v>1136</v>
      </c>
      <c r="F292" s="144" t="s">
        <v>1137</v>
      </c>
      <c r="G292" s="145" t="s">
        <v>182</v>
      </c>
      <c r="H292" s="146">
        <v>2</v>
      </c>
      <c r="I292" s="147"/>
      <c r="J292" s="148">
        <f>ROUND(I292*H292,2)</f>
        <v>0</v>
      </c>
      <c r="K292" s="144" t="s">
        <v>183</v>
      </c>
      <c r="L292" s="34"/>
      <c r="M292" s="149" t="s">
        <v>1</v>
      </c>
      <c r="N292" s="150" t="s">
        <v>38</v>
      </c>
      <c r="O292" s="59"/>
      <c r="P292" s="151">
        <f>O292*H292</f>
        <v>0</v>
      </c>
      <c r="Q292" s="151">
        <v>0</v>
      </c>
      <c r="R292" s="151">
        <f>Q292*H292</f>
        <v>0</v>
      </c>
      <c r="S292" s="151">
        <v>0</v>
      </c>
      <c r="T292" s="152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53" t="s">
        <v>196</v>
      </c>
      <c r="AT292" s="153" t="s">
        <v>146</v>
      </c>
      <c r="AU292" s="153" t="s">
        <v>83</v>
      </c>
      <c r="AY292" s="18" t="s">
        <v>144</v>
      </c>
      <c r="BE292" s="154">
        <f>IF(N292="základní",J292,0)</f>
        <v>0</v>
      </c>
      <c r="BF292" s="154">
        <f>IF(N292="snížená",J292,0)</f>
        <v>0</v>
      </c>
      <c r="BG292" s="154">
        <f>IF(N292="zákl. přenesená",J292,0)</f>
        <v>0</v>
      </c>
      <c r="BH292" s="154">
        <f>IF(N292="sníž. přenesená",J292,0)</f>
        <v>0</v>
      </c>
      <c r="BI292" s="154">
        <f>IF(N292="nulová",J292,0)</f>
        <v>0</v>
      </c>
      <c r="BJ292" s="18" t="s">
        <v>81</v>
      </c>
      <c r="BK292" s="154">
        <f>ROUND(I292*H292,2)</f>
        <v>0</v>
      </c>
      <c r="BL292" s="18" t="s">
        <v>196</v>
      </c>
      <c r="BM292" s="153" t="s">
        <v>353</v>
      </c>
    </row>
    <row r="293" spans="1:47" s="2" customFormat="1" ht="19.2">
      <c r="A293" s="33"/>
      <c r="B293" s="34"/>
      <c r="C293" s="33"/>
      <c r="D293" s="155" t="s">
        <v>152</v>
      </c>
      <c r="E293" s="33"/>
      <c r="F293" s="156" t="s">
        <v>1137</v>
      </c>
      <c r="G293" s="33"/>
      <c r="H293" s="33"/>
      <c r="I293" s="157"/>
      <c r="J293" s="33"/>
      <c r="K293" s="33"/>
      <c r="L293" s="34"/>
      <c r="M293" s="158"/>
      <c r="N293" s="159"/>
      <c r="O293" s="59"/>
      <c r="P293" s="59"/>
      <c r="Q293" s="59"/>
      <c r="R293" s="59"/>
      <c r="S293" s="59"/>
      <c r="T293" s="60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T293" s="18" t="s">
        <v>152</v>
      </c>
      <c r="AU293" s="18" t="s">
        <v>83</v>
      </c>
    </row>
    <row r="294" spans="2:51" s="15" customFormat="1" ht="10.2">
      <c r="B294" s="176"/>
      <c r="D294" s="155" t="s">
        <v>165</v>
      </c>
      <c r="E294" s="177" t="s">
        <v>1</v>
      </c>
      <c r="F294" s="178" t="s">
        <v>1066</v>
      </c>
      <c r="H294" s="177" t="s">
        <v>1</v>
      </c>
      <c r="I294" s="179"/>
      <c r="L294" s="176"/>
      <c r="M294" s="180"/>
      <c r="N294" s="181"/>
      <c r="O294" s="181"/>
      <c r="P294" s="181"/>
      <c r="Q294" s="181"/>
      <c r="R294" s="181"/>
      <c r="S294" s="181"/>
      <c r="T294" s="182"/>
      <c r="AT294" s="177" t="s">
        <v>165</v>
      </c>
      <c r="AU294" s="177" t="s">
        <v>83</v>
      </c>
      <c r="AV294" s="15" t="s">
        <v>81</v>
      </c>
      <c r="AW294" s="15" t="s">
        <v>30</v>
      </c>
      <c r="AX294" s="15" t="s">
        <v>73</v>
      </c>
      <c r="AY294" s="177" t="s">
        <v>144</v>
      </c>
    </row>
    <row r="295" spans="2:51" s="13" customFormat="1" ht="10.2">
      <c r="B295" s="160"/>
      <c r="D295" s="155" t="s">
        <v>165</v>
      </c>
      <c r="E295" s="161" t="s">
        <v>1</v>
      </c>
      <c r="F295" s="162" t="s">
        <v>1138</v>
      </c>
      <c r="H295" s="163">
        <v>2</v>
      </c>
      <c r="I295" s="164"/>
      <c r="L295" s="160"/>
      <c r="M295" s="165"/>
      <c r="N295" s="166"/>
      <c r="O295" s="166"/>
      <c r="P295" s="166"/>
      <c r="Q295" s="166"/>
      <c r="R295" s="166"/>
      <c r="S295" s="166"/>
      <c r="T295" s="167"/>
      <c r="AT295" s="161" t="s">
        <v>165</v>
      </c>
      <c r="AU295" s="161" t="s">
        <v>83</v>
      </c>
      <c r="AV295" s="13" t="s">
        <v>83</v>
      </c>
      <c r="AW295" s="13" t="s">
        <v>30</v>
      </c>
      <c r="AX295" s="13" t="s">
        <v>73</v>
      </c>
      <c r="AY295" s="161" t="s">
        <v>144</v>
      </c>
    </row>
    <row r="296" spans="2:51" s="14" customFormat="1" ht="10.2">
      <c r="B296" s="168"/>
      <c r="D296" s="155" t="s">
        <v>165</v>
      </c>
      <c r="E296" s="169" t="s">
        <v>1</v>
      </c>
      <c r="F296" s="170" t="s">
        <v>167</v>
      </c>
      <c r="H296" s="171">
        <v>2</v>
      </c>
      <c r="I296" s="172"/>
      <c r="L296" s="168"/>
      <c r="M296" s="173"/>
      <c r="N296" s="174"/>
      <c r="O296" s="174"/>
      <c r="P296" s="174"/>
      <c r="Q296" s="174"/>
      <c r="R296" s="174"/>
      <c r="S296" s="174"/>
      <c r="T296" s="175"/>
      <c r="AT296" s="169" t="s">
        <v>165</v>
      </c>
      <c r="AU296" s="169" t="s">
        <v>83</v>
      </c>
      <c r="AV296" s="14" t="s">
        <v>151</v>
      </c>
      <c r="AW296" s="14" t="s">
        <v>30</v>
      </c>
      <c r="AX296" s="14" t="s">
        <v>81</v>
      </c>
      <c r="AY296" s="169" t="s">
        <v>144</v>
      </c>
    </row>
    <row r="297" spans="1:65" s="2" customFormat="1" ht="22.8">
      <c r="A297" s="33"/>
      <c r="B297" s="141"/>
      <c r="C297" s="142" t="s">
        <v>263</v>
      </c>
      <c r="D297" s="142" t="s">
        <v>146</v>
      </c>
      <c r="E297" s="143" t="s">
        <v>1139</v>
      </c>
      <c r="F297" s="144" t="s">
        <v>1140</v>
      </c>
      <c r="G297" s="145" t="s">
        <v>182</v>
      </c>
      <c r="H297" s="146">
        <v>1</v>
      </c>
      <c r="I297" s="147"/>
      <c r="J297" s="148">
        <f>ROUND(I297*H297,2)</f>
        <v>0</v>
      </c>
      <c r="K297" s="144" t="s">
        <v>183</v>
      </c>
      <c r="L297" s="34"/>
      <c r="M297" s="149" t="s">
        <v>1</v>
      </c>
      <c r="N297" s="150" t="s">
        <v>38</v>
      </c>
      <c r="O297" s="59"/>
      <c r="P297" s="151">
        <f>O297*H297</f>
        <v>0</v>
      </c>
      <c r="Q297" s="151">
        <v>0</v>
      </c>
      <c r="R297" s="151">
        <f>Q297*H297</f>
        <v>0</v>
      </c>
      <c r="S297" s="151">
        <v>0</v>
      </c>
      <c r="T297" s="152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53" t="s">
        <v>196</v>
      </c>
      <c r="AT297" s="153" t="s">
        <v>146</v>
      </c>
      <c r="AU297" s="153" t="s">
        <v>83</v>
      </c>
      <c r="AY297" s="18" t="s">
        <v>144</v>
      </c>
      <c r="BE297" s="154">
        <f>IF(N297="základní",J297,0)</f>
        <v>0</v>
      </c>
      <c r="BF297" s="154">
        <f>IF(N297="snížená",J297,0)</f>
        <v>0</v>
      </c>
      <c r="BG297" s="154">
        <f>IF(N297="zákl. přenesená",J297,0)</f>
        <v>0</v>
      </c>
      <c r="BH297" s="154">
        <f>IF(N297="sníž. přenesená",J297,0)</f>
        <v>0</v>
      </c>
      <c r="BI297" s="154">
        <f>IF(N297="nulová",J297,0)</f>
        <v>0</v>
      </c>
      <c r="BJ297" s="18" t="s">
        <v>81</v>
      </c>
      <c r="BK297" s="154">
        <f>ROUND(I297*H297,2)</f>
        <v>0</v>
      </c>
      <c r="BL297" s="18" t="s">
        <v>196</v>
      </c>
      <c r="BM297" s="153" t="s">
        <v>356</v>
      </c>
    </row>
    <row r="298" spans="1:47" s="2" customFormat="1" ht="19.2">
      <c r="A298" s="33"/>
      <c r="B298" s="34"/>
      <c r="C298" s="33"/>
      <c r="D298" s="155" t="s">
        <v>152</v>
      </c>
      <c r="E298" s="33"/>
      <c r="F298" s="156" t="s">
        <v>1140</v>
      </c>
      <c r="G298" s="33"/>
      <c r="H298" s="33"/>
      <c r="I298" s="157"/>
      <c r="J298" s="33"/>
      <c r="K298" s="33"/>
      <c r="L298" s="34"/>
      <c r="M298" s="158"/>
      <c r="N298" s="159"/>
      <c r="O298" s="59"/>
      <c r="P298" s="59"/>
      <c r="Q298" s="59"/>
      <c r="R298" s="59"/>
      <c r="S298" s="59"/>
      <c r="T298" s="60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T298" s="18" t="s">
        <v>152</v>
      </c>
      <c r="AU298" s="18" t="s">
        <v>83</v>
      </c>
    </row>
    <row r="299" spans="2:51" s="15" customFormat="1" ht="10.2">
      <c r="B299" s="176"/>
      <c r="D299" s="155" t="s">
        <v>165</v>
      </c>
      <c r="E299" s="177" t="s">
        <v>1</v>
      </c>
      <c r="F299" s="178" t="s">
        <v>1066</v>
      </c>
      <c r="H299" s="177" t="s">
        <v>1</v>
      </c>
      <c r="I299" s="179"/>
      <c r="L299" s="176"/>
      <c r="M299" s="180"/>
      <c r="N299" s="181"/>
      <c r="O299" s="181"/>
      <c r="P299" s="181"/>
      <c r="Q299" s="181"/>
      <c r="R299" s="181"/>
      <c r="S299" s="181"/>
      <c r="T299" s="182"/>
      <c r="AT299" s="177" t="s">
        <v>165</v>
      </c>
      <c r="AU299" s="177" t="s">
        <v>83</v>
      </c>
      <c r="AV299" s="15" t="s">
        <v>81</v>
      </c>
      <c r="AW299" s="15" t="s">
        <v>30</v>
      </c>
      <c r="AX299" s="15" t="s">
        <v>73</v>
      </c>
      <c r="AY299" s="177" t="s">
        <v>144</v>
      </c>
    </row>
    <row r="300" spans="2:51" s="13" customFormat="1" ht="10.2">
      <c r="B300" s="160"/>
      <c r="D300" s="155" t="s">
        <v>165</v>
      </c>
      <c r="E300" s="161" t="s">
        <v>1</v>
      </c>
      <c r="F300" s="162" t="s">
        <v>1141</v>
      </c>
      <c r="H300" s="163">
        <v>1</v>
      </c>
      <c r="I300" s="164"/>
      <c r="L300" s="160"/>
      <c r="M300" s="165"/>
      <c r="N300" s="166"/>
      <c r="O300" s="166"/>
      <c r="P300" s="166"/>
      <c r="Q300" s="166"/>
      <c r="R300" s="166"/>
      <c r="S300" s="166"/>
      <c r="T300" s="167"/>
      <c r="AT300" s="161" t="s">
        <v>165</v>
      </c>
      <c r="AU300" s="161" t="s">
        <v>83</v>
      </c>
      <c r="AV300" s="13" t="s">
        <v>83</v>
      </c>
      <c r="AW300" s="13" t="s">
        <v>30</v>
      </c>
      <c r="AX300" s="13" t="s">
        <v>73</v>
      </c>
      <c r="AY300" s="161" t="s">
        <v>144</v>
      </c>
    </row>
    <row r="301" spans="2:51" s="14" customFormat="1" ht="10.2">
      <c r="B301" s="168"/>
      <c r="D301" s="155" t="s">
        <v>165</v>
      </c>
      <c r="E301" s="169" t="s">
        <v>1</v>
      </c>
      <c r="F301" s="170" t="s">
        <v>167</v>
      </c>
      <c r="H301" s="171">
        <v>1</v>
      </c>
      <c r="I301" s="172"/>
      <c r="L301" s="168"/>
      <c r="M301" s="173"/>
      <c r="N301" s="174"/>
      <c r="O301" s="174"/>
      <c r="P301" s="174"/>
      <c r="Q301" s="174"/>
      <c r="R301" s="174"/>
      <c r="S301" s="174"/>
      <c r="T301" s="175"/>
      <c r="AT301" s="169" t="s">
        <v>165</v>
      </c>
      <c r="AU301" s="169" t="s">
        <v>83</v>
      </c>
      <c r="AV301" s="14" t="s">
        <v>151</v>
      </c>
      <c r="AW301" s="14" t="s">
        <v>30</v>
      </c>
      <c r="AX301" s="14" t="s">
        <v>81</v>
      </c>
      <c r="AY301" s="169" t="s">
        <v>144</v>
      </c>
    </row>
    <row r="302" spans="1:65" s="2" customFormat="1" ht="22.8">
      <c r="A302" s="33"/>
      <c r="B302" s="141"/>
      <c r="C302" s="142" t="s">
        <v>358</v>
      </c>
      <c r="D302" s="142" t="s">
        <v>146</v>
      </c>
      <c r="E302" s="143" t="s">
        <v>1142</v>
      </c>
      <c r="F302" s="144" t="s">
        <v>1143</v>
      </c>
      <c r="G302" s="145" t="s">
        <v>182</v>
      </c>
      <c r="H302" s="146">
        <v>3</v>
      </c>
      <c r="I302" s="147"/>
      <c r="J302" s="148">
        <f>ROUND(I302*H302,2)</f>
        <v>0</v>
      </c>
      <c r="K302" s="144" t="s">
        <v>183</v>
      </c>
      <c r="L302" s="34"/>
      <c r="M302" s="149" t="s">
        <v>1</v>
      </c>
      <c r="N302" s="150" t="s">
        <v>38</v>
      </c>
      <c r="O302" s="59"/>
      <c r="P302" s="151">
        <f>O302*H302</f>
        <v>0</v>
      </c>
      <c r="Q302" s="151">
        <v>0</v>
      </c>
      <c r="R302" s="151">
        <f>Q302*H302</f>
        <v>0</v>
      </c>
      <c r="S302" s="151">
        <v>0</v>
      </c>
      <c r="T302" s="152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53" t="s">
        <v>196</v>
      </c>
      <c r="AT302" s="153" t="s">
        <v>146</v>
      </c>
      <c r="AU302" s="153" t="s">
        <v>83</v>
      </c>
      <c r="AY302" s="18" t="s">
        <v>144</v>
      </c>
      <c r="BE302" s="154">
        <f>IF(N302="základní",J302,0)</f>
        <v>0</v>
      </c>
      <c r="BF302" s="154">
        <f>IF(N302="snížená",J302,0)</f>
        <v>0</v>
      </c>
      <c r="BG302" s="154">
        <f>IF(N302="zákl. přenesená",J302,0)</f>
        <v>0</v>
      </c>
      <c r="BH302" s="154">
        <f>IF(N302="sníž. přenesená",J302,0)</f>
        <v>0</v>
      </c>
      <c r="BI302" s="154">
        <f>IF(N302="nulová",J302,0)</f>
        <v>0</v>
      </c>
      <c r="BJ302" s="18" t="s">
        <v>81</v>
      </c>
      <c r="BK302" s="154">
        <f>ROUND(I302*H302,2)</f>
        <v>0</v>
      </c>
      <c r="BL302" s="18" t="s">
        <v>196</v>
      </c>
      <c r="BM302" s="153" t="s">
        <v>361</v>
      </c>
    </row>
    <row r="303" spans="1:47" s="2" customFormat="1" ht="19.2">
      <c r="A303" s="33"/>
      <c r="B303" s="34"/>
      <c r="C303" s="33"/>
      <c r="D303" s="155" t="s">
        <v>152</v>
      </c>
      <c r="E303" s="33"/>
      <c r="F303" s="156" t="s">
        <v>1143</v>
      </c>
      <c r="G303" s="33"/>
      <c r="H303" s="33"/>
      <c r="I303" s="157"/>
      <c r="J303" s="33"/>
      <c r="K303" s="33"/>
      <c r="L303" s="34"/>
      <c r="M303" s="158"/>
      <c r="N303" s="159"/>
      <c r="O303" s="59"/>
      <c r="P303" s="59"/>
      <c r="Q303" s="59"/>
      <c r="R303" s="59"/>
      <c r="S303" s="59"/>
      <c r="T303" s="60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T303" s="18" t="s">
        <v>152</v>
      </c>
      <c r="AU303" s="18" t="s">
        <v>83</v>
      </c>
    </row>
    <row r="304" spans="2:51" s="15" customFormat="1" ht="10.2">
      <c r="B304" s="176"/>
      <c r="D304" s="155" t="s">
        <v>165</v>
      </c>
      <c r="E304" s="177" t="s">
        <v>1</v>
      </c>
      <c r="F304" s="178" t="s">
        <v>1066</v>
      </c>
      <c r="H304" s="177" t="s">
        <v>1</v>
      </c>
      <c r="I304" s="179"/>
      <c r="L304" s="176"/>
      <c r="M304" s="180"/>
      <c r="N304" s="181"/>
      <c r="O304" s="181"/>
      <c r="P304" s="181"/>
      <c r="Q304" s="181"/>
      <c r="R304" s="181"/>
      <c r="S304" s="181"/>
      <c r="T304" s="182"/>
      <c r="AT304" s="177" t="s">
        <v>165</v>
      </c>
      <c r="AU304" s="177" t="s">
        <v>83</v>
      </c>
      <c r="AV304" s="15" t="s">
        <v>81</v>
      </c>
      <c r="AW304" s="15" t="s">
        <v>30</v>
      </c>
      <c r="AX304" s="15" t="s">
        <v>73</v>
      </c>
      <c r="AY304" s="177" t="s">
        <v>144</v>
      </c>
    </row>
    <row r="305" spans="2:51" s="13" customFormat="1" ht="10.2">
      <c r="B305" s="160"/>
      <c r="D305" s="155" t="s">
        <v>165</v>
      </c>
      <c r="E305" s="161" t="s">
        <v>1</v>
      </c>
      <c r="F305" s="162" t="s">
        <v>1144</v>
      </c>
      <c r="H305" s="163">
        <v>3</v>
      </c>
      <c r="I305" s="164"/>
      <c r="L305" s="160"/>
      <c r="M305" s="165"/>
      <c r="N305" s="166"/>
      <c r="O305" s="166"/>
      <c r="P305" s="166"/>
      <c r="Q305" s="166"/>
      <c r="R305" s="166"/>
      <c r="S305" s="166"/>
      <c r="T305" s="167"/>
      <c r="AT305" s="161" t="s">
        <v>165</v>
      </c>
      <c r="AU305" s="161" t="s">
        <v>83</v>
      </c>
      <c r="AV305" s="13" t="s">
        <v>83</v>
      </c>
      <c r="AW305" s="13" t="s">
        <v>30</v>
      </c>
      <c r="AX305" s="13" t="s">
        <v>73</v>
      </c>
      <c r="AY305" s="161" t="s">
        <v>144</v>
      </c>
    </row>
    <row r="306" spans="2:51" s="14" customFormat="1" ht="10.2">
      <c r="B306" s="168"/>
      <c r="D306" s="155" t="s">
        <v>165</v>
      </c>
      <c r="E306" s="169" t="s">
        <v>1</v>
      </c>
      <c r="F306" s="170" t="s">
        <v>167</v>
      </c>
      <c r="H306" s="171">
        <v>3</v>
      </c>
      <c r="I306" s="172"/>
      <c r="L306" s="168"/>
      <c r="M306" s="173"/>
      <c r="N306" s="174"/>
      <c r="O306" s="174"/>
      <c r="P306" s="174"/>
      <c r="Q306" s="174"/>
      <c r="R306" s="174"/>
      <c r="S306" s="174"/>
      <c r="T306" s="175"/>
      <c r="AT306" s="169" t="s">
        <v>165</v>
      </c>
      <c r="AU306" s="169" t="s">
        <v>83</v>
      </c>
      <c r="AV306" s="14" t="s">
        <v>151</v>
      </c>
      <c r="AW306" s="14" t="s">
        <v>30</v>
      </c>
      <c r="AX306" s="14" t="s">
        <v>81</v>
      </c>
      <c r="AY306" s="169" t="s">
        <v>144</v>
      </c>
    </row>
    <row r="307" spans="1:65" s="2" customFormat="1" ht="16.5" customHeight="1">
      <c r="A307" s="33"/>
      <c r="B307" s="141"/>
      <c r="C307" s="142" t="s">
        <v>267</v>
      </c>
      <c r="D307" s="142" t="s">
        <v>146</v>
      </c>
      <c r="E307" s="143" t="s">
        <v>1145</v>
      </c>
      <c r="F307" s="144" t="s">
        <v>1146</v>
      </c>
      <c r="G307" s="145" t="s">
        <v>182</v>
      </c>
      <c r="H307" s="146">
        <v>5</v>
      </c>
      <c r="I307" s="147"/>
      <c r="J307" s="148">
        <f>ROUND(I307*H307,2)</f>
        <v>0</v>
      </c>
      <c r="K307" s="144" t="s">
        <v>171</v>
      </c>
      <c r="L307" s="34"/>
      <c r="M307" s="149" t="s">
        <v>1</v>
      </c>
      <c r="N307" s="150" t="s">
        <v>38</v>
      </c>
      <c r="O307" s="59"/>
      <c r="P307" s="151">
        <f>O307*H307</f>
        <v>0</v>
      </c>
      <c r="Q307" s="151">
        <v>0</v>
      </c>
      <c r="R307" s="151">
        <f>Q307*H307</f>
        <v>0</v>
      </c>
      <c r="S307" s="151">
        <v>0</v>
      </c>
      <c r="T307" s="152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53" t="s">
        <v>196</v>
      </c>
      <c r="AT307" s="153" t="s">
        <v>146</v>
      </c>
      <c r="AU307" s="153" t="s">
        <v>83</v>
      </c>
      <c r="AY307" s="18" t="s">
        <v>144</v>
      </c>
      <c r="BE307" s="154">
        <f>IF(N307="základní",J307,0)</f>
        <v>0</v>
      </c>
      <c r="BF307" s="154">
        <f>IF(N307="snížená",J307,0)</f>
        <v>0</v>
      </c>
      <c r="BG307" s="154">
        <f>IF(N307="zákl. přenesená",J307,0)</f>
        <v>0</v>
      </c>
      <c r="BH307" s="154">
        <f>IF(N307="sníž. přenesená",J307,0)</f>
        <v>0</v>
      </c>
      <c r="BI307" s="154">
        <f>IF(N307="nulová",J307,0)</f>
        <v>0</v>
      </c>
      <c r="BJ307" s="18" t="s">
        <v>81</v>
      </c>
      <c r="BK307" s="154">
        <f>ROUND(I307*H307,2)</f>
        <v>0</v>
      </c>
      <c r="BL307" s="18" t="s">
        <v>196</v>
      </c>
      <c r="BM307" s="153" t="s">
        <v>364</v>
      </c>
    </row>
    <row r="308" spans="1:47" s="2" customFormat="1" ht="10.2">
      <c r="A308" s="33"/>
      <c r="B308" s="34"/>
      <c r="C308" s="33"/>
      <c r="D308" s="155" t="s">
        <v>152</v>
      </c>
      <c r="E308" s="33"/>
      <c r="F308" s="156" t="s">
        <v>1146</v>
      </c>
      <c r="G308" s="33"/>
      <c r="H308" s="33"/>
      <c r="I308" s="157"/>
      <c r="J308" s="33"/>
      <c r="K308" s="33"/>
      <c r="L308" s="34"/>
      <c r="M308" s="158"/>
      <c r="N308" s="159"/>
      <c r="O308" s="59"/>
      <c r="P308" s="59"/>
      <c r="Q308" s="59"/>
      <c r="R308" s="59"/>
      <c r="S308" s="59"/>
      <c r="T308" s="60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T308" s="18" t="s">
        <v>152</v>
      </c>
      <c r="AU308" s="18" t="s">
        <v>83</v>
      </c>
    </row>
    <row r="309" spans="2:51" s="15" customFormat="1" ht="10.2">
      <c r="B309" s="176"/>
      <c r="D309" s="155" t="s">
        <v>165</v>
      </c>
      <c r="E309" s="177" t="s">
        <v>1</v>
      </c>
      <c r="F309" s="178" t="s">
        <v>1066</v>
      </c>
      <c r="H309" s="177" t="s">
        <v>1</v>
      </c>
      <c r="I309" s="179"/>
      <c r="L309" s="176"/>
      <c r="M309" s="180"/>
      <c r="N309" s="181"/>
      <c r="O309" s="181"/>
      <c r="P309" s="181"/>
      <c r="Q309" s="181"/>
      <c r="R309" s="181"/>
      <c r="S309" s="181"/>
      <c r="T309" s="182"/>
      <c r="AT309" s="177" t="s">
        <v>165</v>
      </c>
      <c r="AU309" s="177" t="s">
        <v>83</v>
      </c>
      <c r="AV309" s="15" t="s">
        <v>81</v>
      </c>
      <c r="AW309" s="15" t="s">
        <v>30</v>
      </c>
      <c r="AX309" s="15" t="s">
        <v>73</v>
      </c>
      <c r="AY309" s="177" t="s">
        <v>144</v>
      </c>
    </row>
    <row r="310" spans="2:51" s="13" customFormat="1" ht="10.2">
      <c r="B310" s="160"/>
      <c r="D310" s="155" t="s">
        <v>165</v>
      </c>
      <c r="E310" s="161" t="s">
        <v>1</v>
      </c>
      <c r="F310" s="162" t="s">
        <v>1147</v>
      </c>
      <c r="H310" s="163">
        <v>5</v>
      </c>
      <c r="I310" s="164"/>
      <c r="L310" s="160"/>
      <c r="M310" s="165"/>
      <c r="N310" s="166"/>
      <c r="O310" s="166"/>
      <c r="P310" s="166"/>
      <c r="Q310" s="166"/>
      <c r="R310" s="166"/>
      <c r="S310" s="166"/>
      <c r="T310" s="167"/>
      <c r="AT310" s="161" t="s">
        <v>165</v>
      </c>
      <c r="AU310" s="161" t="s">
        <v>83</v>
      </c>
      <c r="AV310" s="13" t="s">
        <v>83</v>
      </c>
      <c r="AW310" s="13" t="s">
        <v>30</v>
      </c>
      <c r="AX310" s="13" t="s">
        <v>73</v>
      </c>
      <c r="AY310" s="161" t="s">
        <v>144</v>
      </c>
    </row>
    <row r="311" spans="2:51" s="14" customFormat="1" ht="10.2">
      <c r="B311" s="168"/>
      <c r="D311" s="155" t="s">
        <v>165</v>
      </c>
      <c r="E311" s="169" t="s">
        <v>1</v>
      </c>
      <c r="F311" s="170" t="s">
        <v>167</v>
      </c>
      <c r="H311" s="171">
        <v>5</v>
      </c>
      <c r="I311" s="172"/>
      <c r="L311" s="168"/>
      <c r="M311" s="173"/>
      <c r="N311" s="174"/>
      <c r="O311" s="174"/>
      <c r="P311" s="174"/>
      <c r="Q311" s="174"/>
      <c r="R311" s="174"/>
      <c r="S311" s="174"/>
      <c r="T311" s="175"/>
      <c r="AT311" s="169" t="s">
        <v>165</v>
      </c>
      <c r="AU311" s="169" t="s">
        <v>83</v>
      </c>
      <c r="AV311" s="14" t="s">
        <v>151</v>
      </c>
      <c r="AW311" s="14" t="s">
        <v>30</v>
      </c>
      <c r="AX311" s="14" t="s">
        <v>81</v>
      </c>
      <c r="AY311" s="169" t="s">
        <v>144</v>
      </c>
    </row>
    <row r="312" spans="1:65" s="2" customFormat="1" ht="22.8">
      <c r="A312" s="33"/>
      <c r="B312" s="141"/>
      <c r="C312" s="142" t="s">
        <v>365</v>
      </c>
      <c r="D312" s="142" t="s">
        <v>146</v>
      </c>
      <c r="E312" s="143" t="s">
        <v>1148</v>
      </c>
      <c r="F312" s="144" t="s">
        <v>1149</v>
      </c>
      <c r="G312" s="145" t="s">
        <v>496</v>
      </c>
      <c r="H312" s="146"/>
      <c r="I312" s="147"/>
      <c r="J312" s="148">
        <f>ROUND(I312*H312,2)</f>
        <v>0</v>
      </c>
      <c r="K312" s="144" t="s">
        <v>183</v>
      </c>
      <c r="L312" s="34"/>
      <c r="M312" s="149" t="s">
        <v>1</v>
      </c>
      <c r="N312" s="150" t="s">
        <v>38</v>
      </c>
      <c r="O312" s="59"/>
      <c r="P312" s="151">
        <f>O312*H312</f>
        <v>0</v>
      </c>
      <c r="Q312" s="151">
        <v>0</v>
      </c>
      <c r="R312" s="151">
        <f>Q312*H312</f>
        <v>0</v>
      </c>
      <c r="S312" s="151">
        <v>0</v>
      </c>
      <c r="T312" s="152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53" t="s">
        <v>196</v>
      </c>
      <c r="AT312" s="153" t="s">
        <v>146</v>
      </c>
      <c r="AU312" s="153" t="s">
        <v>83</v>
      </c>
      <c r="AY312" s="18" t="s">
        <v>144</v>
      </c>
      <c r="BE312" s="154">
        <f>IF(N312="základní",J312,0)</f>
        <v>0</v>
      </c>
      <c r="BF312" s="154">
        <f>IF(N312="snížená",J312,0)</f>
        <v>0</v>
      </c>
      <c r="BG312" s="154">
        <f>IF(N312="zákl. přenesená",J312,0)</f>
        <v>0</v>
      </c>
      <c r="BH312" s="154">
        <f>IF(N312="sníž. přenesená",J312,0)</f>
        <v>0</v>
      </c>
      <c r="BI312" s="154">
        <f>IF(N312="nulová",J312,0)</f>
        <v>0</v>
      </c>
      <c r="BJ312" s="18" t="s">
        <v>81</v>
      </c>
      <c r="BK312" s="154">
        <f>ROUND(I312*H312,2)</f>
        <v>0</v>
      </c>
      <c r="BL312" s="18" t="s">
        <v>196</v>
      </c>
      <c r="BM312" s="153" t="s">
        <v>368</v>
      </c>
    </row>
    <row r="313" spans="1:47" s="2" customFormat="1" ht="19.2">
      <c r="A313" s="33"/>
      <c r="B313" s="34"/>
      <c r="C313" s="33"/>
      <c r="D313" s="155" t="s">
        <v>152</v>
      </c>
      <c r="E313" s="33"/>
      <c r="F313" s="156" t="s">
        <v>1149</v>
      </c>
      <c r="G313" s="33"/>
      <c r="H313" s="33"/>
      <c r="I313" s="157"/>
      <c r="J313" s="33"/>
      <c r="K313" s="33"/>
      <c r="L313" s="34"/>
      <c r="M313" s="158"/>
      <c r="N313" s="159"/>
      <c r="O313" s="59"/>
      <c r="P313" s="59"/>
      <c r="Q313" s="59"/>
      <c r="R313" s="59"/>
      <c r="S313" s="59"/>
      <c r="T313" s="60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T313" s="18" t="s">
        <v>152</v>
      </c>
      <c r="AU313" s="18" t="s">
        <v>83</v>
      </c>
    </row>
    <row r="314" spans="1:65" s="2" customFormat="1" ht="22.8">
      <c r="A314" s="33"/>
      <c r="B314" s="141"/>
      <c r="C314" s="142" t="s">
        <v>271</v>
      </c>
      <c r="D314" s="142" t="s">
        <v>146</v>
      </c>
      <c r="E314" s="143" t="s">
        <v>1150</v>
      </c>
      <c r="F314" s="144" t="s">
        <v>1151</v>
      </c>
      <c r="G314" s="145" t="s">
        <v>496</v>
      </c>
      <c r="H314" s="146"/>
      <c r="I314" s="147"/>
      <c r="J314" s="148">
        <f>ROUND(I314*H314,2)</f>
        <v>0</v>
      </c>
      <c r="K314" s="144" t="s">
        <v>183</v>
      </c>
      <c r="L314" s="34"/>
      <c r="M314" s="149" t="s">
        <v>1</v>
      </c>
      <c r="N314" s="150" t="s">
        <v>38</v>
      </c>
      <c r="O314" s="59"/>
      <c r="P314" s="151">
        <f>O314*H314</f>
        <v>0</v>
      </c>
      <c r="Q314" s="151">
        <v>0</v>
      </c>
      <c r="R314" s="151">
        <f>Q314*H314</f>
        <v>0</v>
      </c>
      <c r="S314" s="151">
        <v>0</v>
      </c>
      <c r="T314" s="152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53" t="s">
        <v>196</v>
      </c>
      <c r="AT314" s="153" t="s">
        <v>146</v>
      </c>
      <c r="AU314" s="153" t="s">
        <v>83</v>
      </c>
      <c r="AY314" s="18" t="s">
        <v>144</v>
      </c>
      <c r="BE314" s="154">
        <f>IF(N314="základní",J314,0)</f>
        <v>0</v>
      </c>
      <c r="BF314" s="154">
        <f>IF(N314="snížená",J314,0)</f>
        <v>0</v>
      </c>
      <c r="BG314" s="154">
        <f>IF(N314="zákl. přenesená",J314,0)</f>
        <v>0</v>
      </c>
      <c r="BH314" s="154">
        <f>IF(N314="sníž. přenesená",J314,0)</f>
        <v>0</v>
      </c>
      <c r="BI314" s="154">
        <f>IF(N314="nulová",J314,0)</f>
        <v>0</v>
      </c>
      <c r="BJ314" s="18" t="s">
        <v>81</v>
      </c>
      <c r="BK314" s="154">
        <f>ROUND(I314*H314,2)</f>
        <v>0</v>
      </c>
      <c r="BL314" s="18" t="s">
        <v>196</v>
      </c>
      <c r="BM314" s="153" t="s">
        <v>371</v>
      </c>
    </row>
    <row r="315" spans="1:47" s="2" customFormat="1" ht="19.2">
      <c r="A315" s="33"/>
      <c r="B315" s="34"/>
      <c r="C315" s="33"/>
      <c r="D315" s="155" t="s">
        <v>152</v>
      </c>
      <c r="E315" s="33"/>
      <c r="F315" s="156" t="s">
        <v>1151</v>
      </c>
      <c r="G315" s="33"/>
      <c r="H315" s="33"/>
      <c r="I315" s="157"/>
      <c r="J315" s="33"/>
      <c r="K315" s="33"/>
      <c r="L315" s="34"/>
      <c r="M315" s="158"/>
      <c r="N315" s="159"/>
      <c r="O315" s="59"/>
      <c r="P315" s="59"/>
      <c r="Q315" s="59"/>
      <c r="R315" s="59"/>
      <c r="S315" s="59"/>
      <c r="T315" s="60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T315" s="18" t="s">
        <v>152</v>
      </c>
      <c r="AU315" s="18" t="s">
        <v>83</v>
      </c>
    </row>
    <row r="316" spans="2:63" s="12" customFormat="1" ht="22.8" customHeight="1">
      <c r="B316" s="129"/>
      <c r="D316" s="130" t="s">
        <v>72</v>
      </c>
      <c r="E316" s="139" t="s">
        <v>743</v>
      </c>
      <c r="F316" s="139" t="s">
        <v>744</v>
      </c>
      <c r="I316" s="132"/>
      <c r="J316" s="140">
        <f>BK316</f>
        <v>0</v>
      </c>
      <c r="L316" s="129"/>
      <c r="M316" s="133"/>
      <c r="N316" s="134"/>
      <c r="O316" s="134"/>
      <c r="P316" s="135">
        <f>SUM(P317:P323)</f>
        <v>0</v>
      </c>
      <c r="Q316" s="134"/>
      <c r="R316" s="135">
        <f>SUM(R317:R323)</f>
        <v>0</v>
      </c>
      <c r="S316" s="134"/>
      <c r="T316" s="136">
        <f>SUM(T317:T323)</f>
        <v>0</v>
      </c>
      <c r="AR316" s="130" t="s">
        <v>83</v>
      </c>
      <c r="AT316" s="137" t="s">
        <v>72</v>
      </c>
      <c r="AU316" s="137" t="s">
        <v>81</v>
      </c>
      <c r="AY316" s="130" t="s">
        <v>144</v>
      </c>
      <c r="BK316" s="138">
        <f>SUM(BK317:BK323)</f>
        <v>0</v>
      </c>
    </row>
    <row r="317" spans="1:65" s="2" customFormat="1" ht="22.8">
      <c r="A317" s="33"/>
      <c r="B317" s="141"/>
      <c r="C317" s="142" t="s">
        <v>373</v>
      </c>
      <c r="D317" s="142" t="s">
        <v>146</v>
      </c>
      <c r="E317" s="143" t="s">
        <v>1152</v>
      </c>
      <c r="F317" s="144" t="s">
        <v>1153</v>
      </c>
      <c r="G317" s="145" t="s">
        <v>192</v>
      </c>
      <c r="H317" s="146">
        <v>308</v>
      </c>
      <c r="I317" s="147"/>
      <c r="J317" s="148">
        <f>ROUND(I317*H317,2)</f>
        <v>0</v>
      </c>
      <c r="K317" s="144" t="s">
        <v>183</v>
      </c>
      <c r="L317" s="34"/>
      <c r="M317" s="149" t="s">
        <v>1</v>
      </c>
      <c r="N317" s="150" t="s">
        <v>38</v>
      </c>
      <c r="O317" s="59"/>
      <c r="P317" s="151">
        <f>O317*H317</f>
        <v>0</v>
      </c>
      <c r="Q317" s="151">
        <v>0</v>
      </c>
      <c r="R317" s="151">
        <f>Q317*H317</f>
        <v>0</v>
      </c>
      <c r="S317" s="151">
        <v>0</v>
      </c>
      <c r="T317" s="152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53" t="s">
        <v>196</v>
      </c>
      <c r="AT317" s="153" t="s">
        <v>146</v>
      </c>
      <c r="AU317" s="153" t="s">
        <v>83</v>
      </c>
      <c r="AY317" s="18" t="s">
        <v>144</v>
      </c>
      <c r="BE317" s="154">
        <f>IF(N317="základní",J317,0)</f>
        <v>0</v>
      </c>
      <c r="BF317" s="154">
        <f>IF(N317="snížená",J317,0)</f>
        <v>0</v>
      </c>
      <c r="BG317" s="154">
        <f>IF(N317="zákl. přenesená",J317,0)</f>
        <v>0</v>
      </c>
      <c r="BH317" s="154">
        <f>IF(N317="sníž. přenesená",J317,0)</f>
        <v>0</v>
      </c>
      <c r="BI317" s="154">
        <f>IF(N317="nulová",J317,0)</f>
        <v>0</v>
      </c>
      <c r="BJ317" s="18" t="s">
        <v>81</v>
      </c>
      <c r="BK317" s="154">
        <f>ROUND(I317*H317,2)</f>
        <v>0</v>
      </c>
      <c r="BL317" s="18" t="s">
        <v>196</v>
      </c>
      <c r="BM317" s="153" t="s">
        <v>376</v>
      </c>
    </row>
    <row r="318" spans="1:47" s="2" customFormat="1" ht="19.2">
      <c r="A318" s="33"/>
      <c r="B318" s="34"/>
      <c r="C318" s="33"/>
      <c r="D318" s="155" t="s">
        <v>152</v>
      </c>
      <c r="E318" s="33"/>
      <c r="F318" s="156" t="s">
        <v>1153</v>
      </c>
      <c r="G318" s="33"/>
      <c r="H318" s="33"/>
      <c r="I318" s="157"/>
      <c r="J318" s="33"/>
      <c r="K318" s="33"/>
      <c r="L318" s="34"/>
      <c r="M318" s="158"/>
      <c r="N318" s="159"/>
      <c r="O318" s="59"/>
      <c r="P318" s="59"/>
      <c r="Q318" s="59"/>
      <c r="R318" s="59"/>
      <c r="S318" s="59"/>
      <c r="T318" s="60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T318" s="18" t="s">
        <v>152</v>
      </c>
      <c r="AU318" s="18" t="s">
        <v>83</v>
      </c>
    </row>
    <row r="319" spans="2:51" s="15" customFormat="1" ht="10.2">
      <c r="B319" s="176"/>
      <c r="D319" s="155" t="s">
        <v>165</v>
      </c>
      <c r="E319" s="177" t="s">
        <v>1</v>
      </c>
      <c r="F319" s="178" t="s">
        <v>272</v>
      </c>
      <c r="H319" s="177" t="s">
        <v>1</v>
      </c>
      <c r="I319" s="179"/>
      <c r="L319" s="176"/>
      <c r="M319" s="180"/>
      <c r="N319" s="181"/>
      <c r="O319" s="181"/>
      <c r="P319" s="181"/>
      <c r="Q319" s="181"/>
      <c r="R319" s="181"/>
      <c r="S319" s="181"/>
      <c r="T319" s="182"/>
      <c r="AT319" s="177" t="s">
        <v>165</v>
      </c>
      <c r="AU319" s="177" t="s">
        <v>83</v>
      </c>
      <c r="AV319" s="15" t="s">
        <v>81</v>
      </c>
      <c r="AW319" s="15" t="s">
        <v>30</v>
      </c>
      <c r="AX319" s="15" t="s">
        <v>73</v>
      </c>
      <c r="AY319" s="177" t="s">
        <v>144</v>
      </c>
    </row>
    <row r="320" spans="2:51" s="13" customFormat="1" ht="10.2">
      <c r="B320" s="160"/>
      <c r="D320" s="155" t="s">
        <v>165</v>
      </c>
      <c r="E320" s="161" t="s">
        <v>1</v>
      </c>
      <c r="F320" s="162" t="s">
        <v>1154</v>
      </c>
      <c r="H320" s="163">
        <v>308</v>
      </c>
      <c r="I320" s="164"/>
      <c r="L320" s="160"/>
      <c r="M320" s="165"/>
      <c r="N320" s="166"/>
      <c r="O320" s="166"/>
      <c r="P320" s="166"/>
      <c r="Q320" s="166"/>
      <c r="R320" s="166"/>
      <c r="S320" s="166"/>
      <c r="T320" s="167"/>
      <c r="AT320" s="161" t="s">
        <v>165</v>
      </c>
      <c r="AU320" s="161" t="s">
        <v>83</v>
      </c>
      <c r="AV320" s="13" t="s">
        <v>83</v>
      </c>
      <c r="AW320" s="13" t="s">
        <v>30</v>
      </c>
      <c r="AX320" s="13" t="s">
        <v>73</v>
      </c>
      <c r="AY320" s="161" t="s">
        <v>144</v>
      </c>
    </row>
    <row r="321" spans="2:51" s="14" customFormat="1" ht="10.2">
      <c r="B321" s="168"/>
      <c r="D321" s="155" t="s">
        <v>165</v>
      </c>
      <c r="E321" s="169" t="s">
        <v>1</v>
      </c>
      <c r="F321" s="170" t="s">
        <v>167</v>
      </c>
      <c r="H321" s="171">
        <v>308</v>
      </c>
      <c r="I321" s="172"/>
      <c r="L321" s="168"/>
      <c r="M321" s="173"/>
      <c r="N321" s="174"/>
      <c r="O321" s="174"/>
      <c r="P321" s="174"/>
      <c r="Q321" s="174"/>
      <c r="R321" s="174"/>
      <c r="S321" s="174"/>
      <c r="T321" s="175"/>
      <c r="AT321" s="169" t="s">
        <v>165</v>
      </c>
      <c r="AU321" s="169" t="s">
        <v>83</v>
      </c>
      <c r="AV321" s="14" t="s">
        <v>151</v>
      </c>
      <c r="AW321" s="14" t="s">
        <v>30</v>
      </c>
      <c r="AX321" s="14" t="s">
        <v>81</v>
      </c>
      <c r="AY321" s="169" t="s">
        <v>144</v>
      </c>
    </row>
    <row r="322" spans="1:65" s="2" customFormat="1" ht="16.5" customHeight="1">
      <c r="A322" s="33"/>
      <c r="B322" s="141"/>
      <c r="C322" s="142" t="s">
        <v>278</v>
      </c>
      <c r="D322" s="142" t="s">
        <v>146</v>
      </c>
      <c r="E322" s="143" t="s">
        <v>1155</v>
      </c>
      <c r="F322" s="144" t="s">
        <v>1156</v>
      </c>
      <c r="G322" s="145" t="s">
        <v>192</v>
      </c>
      <c r="H322" s="146">
        <v>308</v>
      </c>
      <c r="I322" s="147"/>
      <c r="J322" s="148">
        <f>ROUND(I322*H322,2)</f>
        <v>0</v>
      </c>
      <c r="K322" s="144" t="s">
        <v>183</v>
      </c>
      <c r="L322" s="34"/>
      <c r="M322" s="149" t="s">
        <v>1</v>
      </c>
      <c r="N322" s="150" t="s">
        <v>38</v>
      </c>
      <c r="O322" s="59"/>
      <c r="P322" s="151">
        <f>O322*H322</f>
        <v>0</v>
      </c>
      <c r="Q322" s="151">
        <v>0</v>
      </c>
      <c r="R322" s="151">
        <f>Q322*H322</f>
        <v>0</v>
      </c>
      <c r="S322" s="151">
        <v>0</v>
      </c>
      <c r="T322" s="152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53" t="s">
        <v>196</v>
      </c>
      <c r="AT322" s="153" t="s">
        <v>146</v>
      </c>
      <c r="AU322" s="153" t="s">
        <v>83</v>
      </c>
      <c r="AY322" s="18" t="s">
        <v>144</v>
      </c>
      <c r="BE322" s="154">
        <f>IF(N322="základní",J322,0)</f>
        <v>0</v>
      </c>
      <c r="BF322" s="154">
        <f>IF(N322="snížená",J322,0)</f>
        <v>0</v>
      </c>
      <c r="BG322" s="154">
        <f>IF(N322="zákl. přenesená",J322,0)</f>
        <v>0</v>
      </c>
      <c r="BH322" s="154">
        <f>IF(N322="sníž. přenesená",J322,0)</f>
        <v>0</v>
      </c>
      <c r="BI322" s="154">
        <f>IF(N322="nulová",J322,0)</f>
        <v>0</v>
      </c>
      <c r="BJ322" s="18" t="s">
        <v>81</v>
      </c>
      <c r="BK322" s="154">
        <f>ROUND(I322*H322,2)</f>
        <v>0</v>
      </c>
      <c r="BL322" s="18" t="s">
        <v>196</v>
      </c>
      <c r="BM322" s="153" t="s">
        <v>380</v>
      </c>
    </row>
    <row r="323" spans="1:47" s="2" customFormat="1" ht="10.2">
      <c r="A323" s="33"/>
      <c r="B323" s="34"/>
      <c r="C323" s="33"/>
      <c r="D323" s="155" t="s">
        <v>152</v>
      </c>
      <c r="E323" s="33"/>
      <c r="F323" s="156" t="s">
        <v>1156</v>
      </c>
      <c r="G323" s="33"/>
      <c r="H323" s="33"/>
      <c r="I323" s="157"/>
      <c r="J323" s="33"/>
      <c r="K323" s="33"/>
      <c r="L323" s="34"/>
      <c r="M323" s="158"/>
      <c r="N323" s="159"/>
      <c r="O323" s="59"/>
      <c r="P323" s="59"/>
      <c r="Q323" s="59"/>
      <c r="R323" s="59"/>
      <c r="S323" s="59"/>
      <c r="T323" s="60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T323" s="18" t="s">
        <v>152</v>
      </c>
      <c r="AU323" s="18" t="s">
        <v>83</v>
      </c>
    </row>
    <row r="324" spans="2:63" s="12" customFormat="1" ht="25.95" customHeight="1">
      <c r="B324" s="129"/>
      <c r="D324" s="130" t="s">
        <v>72</v>
      </c>
      <c r="E324" s="131" t="s">
        <v>1050</v>
      </c>
      <c r="F324" s="131" t="s">
        <v>1051</v>
      </c>
      <c r="I324" s="132"/>
      <c r="J324" s="118">
        <f>BK324</f>
        <v>0</v>
      </c>
      <c r="L324" s="129"/>
      <c r="M324" s="133"/>
      <c r="N324" s="134"/>
      <c r="O324" s="134"/>
      <c r="P324" s="135">
        <f>SUM(P325:P330)</f>
        <v>0</v>
      </c>
      <c r="Q324" s="134"/>
      <c r="R324" s="135">
        <f>SUM(R325:R330)</f>
        <v>0</v>
      </c>
      <c r="S324" s="134"/>
      <c r="T324" s="136">
        <f>SUM(T325:T330)</f>
        <v>0</v>
      </c>
      <c r="AR324" s="130" t="s">
        <v>151</v>
      </c>
      <c r="AT324" s="137" t="s">
        <v>72</v>
      </c>
      <c r="AU324" s="137" t="s">
        <v>73</v>
      </c>
      <c r="AY324" s="130" t="s">
        <v>144</v>
      </c>
      <c r="BK324" s="138">
        <f>SUM(BK325:BK330)</f>
        <v>0</v>
      </c>
    </row>
    <row r="325" spans="1:65" s="2" customFormat="1" ht="16.5" customHeight="1">
      <c r="A325" s="33"/>
      <c r="B325" s="141"/>
      <c r="C325" s="142" t="s">
        <v>383</v>
      </c>
      <c r="D325" s="142" t="s">
        <v>146</v>
      </c>
      <c r="E325" s="143" t="s">
        <v>1052</v>
      </c>
      <c r="F325" s="144" t="s">
        <v>1053</v>
      </c>
      <c r="G325" s="145" t="s">
        <v>1054</v>
      </c>
      <c r="H325" s="146">
        <v>16</v>
      </c>
      <c r="I325" s="147"/>
      <c r="J325" s="148">
        <f>ROUND(I325*H325,2)</f>
        <v>0</v>
      </c>
      <c r="K325" s="144" t="s">
        <v>183</v>
      </c>
      <c r="L325" s="34"/>
      <c r="M325" s="149" t="s">
        <v>1</v>
      </c>
      <c r="N325" s="150" t="s">
        <v>38</v>
      </c>
      <c r="O325" s="59"/>
      <c r="P325" s="151">
        <f>O325*H325</f>
        <v>0</v>
      </c>
      <c r="Q325" s="151">
        <v>0</v>
      </c>
      <c r="R325" s="151">
        <f>Q325*H325</f>
        <v>0</v>
      </c>
      <c r="S325" s="151">
        <v>0</v>
      </c>
      <c r="T325" s="152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53" t="s">
        <v>1055</v>
      </c>
      <c r="AT325" s="153" t="s">
        <v>146</v>
      </c>
      <c r="AU325" s="153" t="s">
        <v>81</v>
      </c>
      <c r="AY325" s="18" t="s">
        <v>144</v>
      </c>
      <c r="BE325" s="154">
        <f>IF(N325="základní",J325,0)</f>
        <v>0</v>
      </c>
      <c r="BF325" s="154">
        <f>IF(N325="snížená",J325,0)</f>
        <v>0</v>
      </c>
      <c r="BG325" s="154">
        <f>IF(N325="zákl. přenesená",J325,0)</f>
        <v>0</v>
      </c>
      <c r="BH325" s="154">
        <f>IF(N325="sníž. přenesená",J325,0)</f>
        <v>0</v>
      </c>
      <c r="BI325" s="154">
        <f>IF(N325="nulová",J325,0)</f>
        <v>0</v>
      </c>
      <c r="BJ325" s="18" t="s">
        <v>81</v>
      </c>
      <c r="BK325" s="154">
        <f>ROUND(I325*H325,2)</f>
        <v>0</v>
      </c>
      <c r="BL325" s="18" t="s">
        <v>1055</v>
      </c>
      <c r="BM325" s="153" t="s">
        <v>386</v>
      </c>
    </row>
    <row r="326" spans="1:47" s="2" customFormat="1" ht="10.2">
      <c r="A326" s="33"/>
      <c r="B326" s="34"/>
      <c r="C326" s="33"/>
      <c r="D326" s="155" t="s">
        <v>152</v>
      </c>
      <c r="E326" s="33"/>
      <c r="F326" s="156" t="s">
        <v>1053</v>
      </c>
      <c r="G326" s="33"/>
      <c r="H326" s="33"/>
      <c r="I326" s="157"/>
      <c r="J326" s="33"/>
      <c r="K326" s="33"/>
      <c r="L326" s="34"/>
      <c r="M326" s="158"/>
      <c r="N326" s="159"/>
      <c r="O326" s="59"/>
      <c r="P326" s="59"/>
      <c r="Q326" s="59"/>
      <c r="R326" s="59"/>
      <c r="S326" s="59"/>
      <c r="T326" s="60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T326" s="18" t="s">
        <v>152</v>
      </c>
      <c r="AU326" s="18" t="s">
        <v>81</v>
      </c>
    </row>
    <row r="327" spans="1:65" s="2" customFormat="1" ht="16.5" customHeight="1">
      <c r="A327" s="33"/>
      <c r="B327" s="141"/>
      <c r="C327" s="142" t="s">
        <v>284</v>
      </c>
      <c r="D327" s="142" t="s">
        <v>146</v>
      </c>
      <c r="E327" s="143" t="s">
        <v>1157</v>
      </c>
      <c r="F327" s="144" t="s">
        <v>1158</v>
      </c>
      <c r="G327" s="145" t="s">
        <v>1054</v>
      </c>
      <c r="H327" s="146">
        <v>32</v>
      </c>
      <c r="I327" s="147"/>
      <c r="J327" s="148">
        <f>ROUND(I327*H327,2)</f>
        <v>0</v>
      </c>
      <c r="K327" s="144" t="s">
        <v>183</v>
      </c>
      <c r="L327" s="34"/>
      <c r="M327" s="149" t="s">
        <v>1</v>
      </c>
      <c r="N327" s="150" t="s">
        <v>38</v>
      </c>
      <c r="O327" s="59"/>
      <c r="P327" s="151">
        <f>O327*H327</f>
        <v>0</v>
      </c>
      <c r="Q327" s="151">
        <v>0</v>
      </c>
      <c r="R327" s="151">
        <f>Q327*H327</f>
        <v>0</v>
      </c>
      <c r="S327" s="151">
        <v>0</v>
      </c>
      <c r="T327" s="152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53" t="s">
        <v>1055</v>
      </c>
      <c r="AT327" s="153" t="s">
        <v>146</v>
      </c>
      <c r="AU327" s="153" t="s">
        <v>81</v>
      </c>
      <c r="AY327" s="18" t="s">
        <v>144</v>
      </c>
      <c r="BE327" s="154">
        <f>IF(N327="základní",J327,0)</f>
        <v>0</v>
      </c>
      <c r="BF327" s="154">
        <f>IF(N327="snížená",J327,0)</f>
        <v>0</v>
      </c>
      <c r="BG327" s="154">
        <f>IF(N327="zákl. přenesená",J327,0)</f>
        <v>0</v>
      </c>
      <c r="BH327" s="154">
        <f>IF(N327="sníž. přenesená",J327,0)</f>
        <v>0</v>
      </c>
      <c r="BI327" s="154">
        <f>IF(N327="nulová",J327,0)</f>
        <v>0</v>
      </c>
      <c r="BJ327" s="18" t="s">
        <v>81</v>
      </c>
      <c r="BK327" s="154">
        <f>ROUND(I327*H327,2)</f>
        <v>0</v>
      </c>
      <c r="BL327" s="18" t="s">
        <v>1055</v>
      </c>
      <c r="BM327" s="153" t="s">
        <v>390</v>
      </c>
    </row>
    <row r="328" spans="1:47" s="2" customFormat="1" ht="10.2">
      <c r="A328" s="33"/>
      <c r="B328" s="34"/>
      <c r="C328" s="33"/>
      <c r="D328" s="155" t="s">
        <v>152</v>
      </c>
      <c r="E328" s="33"/>
      <c r="F328" s="156" t="s">
        <v>1158</v>
      </c>
      <c r="G328" s="33"/>
      <c r="H328" s="33"/>
      <c r="I328" s="157"/>
      <c r="J328" s="33"/>
      <c r="K328" s="33"/>
      <c r="L328" s="34"/>
      <c r="M328" s="158"/>
      <c r="N328" s="159"/>
      <c r="O328" s="59"/>
      <c r="P328" s="59"/>
      <c r="Q328" s="59"/>
      <c r="R328" s="59"/>
      <c r="S328" s="59"/>
      <c r="T328" s="60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T328" s="18" t="s">
        <v>152</v>
      </c>
      <c r="AU328" s="18" t="s">
        <v>81</v>
      </c>
    </row>
    <row r="329" spans="1:65" s="2" customFormat="1" ht="16.5" customHeight="1">
      <c r="A329" s="33"/>
      <c r="B329" s="141"/>
      <c r="C329" s="142" t="s">
        <v>393</v>
      </c>
      <c r="D329" s="142" t="s">
        <v>146</v>
      </c>
      <c r="E329" s="143" t="s">
        <v>1159</v>
      </c>
      <c r="F329" s="144" t="s">
        <v>1160</v>
      </c>
      <c r="G329" s="145" t="s">
        <v>1054</v>
      </c>
      <c r="H329" s="146">
        <v>24</v>
      </c>
      <c r="I329" s="147"/>
      <c r="J329" s="148">
        <f>ROUND(I329*H329,2)</f>
        <v>0</v>
      </c>
      <c r="K329" s="144" t="s">
        <v>183</v>
      </c>
      <c r="L329" s="34"/>
      <c r="M329" s="149" t="s">
        <v>1</v>
      </c>
      <c r="N329" s="150" t="s">
        <v>38</v>
      </c>
      <c r="O329" s="59"/>
      <c r="P329" s="151">
        <f>O329*H329</f>
        <v>0</v>
      </c>
      <c r="Q329" s="151">
        <v>0</v>
      </c>
      <c r="R329" s="151">
        <f>Q329*H329</f>
        <v>0</v>
      </c>
      <c r="S329" s="151">
        <v>0</v>
      </c>
      <c r="T329" s="152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53" t="s">
        <v>1055</v>
      </c>
      <c r="AT329" s="153" t="s">
        <v>146</v>
      </c>
      <c r="AU329" s="153" t="s">
        <v>81</v>
      </c>
      <c r="AY329" s="18" t="s">
        <v>144</v>
      </c>
      <c r="BE329" s="154">
        <f>IF(N329="základní",J329,0)</f>
        <v>0</v>
      </c>
      <c r="BF329" s="154">
        <f>IF(N329="snížená",J329,0)</f>
        <v>0</v>
      </c>
      <c r="BG329" s="154">
        <f>IF(N329="zákl. přenesená",J329,0)</f>
        <v>0</v>
      </c>
      <c r="BH329" s="154">
        <f>IF(N329="sníž. přenesená",J329,0)</f>
        <v>0</v>
      </c>
      <c r="BI329" s="154">
        <f>IF(N329="nulová",J329,0)</f>
        <v>0</v>
      </c>
      <c r="BJ329" s="18" t="s">
        <v>81</v>
      </c>
      <c r="BK329" s="154">
        <f>ROUND(I329*H329,2)</f>
        <v>0</v>
      </c>
      <c r="BL329" s="18" t="s">
        <v>1055</v>
      </c>
      <c r="BM329" s="153" t="s">
        <v>396</v>
      </c>
    </row>
    <row r="330" spans="1:47" s="2" customFormat="1" ht="10.2">
      <c r="A330" s="33"/>
      <c r="B330" s="34"/>
      <c r="C330" s="33"/>
      <c r="D330" s="155" t="s">
        <v>152</v>
      </c>
      <c r="E330" s="33"/>
      <c r="F330" s="156" t="s">
        <v>1160</v>
      </c>
      <c r="G330" s="33"/>
      <c r="H330" s="33"/>
      <c r="I330" s="157"/>
      <c r="J330" s="33"/>
      <c r="K330" s="33"/>
      <c r="L330" s="34"/>
      <c r="M330" s="158"/>
      <c r="N330" s="159"/>
      <c r="O330" s="59"/>
      <c r="P330" s="59"/>
      <c r="Q330" s="59"/>
      <c r="R330" s="59"/>
      <c r="S330" s="59"/>
      <c r="T330" s="60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T330" s="18" t="s">
        <v>152</v>
      </c>
      <c r="AU330" s="18" t="s">
        <v>81</v>
      </c>
    </row>
    <row r="331" spans="1:63" s="2" customFormat="1" ht="49.95" customHeight="1">
      <c r="A331" s="33"/>
      <c r="B331" s="34"/>
      <c r="C331" s="33"/>
      <c r="D331" s="33"/>
      <c r="E331" s="131" t="s">
        <v>823</v>
      </c>
      <c r="F331" s="131" t="s">
        <v>824</v>
      </c>
      <c r="G331" s="33"/>
      <c r="H331" s="33"/>
      <c r="I331" s="33"/>
      <c r="J331" s="118">
        <f aca="true" t="shared" si="0" ref="J331:J336">BK331</f>
        <v>0</v>
      </c>
      <c r="K331" s="33"/>
      <c r="L331" s="34"/>
      <c r="M331" s="158"/>
      <c r="N331" s="159"/>
      <c r="O331" s="59"/>
      <c r="P331" s="59"/>
      <c r="Q331" s="59"/>
      <c r="R331" s="59"/>
      <c r="S331" s="59"/>
      <c r="T331" s="60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T331" s="18" t="s">
        <v>72</v>
      </c>
      <c r="AU331" s="18" t="s">
        <v>73</v>
      </c>
      <c r="AY331" s="18" t="s">
        <v>825</v>
      </c>
      <c r="BK331" s="154">
        <f>SUM(BK332:BK336)</f>
        <v>0</v>
      </c>
    </row>
    <row r="332" spans="1:63" s="2" customFormat="1" ht="16.35" customHeight="1">
      <c r="A332" s="33"/>
      <c r="B332" s="34"/>
      <c r="C332" s="201" t="s">
        <v>1</v>
      </c>
      <c r="D332" s="201" t="s">
        <v>146</v>
      </c>
      <c r="E332" s="202" t="s">
        <v>1</v>
      </c>
      <c r="F332" s="203" t="s">
        <v>1</v>
      </c>
      <c r="G332" s="204" t="s">
        <v>1</v>
      </c>
      <c r="H332" s="205"/>
      <c r="I332" s="206"/>
      <c r="J332" s="207">
        <f t="shared" si="0"/>
        <v>0</v>
      </c>
      <c r="K332" s="208"/>
      <c r="L332" s="34"/>
      <c r="M332" s="209" t="s">
        <v>1</v>
      </c>
      <c r="N332" s="210" t="s">
        <v>38</v>
      </c>
      <c r="O332" s="59"/>
      <c r="P332" s="59"/>
      <c r="Q332" s="59"/>
      <c r="R332" s="59"/>
      <c r="S332" s="59"/>
      <c r="T332" s="60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T332" s="18" t="s">
        <v>825</v>
      </c>
      <c r="AU332" s="18" t="s">
        <v>81</v>
      </c>
      <c r="AY332" s="18" t="s">
        <v>825</v>
      </c>
      <c r="BE332" s="154">
        <f>IF(N332="základní",J332,0)</f>
        <v>0</v>
      </c>
      <c r="BF332" s="154">
        <f>IF(N332="snížená",J332,0)</f>
        <v>0</v>
      </c>
      <c r="BG332" s="154">
        <f>IF(N332="zákl. přenesená",J332,0)</f>
        <v>0</v>
      </c>
      <c r="BH332" s="154">
        <f>IF(N332="sníž. přenesená",J332,0)</f>
        <v>0</v>
      </c>
      <c r="BI332" s="154">
        <f>IF(N332="nulová",J332,0)</f>
        <v>0</v>
      </c>
      <c r="BJ332" s="18" t="s">
        <v>81</v>
      </c>
      <c r="BK332" s="154">
        <f>I332*H332</f>
        <v>0</v>
      </c>
    </row>
    <row r="333" spans="1:63" s="2" customFormat="1" ht="16.35" customHeight="1">
      <c r="A333" s="33"/>
      <c r="B333" s="34"/>
      <c r="C333" s="201" t="s">
        <v>1</v>
      </c>
      <c r="D333" s="201" t="s">
        <v>146</v>
      </c>
      <c r="E333" s="202" t="s">
        <v>1</v>
      </c>
      <c r="F333" s="203" t="s">
        <v>1</v>
      </c>
      <c r="G333" s="204" t="s">
        <v>1</v>
      </c>
      <c r="H333" s="205"/>
      <c r="I333" s="206"/>
      <c r="J333" s="207">
        <f t="shared" si="0"/>
        <v>0</v>
      </c>
      <c r="K333" s="208"/>
      <c r="L333" s="34"/>
      <c r="M333" s="209" t="s">
        <v>1</v>
      </c>
      <c r="N333" s="210" t="s">
        <v>38</v>
      </c>
      <c r="O333" s="59"/>
      <c r="P333" s="59"/>
      <c r="Q333" s="59"/>
      <c r="R333" s="59"/>
      <c r="S333" s="59"/>
      <c r="T333" s="60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T333" s="18" t="s">
        <v>825</v>
      </c>
      <c r="AU333" s="18" t="s">
        <v>81</v>
      </c>
      <c r="AY333" s="18" t="s">
        <v>825</v>
      </c>
      <c r="BE333" s="154">
        <f>IF(N333="základní",J333,0)</f>
        <v>0</v>
      </c>
      <c r="BF333" s="154">
        <f>IF(N333="snížená",J333,0)</f>
        <v>0</v>
      </c>
      <c r="BG333" s="154">
        <f>IF(N333="zákl. přenesená",J333,0)</f>
        <v>0</v>
      </c>
      <c r="BH333" s="154">
        <f>IF(N333="sníž. přenesená",J333,0)</f>
        <v>0</v>
      </c>
      <c r="BI333" s="154">
        <f>IF(N333="nulová",J333,0)</f>
        <v>0</v>
      </c>
      <c r="BJ333" s="18" t="s">
        <v>81</v>
      </c>
      <c r="BK333" s="154">
        <f>I333*H333</f>
        <v>0</v>
      </c>
    </row>
    <row r="334" spans="1:63" s="2" customFormat="1" ht="16.35" customHeight="1">
      <c r="A334" s="33"/>
      <c r="B334" s="34"/>
      <c r="C334" s="201" t="s">
        <v>1</v>
      </c>
      <c r="D334" s="201" t="s">
        <v>146</v>
      </c>
      <c r="E334" s="202" t="s">
        <v>1</v>
      </c>
      <c r="F334" s="203" t="s">
        <v>1</v>
      </c>
      <c r="G334" s="204" t="s">
        <v>1</v>
      </c>
      <c r="H334" s="205"/>
      <c r="I334" s="206"/>
      <c r="J334" s="207">
        <f t="shared" si="0"/>
        <v>0</v>
      </c>
      <c r="K334" s="208"/>
      <c r="L334" s="34"/>
      <c r="M334" s="209" t="s">
        <v>1</v>
      </c>
      <c r="N334" s="210" t="s">
        <v>38</v>
      </c>
      <c r="O334" s="59"/>
      <c r="P334" s="59"/>
      <c r="Q334" s="59"/>
      <c r="R334" s="59"/>
      <c r="S334" s="59"/>
      <c r="T334" s="60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T334" s="18" t="s">
        <v>825</v>
      </c>
      <c r="AU334" s="18" t="s">
        <v>81</v>
      </c>
      <c r="AY334" s="18" t="s">
        <v>825</v>
      </c>
      <c r="BE334" s="154">
        <f>IF(N334="základní",J334,0)</f>
        <v>0</v>
      </c>
      <c r="BF334" s="154">
        <f>IF(N334="snížená",J334,0)</f>
        <v>0</v>
      </c>
      <c r="BG334" s="154">
        <f>IF(N334="zákl. přenesená",J334,0)</f>
        <v>0</v>
      </c>
      <c r="BH334" s="154">
        <f>IF(N334="sníž. přenesená",J334,0)</f>
        <v>0</v>
      </c>
      <c r="BI334" s="154">
        <f>IF(N334="nulová",J334,0)</f>
        <v>0</v>
      </c>
      <c r="BJ334" s="18" t="s">
        <v>81</v>
      </c>
      <c r="BK334" s="154">
        <f>I334*H334</f>
        <v>0</v>
      </c>
    </row>
    <row r="335" spans="1:63" s="2" customFormat="1" ht="16.35" customHeight="1">
      <c r="A335" s="33"/>
      <c r="B335" s="34"/>
      <c r="C335" s="201" t="s">
        <v>1</v>
      </c>
      <c r="D335" s="201" t="s">
        <v>146</v>
      </c>
      <c r="E335" s="202" t="s">
        <v>1</v>
      </c>
      <c r="F335" s="203" t="s">
        <v>1</v>
      </c>
      <c r="G335" s="204" t="s">
        <v>1</v>
      </c>
      <c r="H335" s="205"/>
      <c r="I335" s="206"/>
      <c r="J335" s="207">
        <f t="shared" si="0"/>
        <v>0</v>
      </c>
      <c r="K335" s="208"/>
      <c r="L335" s="34"/>
      <c r="M335" s="209" t="s">
        <v>1</v>
      </c>
      <c r="N335" s="210" t="s">
        <v>38</v>
      </c>
      <c r="O335" s="59"/>
      <c r="P335" s="59"/>
      <c r="Q335" s="59"/>
      <c r="R335" s="59"/>
      <c r="S335" s="59"/>
      <c r="T335" s="60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T335" s="18" t="s">
        <v>825</v>
      </c>
      <c r="AU335" s="18" t="s">
        <v>81</v>
      </c>
      <c r="AY335" s="18" t="s">
        <v>825</v>
      </c>
      <c r="BE335" s="154">
        <f>IF(N335="základní",J335,0)</f>
        <v>0</v>
      </c>
      <c r="BF335" s="154">
        <f>IF(N335="snížená",J335,0)</f>
        <v>0</v>
      </c>
      <c r="BG335" s="154">
        <f>IF(N335="zákl. přenesená",J335,0)</f>
        <v>0</v>
      </c>
      <c r="BH335" s="154">
        <f>IF(N335="sníž. přenesená",J335,0)</f>
        <v>0</v>
      </c>
      <c r="BI335" s="154">
        <f>IF(N335="nulová",J335,0)</f>
        <v>0</v>
      </c>
      <c r="BJ335" s="18" t="s">
        <v>81</v>
      </c>
      <c r="BK335" s="154">
        <f>I335*H335</f>
        <v>0</v>
      </c>
    </row>
    <row r="336" spans="1:63" s="2" customFormat="1" ht="16.35" customHeight="1">
      <c r="A336" s="33"/>
      <c r="B336" s="34"/>
      <c r="C336" s="201" t="s">
        <v>1</v>
      </c>
      <c r="D336" s="201" t="s">
        <v>146</v>
      </c>
      <c r="E336" s="202" t="s">
        <v>1</v>
      </c>
      <c r="F336" s="203" t="s">
        <v>1</v>
      </c>
      <c r="G336" s="204" t="s">
        <v>1</v>
      </c>
      <c r="H336" s="205"/>
      <c r="I336" s="206"/>
      <c r="J336" s="207">
        <f t="shared" si="0"/>
        <v>0</v>
      </c>
      <c r="K336" s="208"/>
      <c r="L336" s="34"/>
      <c r="M336" s="209" t="s">
        <v>1</v>
      </c>
      <c r="N336" s="210" t="s">
        <v>38</v>
      </c>
      <c r="O336" s="211"/>
      <c r="P336" s="211"/>
      <c r="Q336" s="211"/>
      <c r="R336" s="211"/>
      <c r="S336" s="211"/>
      <c r="T336" s="212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T336" s="18" t="s">
        <v>825</v>
      </c>
      <c r="AU336" s="18" t="s">
        <v>81</v>
      </c>
      <c r="AY336" s="18" t="s">
        <v>825</v>
      </c>
      <c r="BE336" s="154">
        <f>IF(N336="základní",J336,0)</f>
        <v>0</v>
      </c>
      <c r="BF336" s="154">
        <f>IF(N336="snížená",J336,0)</f>
        <v>0</v>
      </c>
      <c r="BG336" s="154">
        <f>IF(N336="zákl. přenesená",J336,0)</f>
        <v>0</v>
      </c>
      <c r="BH336" s="154">
        <f>IF(N336="sníž. přenesená",J336,0)</f>
        <v>0</v>
      </c>
      <c r="BI336" s="154">
        <f>IF(N336="nulová",J336,0)</f>
        <v>0</v>
      </c>
      <c r="BJ336" s="18" t="s">
        <v>81</v>
      </c>
      <c r="BK336" s="154">
        <f>I336*H336</f>
        <v>0</v>
      </c>
    </row>
    <row r="337" spans="1:31" s="2" customFormat="1" ht="6.9" customHeight="1">
      <c r="A337" s="33"/>
      <c r="B337" s="48"/>
      <c r="C337" s="49"/>
      <c r="D337" s="49"/>
      <c r="E337" s="49"/>
      <c r="F337" s="49"/>
      <c r="G337" s="49"/>
      <c r="H337" s="49"/>
      <c r="I337" s="49"/>
      <c r="J337" s="49"/>
      <c r="K337" s="49"/>
      <c r="L337" s="34"/>
      <c r="M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</row>
  </sheetData>
  <autoFilter ref="C128:K336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332:D337">
      <formula1>"K, M"</formula1>
    </dataValidation>
    <dataValidation type="list" allowBlank="1" showInputMessage="1" showErrorMessage="1" error="Povoleny jsou hodnoty základní, snížená, zákl. přenesená, sníž. přenesená, nulová." sqref="N332:N337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3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51" t="s">
        <v>5</v>
      </c>
      <c r="M2" s="236"/>
      <c r="N2" s="236"/>
      <c r="O2" s="236"/>
      <c r="P2" s="236"/>
      <c r="Q2" s="236"/>
      <c r="R2" s="236"/>
      <c r="S2" s="236"/>
      <c r="T2" s="236"/>
      <c r="U2" s="236"/>
      <c r="V2" s="236"/>
      <c r="AT2" s="18" t="s">
        <v>92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102</v>
      </c>
      <c r="L4" s="21"/>
      <c r="M4" s="90" t="s">
        <v>10</v>
      </c>
      <c r="AT4" s="18" t="s">
        <v>3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52" t="str">
        <f>'Rekapitulace stavby'!K6</f>
        <v>Stavební úpravy suterénu C, Nemocnice Nymburk s.r.o.</v>
      </c>
      <c r="F7" s="253"/>
      <c r="G7" s="253"/>
      <c r="H7" s="253"/>
      <c r="L7" s="21"/>
    </row>
    <row r="8" spans="1:31" s="2" customFormat="1" ht="12" customHeight="1">
      <c r="A8" s="33"/>
      <c r="B8" s="34"/>
      <c r="C8" s="33"/>
      <c r="D8" s="28" t="s">
        <v>103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13" t="s">
        <v>1161</v>
      </c>
      <c r="F9" s="254"/>
      <c r="G9" s="254"/>
      <c r="H9" s="25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28" t="s">
        <v>22</v>
      </c>
      <c r="J12" s="56" t="str">
        <f>'Rekapitulace stavby'!AN8</f>
        <v>7. 7. 2021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28" t="s">
        <v>25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26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5" t="str">
        <f>'Rekapitulace stavby'!E14</f>
        <v>Vyplň údaj</v>
      </c>
      <c r="F18" s="235"/>
      <c r="G18" s="235"/>
      <c r="H18" s="235"/>
      <c r="I18" s="28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25</v>
      </c>
      <c r="J20" s="26" t="str">
        <f>IF('Rekapitulace stavby'!AN16="","",'Rekapitulace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 xml:space="preserve"> </v>
      </c>
      <c r="F21" s="33"/>
      <c r="G21" s="33"/>
      <c r="H21" s="33"/>
      <c r="I21" s="28" t="s">
        <v>26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28" t="s">
        <v>25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26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32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40" t="s">
        <v>1</v>
      </c>
      <c r="F27" s="240"/>
      <c r="G27" s="240"/>
      <c r="H27" s="24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33</v>
      </c>
      <c r="E30" s="33"/>
      <c r="F30" s="33"/>
      <c r="G30" s="33"/>
      <c r="H30" s="33"/>
      <c r="I30" s="33"/>
      <c r="J30" s="72">
        <f>ROUND(J127,2)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35</v>
      </c>
      <c r="G32" s="33"/>
      <c r="H32" s="33"/>
      <c r="I32" s="37" t="s">
        <v>34</v>
      </c>
      <c r="J32" s="37" t="s">
        <v>36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37</v>
      </c>
      <c r="E33" s="28" t="s">
        <v>38</v>
      </c>
      <c r="F33" s="96">
        <f>ROUND((ROUND((SUM(BE127:BE378)),2)+SUM(BE380:BE384)),2)</f>
        <v>0</v>
      </c>
      <c r="G33" s="33"/>
      <c r="H33" s="33"/>
      <c r="I33" s="97">
        <v>0.21</v>
      </c>
      <c r="J33" s="96">
        <f>ROUND((ROUND(((SUM(BE127:BE378))*I33),2)+(SUM(BE380:BE384)*I33)),2)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39</v>
      </c>
      <c r="F34" s="96">
        <f>ROUND((ROUND((SUM(BF127:BF378)),2)+SUM(BF380:BF384)),2)</f>
        <v>0</v>
      </c>
      <c r="G34" s="33"/>
      <c r="H34" s="33"/>
      <c r="I34" s="97">
        <v>0.15</v>
      </c>
      <c r="J34" s="96">
        <f>ROUND((ROUND(((SUM(BF127:BF378))*I34),2)+(SUM(BF380:BF384)*I34)),2)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40</v>
      </c>
      <c r="F35" s="96">
        <f>ROUND((ROUND((SUM(BG127:BG378)),2)+SUM(BG380:BG384)),2)</f>
        <v>0</v>
      </c>
      <c r="G35" s="33"/>
      <c r="H35" s="33"/>
      <c r="I35" s="97">
        <v>0.21</v>
      </c>
      <c r="J35" s="96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41</v>
      </c>
      <c r="F36" s="96">
        <f>ROUND((ROUND((SUM(BH127:BH378)),2)+SUM(BH380:BH384)),2)</f>
        <v>0</v>
      </c>
      <c r="G36" s="33"/>
      <c r="H36" s="33"/>
      <c r="I36" s="97">
        <v>0.15</v>
      </c>
      <c r="J36" s="96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42</v>
      </c>
      <c r="F37" s="96">
        <f>ROUND((ROUND((SUM(BI127:BI378)),2)+SUM(BI380:BI384)),2)</f>
        <v>0</v>
      </c>
      <c r="G37" s="33"/>
      <c r="H37" s="33"/>
      <c r="I37" s="97">
        <v>0</v>
      </c>
      <c r="J37" s="9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43</v>
      </c>
      <c r="E39" s="61"/>
      <c r="F39" s="61"/>
      <c r="G39" s="100" t="s">
        <v>44</v>
      </c>
      <c r="H39" s="101" t="s">
        <v>45</v>
      </c>
      <c r="I39" s="61"/>
      <c r="J39" s="102">
        <f>SUM(J30:J37)</f>
        <v>0</v>
      </c>
      <c r="K39" s="10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43"/>
      <c r="D50" s="44" t="s">
        <v>46</v>
      </c>
      <c r="E50" s="45"/>
      <c r="F50" s="45"/>
      <c r="G50" s="44" t="s">
        <v>47</v>
      </c>
      <c r="H50" s="45"/>
      <c r="I50" s="45"/>
      <c r="J50" s="45"/>
      <c r="K50" s="45"/>
      <c r="L50" s="43"/>
    </row>
    <row r="51" spans="2:12" ht="10.2">
      <c r="B51" s="21"/>
      <c r="L51" s="21"/>
    </row>
    <row r="52" spans="2:12" ht="10.2">
      <c r="B52" s="21"/>
      <c r="L52" s="21"/>
    </row>
    <row r="53" spans="2:12" ht="10.2">
      <c r="B53" s="21"/>
      <c r="L53" s="21"/>
    </row>
    <row r="54" spans="2:12" ht="10.2">
      <c r="B54" s="21"/>
      <c r="L54" s="21"/>
    </row>
    <row r="55" spans="2:12" ht="10.2">
      <c r="B55" s="21"/>
      <c r="L55" s="21"/>
    </row>
    <row r="56" spans="2:12" ht="10.2">
      <c r="B56" s="21"/>
      <c r="L56" s="21"/>
    </row>
    <row r="57" spans="2:12" ht="10.2">
      <c r="B57" s="21"/>
      <c r="L57" s="21"/>
    </row>
    <row r="58" spans="2:12" ht="10.2">
      <c r="B58" s="21"/>
      <c r="L58" s="21"/>
    </row>
    <row r="59" spans="2:12" ht="10.2">
      <c r="B59" s="21"/>
      <c r="L59" s="21"/>
    </row>
    <row r="60" spans="2:12" ht="10.2">
      <c r="B60" s="21"/>
      <c r="L60" s="21"/>
    </row>
    <row r="61" spans="1:31" s="2" customFormat="1" ht="13.2">
      <c r="A61" s="33"/>
      <c r="B61" s="34"/>
      <c r="C61" s="33"/>
      <c r="D61" s="46" t="s">
        <v>48</v>
      </c>
      <c r="E61" s="36"/>
      <c r="F61" s="104" t="s">
        <v>49</v>
      </c>
      <c r="G61" s="46" t="s">
        <v>48</v>
      </c>
      <c r="H61" s="36"/>
      <c r="I61" s="36"/>
      <c r="J61" s="105" t="s">
        <v>49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0.2">
      <c r="B62" s="21"/>
      <c r="L62" s="21"/>
    </row>
    <row r="63" spans="2:12" ht="10.2">
      <c r="B63" s="21"/>
      <c r="L63" s="21"/>
    </row>
    <row r="64" spans="2:12" ht="10.2">
      <c r="B64" s="21"/>
      <c r="L64" s="21"/>
    </row>
    <row r="65" spans="1:31" s="2" customFormat="1" ht="13.2">
      <c r="A65" s="33"/>
      <c r="B65" s="34"/>
      <c r="C65" s="33"/>
      <c r="D65" s="44" t="s">
        <v>50</v>
      </c>
      <c r="E65" s="47"/>
      <c r="F65" s="47"/>
      <c r="G65" s="44" t="s">
        <v>51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0.2">
      <c r="B66" s="21"/>
      <c r="L66" s="21"/>
    </row>
    <row r="67" spans="2:12" ht="10.2">
      <c r="B67" s="21"/>
      <c r="L67" s="21"/>
    </row>
    <row r="68" spans="2:12" ht="10.2">
      <c r="B68" s="21"/>
      <c r="L68" s="21"/>
    </row>
    <row r="69" spans="2:12" ht="10.2">
      <c r="B69" s="21"/>
      <c r="L69" s="21"/>
    </row>
    <row r="70" spans="2:12" ht="10.2">
      <c r="B70" s="21"/>
      <c r="L70" s="21"/>
    </row>
    <row r="71" spans="2:12" ht="10.2">
      <c r="B71" s="21"/>
      <c r="L71" s="21"/>
    </row>
    <row r="72" spans="2:12" ht="10.2">
      <c r="B72" s="21"/>
      <c r="L72" s="21"/>
    </row>
    <row r="73" spans="2:12" ht="10.2">
      <c r="B73" s="21"/>
      <c r="L73" s="21"/>
    </row>
    <row r="74" spans="2:12" ht="10.2">
      <c r="B74" s="21"/>
      <c r="L74" s="21"/>
    </row>
    <row r="75" spans="2:12" ht="10.2">
      <c r="B75" s="21"/>
      <c r="L75" s="21"/>
    </row>
    <row r="76" spans="1:31" s="2" customFormat="1" ht="13.2">
      <c r="A76" s="33"/>
      <c r="B76" s="34"/>
      <c r="C76" s="33"/>
      <c r="D76" s="46" t="s">
        <v>48</v>
      </c>
      <c r="E76" s="36"/>
      <c r="F76" s="104" t="s">
        <v>49</v>
      </c>
      <c r="G76" s="46" t="s">
        <v>48</v>
      </c>
      <c r="H76" s="36"/>
      <c r="I76" s="36"/>
      <c r="J76" s="105" t="s">
        <v>49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105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52" t="str">
        <f>E7</f>
        <v>Stavební úpravy suterénu C, Nemocnice Nymburk s.r.o.</v>
      </c>
      <c r="F85" s="253"/>
      <c r="G85" s="253"/>
      <c r="H85" s="25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103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13" t="str">
        <f>E9</f>
        <v>04 (1) - Elektroinstalace</v>
      </c>
      <c r="F87" s="254"/>
      <c r="G87" s="254"/>
      <c r="H87" s="25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 xml:space="preserve"> </v>
      </c>
      <c r="G89" s="33"/>
      <c r="H89" s="33"/>
      <c r="I89" s="28" t="s">
        <v>22</v>
      </c>
      <c r="J89" s="56" t="str">
        <f>IF(J12="","",J12)</f>
        <v>7. 7. 2021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8" t="s">
        <v>24</v>
      </c>
      <c r="D91" s="33"/>
      <c r="E91" s="33"/>
      <c r="F91" s="26" t="str">
        <f>E15</f>
        <v xml:space="preserve"> </v>
      </c>
      <c r="G91" s="33"/>
      <c r="H91" s="33"/>
      <c r="I91" s="28" t="s">
        <v>29</v>
      </c>
      <c r="J91" s="31" t="str">
        <f>E21</f>
        <v xml:space="preserve"> 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31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06" t="s">
        <v>106</v>
      </c>
      <c r="D94" s="98"/>
      <c r="E94" s="98"/>
      <c r="F94" s="98"/>
      <c r="G94" s="98"/>
      <c r="H94" s="98"/>
      <c r="I94" s="98"/>
      <c r="J94" s="107" t="s">
        <v>107</v>
      </c>
      <c r="K94" s="98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08" t="s">
        <v>108</v>
      </c>
      <c r="D96" s="33"/>
      <c r="E96" s="33"/>
      <c r="F96" s="33"/>
      <c r="G96" s="33"/>
      <c r="H96" s="33"/>
      <c r="I96" s="33"/>
      <c r="J96" s="72">
        <f>J127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109</v>
      </c>
    </row>
    <row r="97" spans="2:12" s="9" customFormat="1" ht="24.9" customHeight="1">
      <c r="B97" s="109"/>
      <c r="D97" s="110" t="s">
        <v>110</v>
      </c>
      <c r="E97" s="111"/>
      <c r="F97" s="111"/>
      <c r="G97" s="111"/>
      <c r="H97" s="111"/>
      <c r="I97" s="111"/>
      <c r="J97" s="112">
        <f>J128</f>
        <v>0</v>
      </c>
      <c r="L97" s="109"/>
    </row>
    <row r="98" spans="2:12" s="10" customFormat="1" ht="19.95" customHeight="1">
      <c r="B98" s="113"/>
      <c r="D98" s="114" t="s">
        <v>113</v>
      </c>
      <c r="E98" s="115"/>
      <c r="F98" s="115"/>
      <c r="G98" s="115"/>
      <c r="H98" s="115"/>
      <c r="I98" s="115"/>
      <c r="J98" s="116">
        <f>J129</f>
        <v>0</v>
      </c>
      <c r="L98" s="113"/>
    </row>
    <row r="99" spans="2:12" s="10" customFormat="1" ht="19.95" customHeight="1">
      <c r="B99" s="113"/>
      <c r="D99" s="114" t="s">
        <v>114</v>
      </c>
      <c r="E99" s="115"/>
      <c r="F99" s="115"/>
      <c r="G99" s="115"/>
      <c r="H99" s="115"/>
      <c r="I99" s="115"/>
      <c r="J99" s="116">
        <f>J140</f>
        <v>0</v>
      </c>
      <c r="L99" s="113"/>
    </row>
    <row r="100" spans="2:12" s="10" customFormat="1" ht="19.95" customHeight="1">
      <c r="B100" s="113"/>
      <c r="D100" s="114" t="s">
        <v>115</v>
      </c>
      <c r="E100" s="115"/>
      <c r="F100" s="115"/>
      <c r="G100" s="115"/>
      <c r="H100" s="115"/>
      <c r="I100" s="115"/>
      <c r="J100" s="116">
        <f>J146</f>
        <v>0</v>
      </c>
      <c r="L100" s="113"/>
    </row>
    <row r="101" spans="2:12" s="10" customFormat="1" ht="19.95" customHeight="1">
      <c r="B101" s="113"/>
      <c r="D101" s="114" t="s">
        <v>116</v>
      </c>
      <c r="E101" s="115"/>
      <c r="F101" s="115"/>
      <c r="G101" s="115"/>
      <c r="H101" s="115"/>
      <c r="I101" s="115"/>
      <c r="J101" s="116">
        <f>J162</f>
        <v>0</v>
      </c>
      <c r="L101" s="113"/>
    </row>
    <row r="102" spans="2:12" s="10" customFormat="1" ht="19.95" customHeight="1">
      <c r="B102" s="113"/>
      <c r="D102" s="114" t="s">
        <v>117</v>
      </c>
      <c r="E102" s="115"/>
      <c r="F102" s="115"/>
      <c r="G102" s="115"/>
      <c r="H102" s="115"/>
      <c r="I102" s="115"/>
      <c r="J102" s="116">
        <f>J179</f>
        <v>0</v>
      </c>
      <c r="L102" s="113"/>
    </row>
    <row r="103" spans="2:12" s="9" customFormat="1" ht="24.9" customHeight="1">
      <c r="B103" s="109"/>
      <c r="D103" s="110" t="s">
        <v>118</v>
      </c>
      <c r="E103" s="111"/>
      <c r="F103" s="111"/>
      <c r="G103" s="111"/>
      <c r="H103" s="111"/>
      <c r="I103" s="111"/>
      <c r="J103" s="112">
        <f>J182</f>
        <v>0</v>
      </c>
      <c r="L103" s="109"/>
    </row>
    <row r="104" spans="2:12" s="10" customFormat="1" ht="19.95" customHeight="1">
      <c r="B104" s="113"/>
      <c r="D104" s="114" t="s">
        <v>1162</v>
      </c>
      <c r="E104" s="115"/>
      <c r="F104" s="115"/>
      <c r="G104" s="115"/>
      <c r="H104" s="115"/>
      <c r="I104" s="115"/>
      <c r="J104" s="116">
        <f>J183</f>
        <v>0</v>
      </c>
      <c r="L104" s="113"/>
    </row>
    <row r="105" spans="2:12" s="10" customFormat="1" ht="19.95" customHeight="1">
      <c r="B105" s="113"/>
      <c r="D105" s="114" t="s">
        <v>1163</v>
      </c>
      <c r="E105" s="115"/>
      <c r="F105" s="115"/>
      <c r="G105" s="115"/>
      <c r="H105" s="115"/>
      <c r="I105" s="115"/>
      <c r="J105" s="116">
        <f>J326</f>
        <v>0</v>
      </c>
      <c r="L105" s="113"/>
    </row>
    <row r="106" spans="2:12" s="9" customFormat="1" ht="24.9" customHeight="1">
      <c r="B106" s="109"/>
      <c r="D106" s="110" t="s">
        <v>832</v>
      </c>
      <c r="E106" s="111"/>
      <c r="F106" s="111"/>
      <c r="G106" s="111"/>
      <c r="H106" s="111"/>
      <c r="I106" s="111"/>
      <c r="J106" s="112">
        <f>J372</f>
        <v>0</v>
      </c>
      <c r="L106" s="109"/>
    </row>
    <row r="107" spans="2:12" s="9" customFormat="1" ht="21.75" customHeight="1">
      <c r="B107" s="109"/>
      <c r="D107" s="117" t="s">
        <v>128</v>
      </c>
      <c r="J107" s="118">
        <f>J379</f>
        <v>0</v>
      </c>
      <c r="L107" s="109"/>
    </row>
    <row r="108" spans="1:31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" customHeight="1">
      <c r="A113" s="33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" customHeight="1">
      <c r="A114" s="33"/>
      <c r="B114" s="34"/>
      <c r="C114" s="22" t="s">
        <v>129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16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52" t="str">
        <f>E7</f>
        <v>Stavební úpravy suterénu C, Nemocnice Nymburk s.r.o.</v>
      </c>
      <c r="F117" s="253"/>
      <c r="G117" s="253"/>
      <c r="H117" s="25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103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13" t="str">
        <f>E9</f>
        <v>04 (1) - Elektroinstalace</v>
      </c>
      <c r="F119" s="254"/>
      <c r="G119" s="254"/>
      <c r="H119" s="254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20</v>
      </c>
      <c r="D121" s="33"/>
      <c r="E121" s="33"/>
      <c r="F121" s="26" t="str">
        <f>F12</f>
        <v xml:space="preserve"> </v>
      </c>
      <c r="G121" s="33"/>
      <c r="H121" s="33"/>
      <c r="I121" s="28" t="s">
        <v>22</v>
      </c>
      <c r="J121" s="56" t="str">
        <f>IF(J12="","",J12)</f>
        <v>7. 7. 2021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5.15" customHeight="1">
      <c r="A123" s="33"/>
      <c r="B123" s="34"/>
      <c r="C123" s="28" t="s">
        <v>24</v>
      </c>
      <c r="D123" s="33"/>
      <c r="E123" s="33"/>
      <c r="F123" s="26" t="str">
        <f>E15</f>
        <v xml:space="preserve"> </v>
      </c>
      <c r="G123" s="33"/>
      <c r="H123" s="33"/>
      <c r="I123" s="28" t="s">
        <v>29</v>
      </c>
      <c r="J123" s="31" t="str">
        <f>E21</f>
        <v xml:space="preserve"> 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15" customHeight="1">
      <c r="A124" s="33"/>
      <c r="B124" s="34"/>
      <c r="C124" s="28" t="s">
        <v>27</v>
      </c>
      <c r="D124" s="33"/>
      <c r="E124" s="33"/>
      <c r="F124" s="26" t="str">
        <f>IF(E18="","",E18)</f>
        <v>Vyplň údaj</v>
      </c>
      <c r="G124" s="33"/>
      <c r="H124" s="33"/>
      <c r="I124" s="28" t="s">
        <v>31</v>
      </c>
      <c r="J124" s="31" t="str">
        <f>E24</f>
        <v xml:space="preserve"> 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11" customFormat="1" ht="29.25" customHeight="1">
      <c r="A126" s="119"/>
      <c r="B126" s="120"/>
      <c r="C126" s="121" t="s">
        <v>130</v>
      </c>
      <c r="D126" s="122" t="s">
        <v>58</v>
      </c>
      <c r="E126" s="122" t="s">
        <v>54</v>
      </c>
      <c r="F126" s="122" t="s">
        <v>55</v>
      </c>
      <c r="G126" s="122" t="s">
        <v>131</v>
      </c>
      <c r="H126" s="122" t="s">
        <v>132</v>
      </c>
      <c r="I126" s="122" t="s">
        <v>133</v>
      </c>
      <c r="J126" s="122" t="s">
        <v>107</v>
      </c>
      <c r="K126" s="123" t="s">
        <v>134</v>
      </c>
      <c r="L126" s="124"/>
      <c r="M126" s="63" t="s">
        <v>1</v>
      </c>
      <c r="N126" s="64" t="s">
        <v>37</v>
      </c>
      <c r="O126" s="64" t="s">
        <v>135</v>
      </c>
      <c r="P126" s="64" t="s">
        <v>136</v>
      </c>
      <c r="Q126" s="64" t="s">
        <v>137</v>
      </c>
      <c r="R126" s="64" t="s">
        <v>138</v>
      </c>
      <c r="S126" s="64" t="s">
        <v>139</v>
      </c>
      <c r="T126" s="65" t="s">
        <v>140</v>
      </c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</row>
    <row r="127" spans="1:63" s="2" customFormat="1" ht="22.8" customHeight="1">
      <c r="A127" s="33"/>
      <c r="B127" s="34"/>
      <c r="C127" s="70" t="s">
        <v>141</v>
      </c>
      <c r="D127" s="33"/>
      <c r="E127" s="33"/>
      <c r="F127" s="33"/>
      <c r="G127" s="33"/>
      <c r="H127" s="33"/>
      <c r="I127" s="33"/>
      <c r="J127" s="125">
        <f>BK127</f>
        <v>0</v>
      </c>
      <c r="K127" s="33"/>
      <c r="L127" s="34"/>
      <c r="M127" s="66"/>
      <c r="N127" s="57"/>
      <c r="O127" s="67"/>
      <c r="P127" s="126">
        <f>P128+P182+P372+P379</f>
        <v>0</v>
      </c>
      <c r="Q127" s="67"/>
      <c r="R127" s="126">
        <f>R128+R182+R372+R379</f>
        <v>0</v>
      </c>
      <c r="S127" s="67"/>
      <c r="T127" s="127">
        <f>T128+T182+T372+T379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72</v>
      </c>
      <c r="AU127" s="18" t="s">
        <v>109</v>
      </c>
      <c r="BK127" s="128">
        <f>BK128+BK182+BK372+BK379</f>
        <v>0</v>
      </c>
    </row>
    <row r="128" spans="2:63" s="12" customFormat="1" ht="25.95" customHeight="1">
      <c r="B128" s="129"/>
      <c r="D128" s="130" t="s">
        <v>72</v>
      </c>
      <c r="E128" s="131" t="s">
        <v>142</v>
      </c>
      <c r="F128" s="131" t="s">
        <v>143</v>
      </c>
      <c r="I128" s="132"/>
      <c r="J128" s="118">
        <f>BK128</f>
        <v>0</v>
      </c>
      <c r="L128" s="129"/>
      <c r="M128" s="133"/>
      <c r="N128" s="134"/>
      <c r="O128" s="134"/>
      <c r="P128" s="135">
        <f>P129+P140+P146+P162+P179</f>
        <v>0</v>
      </c>
      <c r="Q128" s="134"/>
      <c r="R128" s="135">
        <f>R129+R140+R146+R162+R179</f>
        <v>0</v>
      </c>
      <c r="S128" s="134"/>
      <c r="T128" s="136">
        <f>T129+T140+T146+T162+T179</f>
        <v>0</v>
      </c>
      <c r="AR128" s="130" t="s">
        <v>81</v>
      </c>
      <c r="AT128" s="137" t="s">
        <v>72</v>
      </c>
      <c r="AU128" s="137" t="s">
        <v>73</v>
      </c>
      <c r="AY128" s="130" t="s">
        <v>144</v>
      </c>
      <c r="BK128" s="138">
        <f>BK129+BK140+BK146+BK162+BK179</f>
        <v>0</v>
      </c>
    </row>
    <row r="129" spans="2:63" s="12" customFormat="1" ht="22.8" customHeight="1">
      <c r="B129" s="129"/>
      <c r="D129" s="130" t="s">
        <v>72</v>
      </c>
      <c r="E129" s="139" t="s">
        <v>159</v>
      </c>
      <c r="F129" s="139" t="s">
        <v>168</v>
      </c>
      <c r="I129" s="132"/>
      <c r="J129" s="140">
        <f>BK129</f>
        <v>0</v>
      </c>
      <c r="L129" s="129"/>
      <c r="M129" s="133"/>
      <c r="N129" s="134"/>
      <c r="O129" s="134"/>
      <c r="P129" s="135">
        <f>SUM(P130:P139)</f>
        <v>0</v>
      </c>
      <c r="Q129" s="134"/>
      <c r="R129" s="135">
        <f>SUM(R130:R139)</f>
        <v>0</v>
      </c>
      <c r="S129" s="134"/>
      <c r="T129" s="136">
        <f>SUM(T130:T139)</f>
        <v>0</v>
      </c>
      <c r="AR129" s="130" t="s">
        <v>81</v>
      </c>
      <c r="AT129" s="137" t="s">
        <v>72</v>
      </c>
      <c r="AU129" s="137" t="s">
        <v>81</v>
      </c>
      <c r="AY129" s="130" t="s">
        <v>144</v>
      </c>
      <c r="BK129" s="138">
        <f>SUM(BK130:BK139)</f>
        <v>0</v>
      </c>
    </row>
    <row r="130" spans="1:65" s="2" customFormat="1" ht="21.75" customHeight="1">
      <c r="A130" s="33"/>
      <c r="B130" s="141"/>
      <c r="C130" s="142" t="s">
        <v>81</v>
      </c>
      <c r="D130" s="142" t="s">
        <v>146</v>
      </c>
      <c r="E130" s="143" t="s">
        <v>835</v>
      </c>
      <c r="F130" s="144" t="s">
        <v>836</v>
      </c>
      <c r="G130" s="145" t="s">
        <v>182</v>
      </c>
      <c r="H130" s="146">
        <v>38</v>
      </c>
      <c r="I130" s="147"/>
      <c r="J130" s="148">
        <f>ROUND(I130*H130,2)</f>
        <v>0</v>
      </c>
      <c r="K130" s="144" t="s">
        <v>183</v>
      </c>
      <c r="L130" s="34"/>
      <c r="M130" s="149" t="s">
        <v>1</v>
      </c>
      <c r="N130" s="150" t="s">
        <v>38</v>
      </c>
      <c r="O130" s="59"/>
      <c r="P130" s="151">
        <f>O130*H130</f>
        <v>0</v>
      </c>
      <c r="Q130" s="151">
        <v>0</v>
      </c>
      <c r="R130" s="151">
        <f>Q130*H130</f>
        <v>0</v>
      </c>
      <c r="S130" s="151">
        <v>0</v>
      </c>
      <c r="T130" s="152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3" t="s">
        <v>151</v>
      </c>
      <c r="AT130" s="153" t="s">
        <v>146</v>
      </c>
      <c r="AU130" s="153" t="s">
        <v>83</v>
      </c>
      <c r="AY130" s="18" t="s">
        <v>144</v>
      </c>
      <c r="BE130" s="154">
        <f>IF(N130="základní",J130,0)</f>
        <v>0</v>
      </c>
      <c r="BF130" s="154">
        <f>IF(N130="snížená",J130,0)</f>
        <v>0</v>
      </c>
      <c r="BG130" s="154">
        <f>IF(N130="zákl. přenesená",J130,0)</f>
        <v>0</v>
      </c>
      <c r="BH130" s="154">
        <f>IF(N130="sníž. přenesená",J130,0)</f>
        <v>0</v>
      </c>
      <c r="BI130" s="154">
        <f>IF(N130="nulová",J130,0)</f>
        <v>0</v>
      </c>
      <c r="BJ130" s="18" t="s">
        <v>81</v>
      </c>
      <c r="BK130" s="154">
        <f>ROUND(I130*H130,2)</f>
        <v>0</v>
      </c>
      <c r="BL130" s="18" t="s">
        <v>151</v>
      </c>
      <c r="BM130" s="153" t="s">
        <v>83</v>
      </c>
    </row>
    <row r="131" spans="1:47" s="2" customFormat="1" ht="10.2">
      <c r="A131" s="33"/>
      <c r="B131" s="34"/>
      <c r="C131" s="33"/>
      <c r="D131" s="155" t="s">
        <v>152</v>
      </c>
      <c r="E131" s="33"/>
      <c r="F131" s="156" t="s">
        <v>836</v>
      </c>
      <c r="G131" s="33"/>
      <c r="H131" s="33"/>
      <c r="I131" s="157"/>
      <c r="J131" s="33"/>
      <c r="K131" s="33"/>
      <c r="L131" s="34"/>
      <c r="M131" s="158"/>
      <c r="N131" s="159"/>
      <c r="O131" s="59"/>
      <c r="P131" s="59"/>
      <c r="Q131" s="59"/>
      <c r="R131" s="59"/>
      <c r="S131" s="59"/>
      <c r="T131" s="60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152</v>
      </c>
      <c r="AU131" s="18" t="s">
        <v>83</v>
      </c>
    </row>
    <row r="132" spans="2:51" s="15" customFormat="1" ht="10.2">
      <c r="B132" s="176"/>
      <c r="D132" s="155" t="s">
        <v>165</v>
      </c>
      <c r="E132" s="177" t="s">
        <v>1</v>
      </c>
      <c r="F132" s="178" t="s">
        <v>272</v>
      </c>
      <c r="H132" s="177" t="s">
        <v>1</v>
      </c>
      <c r="I132" s="179"/>
      <c r="L132" s="176"/>
      <c r="M132" s="180"/>
      <c r="N132" s="181"/>
      <c r="O132" s="181"/>
      <c r="P132" s="181"/>
      <c r="Q132" s="181"/>
      <c r="R132" s="181"/>
      <c r="S132" s="181"/>
      <c r="T132" s="182"/>
      <c r="AT132" s="177" t="s">
        <v>165</v>
      </c>
      <c r="AU132" s="177" t="s">
        <v>83</v>
      </c>
      <c r="AV132" s="15" t="s">
        <v>81</v>
      </c>
      <c r="AW132" s="15" t="s">
        <v>30</v>
      </c>
      <c r="AX132" s="15" t="s">
        <v>73</v>
      </c>
      <c r="AY132" s="177" t="s">
        <v>144</v>
      </c>
    </row>
    <row r="133" spans="2:51" s="13" customFormat="1" ht="10.2">
      <c r="B133" s="160"/>
      <c r="D133" s="155" t="s">
        <v>165</v>
      </c>
      <c r="E133" s="161" t="s">
        <v>1</v>
      </c>
      <c r="F133" s="162" t="s">
        <v>259</v>
      </c>
      <c r="H133" s="163">
        <v>38</v>
      </c>
      <c r="I133" s="164"/>
      <c r="L133" s="160"/>
      <c r="M133" s="165"/>
      <c r="N133" s="166"/>
      <c r="O133" s="166"/>
      <c r="P133" s="166"/>
      <c r="Q133" s="166"/>
      <c r="R133" s="166"/>
      <c r="S133" s="166"/>
      <c r="T133" s="167"/>
      <c r="AT133" s="161" t="s">
        <v>165</v>
      </c>
      <c r="AU133" s="161" t="s">
        <v>83</v>
      </c>
      <c r="AV133" s="13" t="s">
        <v>83</v>
      </c>
      <c r="AW133" s="13" t="s">
        <v>30</v>
      </c>
      <c r="AX133" s="13" t="s">
        <v>73</v>
      </c>
      <c r="AY133" s="161" t="s">
        <v>144</v>
      </c>
    </row>
    <row r="134" spans="2:51" s="14" customFormat="1" ht="10.2">
      <c r="B134" s="168"/>
      <c r="D134" s="155" t="s">
        <v>165</v>
      </c>
      <c r="E134" s="169" t="s">
        <v>1</v>
      </c>
      <c r="F134" s="170" t="s">
        <v>167</v>
      </c>
      <c r="H134" s="171">
        <v>38</v>
      </c>
      <c r="I134" s="172"/>
      <c r="L134" s="168"/>
      <c r="M134" s="173"/>
      <c r="N134" s="174"/>
      <c r="O134" s="174"/>
      <c r="P134" s="174"/>
      <c r="Q134" s="174"/>
      <c r="R134" s="174"/>
      <c r="S134" s="174"/>
      <c r="T134" s="175"/>
      <c r="AT134" s="169" t="s">
        <v>165</v>
      </c>
      <c r="AU134" s="169" t="s">
        <v>83</v>
      </c>
      <c r="AV134" s="14" t="s">
        <v>151</v>
      </c>
      <c r="AW134" s="14" t="s">
        <v>30</v>
      </c>
      <c r="AX134" s="14" t="s">
        <v>81</v>
      </c>
      <c r="AY134" s="169" t="s">
        <v>144</v>
      </c>
    </row>
    <row r="135" spans="1:65" s="2" customFormat="1" ht="21.75" customHeight="1">
      <c r="A135" s="33"/>
      <c r="B135" s="141"/>
      <c r="C135" s="142" t="s">
        <v>83</v>
      </c>
      <c r="D135" s="142" t="s">
        <v>146</v>
      </c>
      <c r="E135" s="143" t="s">
        <v>837</v>
      </c>
      <c r="F135" s="144" t="s">
        <v>838</v>
      </c>
      <c r="G135" s="145" t="s">
        <v>182</v>
      </c>
      <c r="H135" s="146">
        <v>2</v>
      </c>
      <c r="I135" s="147"/>
      <c r="J135" s="148">
        <f>ROUND(I135*H135,2)</f>
        <v>0</v>
      </c>
      <c r="K135" s="144" t="s">
        <v>183</v>
      </c>
      <c r="L135" s="34"/>
      <c r="M135" s="149" t="s">
        <v>1</v>
      </c>
      <c r="N135" s="150" t="s">
        <v>38</v>
      </c>
      <c r="O135" s="59"/>
      <c r="P135" s="151">
        <f>O135*H135</f>
        <v>0</v>
      </c>
      <c r="Q135" s="151">
        <v>0</v>
      </c>
      <c r="R135" s="151">
        <f>Q135*H135</f>
        <v>0</v>
      </c>
      <c r="S135" s="151">
        <v>0</v>
      </c>
      <c r="T135" s="15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3" t="s">
        <v>151</v>
      </c>
      <c r="AT135" s="153" t="s">
        <v>146</v>
      </c>
      <c r="AU135" s="153" t="s">
        <v>83</v>
      </c>
      <c r="AY135" s="18" t="s">
        <v>144</v>
      </c>
      <c r="BE135" s="154">
        <f>IF(N135="základní",J135,0)</f>
        <v>0</v>
      </c>
      <c r="BF135" s="154">
        <f>IF(N135="snížená",J135,0)</f>
        <v>0</v>
      </c>
      <c r="BG135" s="154">
        <f>IF(N135="zákl. přenesená",J135,0)</f>
        <v>0</v>
      </c>
      <c r="BH135" s="154">
        <f>IF(N135="sníž. přenesená",J135,0)</f>
        <v>0</v>
      </c>
      <c r="BI135" s="154">
        <f>IF(N135="nulová",J135,0)</f>
        <v>0</v>
      </c>
      <c r="BJ135" s="18" t="s">
        <v>81</v>
      </c>
      <c r="BK135" s="154">
        <f>ROUND(I135*H135,2)</f>
        <v>0</v>
      </c>
      <c r="BL135" s="18" t="s">
        <v>151</v>
      </c>
      <c r="BM135" s="153" t="s">
        <v>151</v>
      </c>
    </row>
    <row r="136" spans="1:47" s="2" customFormat="1" ht="10.2">
      <c r="A136" s="33"/>
      <c r="B136" s="34"/>
      <c r="C136" s="33"/>
      <c r="D136" s="155" t="s">
        <v>152</v>
      </c>
      <c r="E136" s="33"/>
      <c r="F136" s="156" t="s">
        <v>838</v>
      </c>
      <c r="G136" s="33"/>
      <c r="H136" s="33"/>
      <c r="I136" s="157"/>
      <c r="J136" s="33"/>
      <c r="K136" s="33"/>
      <c r="L136" s="34"/>
      <c r="M136" s="158"/>
      <c r="N136" s="159"/>
      <c r="O136" s="59"/>
      <c r="P136" s="59"/>
      <c r="Q136" s="59"/>
      <c r="R136" s="59"/>
      <c r="S136" s="59"/>
      <c r="T136" s="60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152</v>
      </c>
      <c r="AU136" s="18" t="s">
        <v>83</v>
      </c>
    </row>
    <row r="137" spans="2:51" s="15" customFormat="1" ht="10.2">
      <c r="B137" s="176"/>
      <c r="D137" s="155" t="s">
        <v>165</v>
      </c>
      <c r="E137" s="177" t="s">
        <v>1</v>
      </c>
      <c r="F137" s="178" t="s">
        <v>272</v>
      </c>
      <c r="H137" s="177" t="s">
        <v>1</v>
      </c>
      <c r="I137" s="179"/>
      <c r="L137" s="176"/>
      <c r="M137" s="180"/>
      <c r="N137" s="181"/>
      <c r="O137" s="181"/>
      <c r="P137" s="181"/>
      <c r="Q137" s="181"/>
      <c r="R137" s="181"/>
      <c r="S137" s="181"/>
      <c r="T137" s="182"/>
      <c r="AT137" s="177" t="s">
        <v>165</v>
      </c>
      <c r="AU137" s="177" t="s">
        <v>83</v>
      </c>
      <c r="AV137" s="15" t="s">
        <v>81</v>
      </c>
      <c r="AW137" s="15" t="s">
        <v>30</v>
      </c>
      <c r="AX137" s="15" t="s">
        <v>73</v>
      </c>
      <c r="AY137" s="177" t="s">
        <v>144</v>
      </c>
    </row>
    <row r="138" spans="2:51" s="13" customFormat="1" ht="10.2">
      <c r="B138" s="160"/>
      <c r="D138" s="155" t="s">
        <v>165</v>
      </c>
      <c r="E138" s="161" t="s">
        <v>1</v>
      </c>
      <c r="F138" s="162" t="s">
        <v>83</v>
      </c>
      <c r="H138" s="163">
        <v>2</v>
      </c>
      <c r="I138" s="164"/>
      <c r="L138" s="160"/>
      <c r="M138" s="165"/>
      <c r="N138" s="166"/>
      <c r="O138" s="166"/>
      <c r="P138" s="166"/>
      <c r="Q138" s="166"/>
      <c r="R138" s="166"/>
      <c r="S138" s="166"/>
      <c r="T138" s="167"/>
      <c r="AT138" s="161" t="s">
        <v>165</v>
      </c>
      <c r="AU138" s="161" t="s">
        <v>83</v>
      </c>
      <c r="AV138" s="13" t="s">
        <v>83</v>
      </c>
      <c r="AW138" s="13" t="s">
        <v>30</v>
      </c>
      <c r="AX138" s="13" t="s">
        <v>73</v>
      </c>
      <c r="AY138" s="161" t="s">
        <v>144</v>
      </c>
    </row>
    <row r="139" spans="2:51" s="14" customFormat="1" ht="10.2">
      <c r="B139" s="168"/>
      <c r="D139" s="155" t="s">
        <v>165</v>
      </c>
      <c r="E139" s="169" t="s">
        <v>1</v>
      </c>
      <c r="F139" s="170" t="s">
        <v>167</v>
      </c>
      <c r="H139" s="171">
        <v>2</v>
      </c>
      <c r="I139" s="172"/>
      <c r="L139" s="168"/>
      <c r="M139" s="173"/>
      <c r="N139" s="174"/>
      <c r="O139" s="174"/>
      <c r="P139" s="174"/>
      <c r="Q139" s="174"/>
      <c r="R139" s="174"/>
      <c r="S139" s="174"/>
      <c r="T139" s="175"/>
      <c r="AT139" s="169" t="s">
        <v>165</v>
      </c>
      <c r="AU139" s="169" t="s">
        <v>83</v>
      </c>
      <c r="AV139" s="14" t="s">
        <v>151</v>
      </c>
      <c r="AW139" s="14" t="s">
        <v>30</v>
      </c>
      <c r="AX139" s="14" t="s">
        <v>81</v>
      </c>
      <c r="AY139" s="169" t="s">
        <v>144</v>
      </c>
    </row>
    <row r="140" spans="2:63" s="12" customFormat="1" ht="22.8" customHeight="1">
      <c r="B140" s="129"/>
      <c r="D140" s="130" t="s">
        <v>72</v>
      </c>
      <c r="E140" s="139" t="s">
        <v>163</v>
      </c>
      <c r="F140" s="139" t="s">
        <v>274</v>
      </c>
      <c r="I140" s="132"/>
      <c r="J140" s="140">
        <f>BK140</f>
        <v>0</v>
      </c>
      <c r="L140" s="129"/>
      <c r="M140" s="133"/>
      <c r="N140" s="134"/>
      <c r="O140" s="134"/>
      <c r="P140" s="135">
        <f>SUM(P141:P145)</f>
        <v>0</v>
      </c>
      <c r="Q140" s="134"/>
      <c r="R140" s="135">
        <f>SUM(R141:R145)</f>
        <v>0</v>
      </c>
      <c r="S140" s="134"/>
      <c r="T140" s="136">
        <f>SUM(T141:T145)</f>
        <v>0</v>
      </c>
      <c r="AR140" s="130" t="s">
        <v>81</v>
      </c>
      <c r="AT140" s="137" t="s">
        <v>72</v>
      </c>
      <c r="AU140" s="137" t="s">
        <v>81</v>
      </c>
      <c r="AY140" s="130" t="s">
        <v>144</v>
      </c>
      <c r="BK140" s="138">
        <f>SUM(BK141:BK145)</f>
        <v>0</v>
      </c>
    </row>
    <row r="141" spans="1:65" s="2" customFormat="1" ht="16.5" customHeight="1">
      <c r="A141" s="33"/>
      <c r="B141" s="141"/>
      <c r="C141" s="142" t="s">
        <v>159</v>
      </c>
      <c r="D141" s="142" t="s">
        <v>146</v>
      </c>
      <c r="E141" s="143" t="s">
        <v>850</v>
      </c>
      <c r="F141" s="144" t="s">
        <v>851</v>
      </c>
      <c r="G141" s="145" t="s">
        <v>162</v>
      </c>
      <c r="H141" s="146">
        <v>80.2</v>
      </c>
      <c r="I141" s="147"/>
      <c r="J141" s="148">
        <f>ROUND(I141*H141,2)</f>
        <v>0</v>
      </c>
      <c r="K141" s="144" t="s">
        <v>183</v>
      </c>
      <c r="L141" s="34"/>
      <c r="M141" s="149" t="s">
        <v>1</v>
      </c>
      <c r="N141" s="150" t="s">
        <v>38</v>
      </c>
      <c r="O141" s="59"/>
      <c r="P141" s="151">
        <f>O141*H141</f>
        <v>0</v>
      </c>
      <c r="Q141" s="151">
        <v>0</v>
      </c>
      <c r="R141" s="151">
        <f>Q141*H141</f>
        <v>0</v>
      </c>
      <c r="S141" s="151">
        <v>0</v>
      </c>
      <c r="T141" s="15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3" t="s">
        <v>151</v>
      </c>
      <c r="AT141" s="153" t="s">
        <v>146</v>
      </c>
      <c r="AU141" s="153" t="s">
        <v>83</v>
      </c>
      <c r="AY141" s="18" t="s">
        <v>144</v>
      </c>
      <c r="BE141" s="154">
        <f>IF(N141="základní",J141,0)</f>
        <v>0</v>
      </c>
      <c r="BF141" s="154">
        <f>IF(N141="snížená",J141,0)</f>
        <v>0</v>
      </c>
      <c r="BG141" s="154">
        <f>IF(N141="zákl. přenesená",J141,0)</f>
        <v>0</v>
      </c>
      <c r="BH141" s="154">
        <f>IF(N141="sníž. přenesená",J141,0)</f>
        <v>0</v>
      </c>
      <c r="BI141" s="154">
        <f>IF(N141="nulová",J141,0)</f>
        <v>0</v>
      </c>
      <c r="BJ141" s="18" t="s">
        <v>81</v>
      </c>
      <c r="BK141" s="154">
        <f>ROUND(I141*H141,2)</f>
        <v>0</v>
      </c>
      <c r="BL141" s="18" t="s">
        <v>151</v>
      </c>
      <c r="BM141" s="153" t="s">
        <v>163</v>
      </c>
    </row>
    <row r="142" spans="1:47" s="2" customFormat="1" ht="10.2">
      <c r="A142" s="33"/>
      <c r="B142" s="34"/>
      <c r="C142" s="33"/>
      <c r="D142" s="155" t="s">
        <v>152</v>
      </c>
      <c r="E142" s="33"/>
      <c r="F142" s="156" t="s">
        <v>851</v>
      </c>
      <c r="G142" s="33"/>
      <c r="H142" s="33"/>
      <c r="I142" s="157"/>
      <c r="J142" s="33"/>
      <c r="K142" s="33"/>
      <c r="L142" s="34"/>
      <c r="M142" s="158"/>
      <c r="N142" s="159"/>
      <c r="O142" s="59"/>
      <c r="P142" s="59"/>
      <c r="Q142" s="59"/>
      <c r="R142" s="59"/>
      <c r="S142" s="59"/>
      <c r="T142" s="60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152</v>
      </c>
      <c r="AU142" s="18" t="s">
        <v>83</v>
      </c>
    </row>
    <row r="143" spans="2:51" s="15" customFormat="1" ht="10.2">
      <c r="B143" s="176"/>
      <c r="D143" s="155" t="s">
        <v>165</v>
      </c>
      <c r="E143" s="177" t="s">
        <v>1</v>
      </c>
      <c r="F143" s="178" t="s">
        <v>1164</v>
      </c>
      <c r="H143" s="177" t="s">
        <v>1</v>
      </c>
      <c r="I143" s="179"/>
      <c r="L143" s="176"/>
      <c r="M143" s="180"/>
      <c r="N143" s="181"/>
      <c r="O143" s="181"/>
      <c r="P143" s="181"/>
      <c r="Q143" s="181"/>
      <c r="R143" s="181"/>
      <c r="S143" s="181"/>
      <c r="T143" s="182"/>
      <c r="AT143" s="177" t="s">
        <v>165</v>
      </c>
      <c r="AU143" s="177" t="s">
        <v>83</v>
      </c>
      <c r="AV143" s="15" t="s">
        <v>81</v>
      </c>
      <c r="AW143" s="15" t="s">
        <v>30</v>
      </c>
      <c r="AX143" s="15" t="s">
        <v>73</v>
      </c>
      <c r="AY143" s="177" t="s">
        <v>144</v>
      </c>
    </row>
    <row r="144" spans="2:51" s="13" customFormat="1" ht="10.2">
      <c r="B144" s="160"/>
      <c r="D144" s="155" t="s">
        <v>165</v>
      </c>
      <c r="E144" s="161" t="s">
        <v>1</v>
      </c>
      <c r="F144" s="162" t="s">
        <v>1165</v>
      </c>
      <c r="H144" s="163">
        <v>80.2</v>
      </c>
      <c r="I144" s="164"/>
      <c r="L144" s="160"/>
      <c r="M144" s="165"/>
      <c r="N144" s="166"/>
      <c r="O144" s="166"/>
      <c r="P144" s="166"/>
      <c r="Q144" s="166"/>
      <c r="R144" s="166"/>
      <c r="S144" s="166"/>
      <c r="T144" s="167"/>
      <c r="AT144" s="161" t="s">
        <v>165</v>
      </c>
      <c r="AU144" s="161" t="s">
        <v>83</v>
      </c>
      <c r="AV144" s="13" t="s">
        <v>83</v>
      </c>
      <c r="AW144" s="13" t="s">
        <v>30</v>
      </c>
      <c r="AX144" s="13" t="s">
        <v>73</v>
      </c>
      <c r="AY144" s="161" t="s">
        <v>144</v>
      </c>
    </row>
    <row r="145" spans="2:51" s="14" customFormat="1" ht="10.2">
      <c r="B145" s="168"/>
      <c r="D145" s="155" t="s">
        <v>165</v>
      </c>
      <c r="E145" s="169" t="s">
        <v>1</v>
      </c>
      <c r="F145" s="170" t="s">
        <v>167</v>
      </c>
      <c r="H145" s="171">
        <v>80.2</v>
      </c>
      <c r="I145" s="172"/>
      <c r="L145" s="168"/>
      <c r="M145" s="173"/>
      <c r="N145" s="174"/>
      <c r="O145" s="174"/>
      <c r="P145" s="174"/>
      <c r="Q145" s="174"/>
      <c r="R145" s="174"/>
      <c r="S145" s="174"/>
      <c r="T145" s="175"/>
      <c r="AT145" s="169" t="s">
        <v>165</v>
      </c>
      <c r="AU145" s="169" t="s">
        <v>83</v>
      </c>
      <c r="AV145" s="14" t="s">
        <v>151</v>
      </c>
      <c r="AW145" s="14" t="s">
        <v>30</v>
      </c>
      <c r="AX145" s="14" t="s">
        <v>81</v>
      </c>
      <c r="AY145" s="169" t="s">
        <v>144</v>
      </c>
    </row>
    <row r="146" spans="2:63" s="12" customFormat="1" ht="22.8" customHeight="1">
      <c r="B146" s="129"/>
      <c r="D146" s="130" t="s">
        <v>72</v>
      </c>
      <c r="E146" s="139" t="s">
        <v>197</v>
      </c>
      <c r="F146" s="139" t="s">
        <v>372</v>
      </c>
      <c r="I146" s="132"/>
      <c r="J146" s="140">
        <f>BK146</f>
        <v>0</v>
      </c>
      <c r="L146" s="129"/>
      <c r="M146" s="133"/>
      <c r="N146" s="134"/>
      <c r="O146" s="134"/>
      <c r="P146" s="135">
        <f>SUM(P147:P161)</f>
        <v>0</v>
      </c>
      <c r="Q146" s="134"/>
      <c r="R146" s="135">
        <f>SUM(R147:R161)</f>
        <v>0</v>
      </c>
      <c r="S146" s="134"/>
      <c r="T146" s="136">
        <f>SUM(T147:T161)</f>
        <v>0</v>
      </c>
      <c r="AR146" s="130" t="s">
        <v>81</v>
      </c>
      <c r="AT146" s="137" t="s">
        <v>72</v>
      </c>
      <c r="AU146" s="137" t="s">
        <v>81</v>
      </c>
      <c r="AY146" s="130" t="s">
        <v>144</v>
      </c>
      <c r="BK146" s="138">
        <f>SUM(BK147:BK161)</f>
        <v>0</v>
      </c>
    </row>
    <row r="147" spans="1:65" s="2" customFormat="1" ht="33" customHeight="1">
      <c r="A147" s="33"/>
      <c r="B147" s="141"/>
      <c r="C147" s="142" t="s">
        <v>151</v>
      </c>
      <c r="D147" s="142" t="s">
        <v>146</v>
      </c>
      <c r="E147" s="143" t="s">
        <v>1166</v>
      </c>
      <c r="F147" s="144" t="s">
        <v>1167</v>
      </c>
      <c r="G147" s="145" t="s">
        <v>182</v>
      </c>
      <c r="H147" s="146">
        <v>38</v>
      </c>
      <c r="I147" s="147"/>
      <c r="J147" s="148">
        <f>ROUND(I147*H147,2)</f>
        <v>0</v>
      </c>
      <c r="K147" s="144" t="s">
        <v>183</v>
      </c>
      <c r="L147" s="34"/>
      <c r="M147" s="149" t="s">
        <v>1</v>
      </c>
      <c r="N147" s="150" t="s">
        <v>38</v>
      </c>
      <c r="O147" s="59"/>
      <c r="P147" s="151">
        <f>O147*H147</f>
        <v>0</v>
      </c>
      <c r="Q147" s="151">
        <v>0</v>
      </c>
      <c r="R147" s="151">
        <f>Q147*H147</f>
        <v>0</v>
      </c>
      <c r="S147" s="151">
        <v>0</v>
      </c>
      <c r="T147" s="15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3" t="s">
        <v>151</v>
      </c>
      <c r="AT147" s="153" t="s">
        <v>146</v>
      </c>
      <c r="AU147" s="153" t="s">
        <v>83</v>
      </c>
      <c r="AY147" s="18" t="s">
        <v>144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8" t="s">
        <v>81</v>
      </c>
      <c r="BK147" s="154">
        <f>ROUND(I147*H147,2)</f>
        <v>0</v>
      </c>
      <c r="BL147" s="18" t="s">
        <v>151</v>
      </c>
      <c r="BM147" s="153" t="s">
        <v>172</v>
      </c>
    </row>
    <row r="148" spans="1:47" s="2" customFormat="1" ht="19.2">
      <c r="A148" s="33"/>
      <c r="B148" s="34"/>
      <c r="C148" s="33"/>
      <c r="D148" s="155" t="s">
        <v>152</v>
      </c>
      <c r="E148" s="33"/>
      <c r="F148" s="156" t="s">
        <v>1167</v>
      </c>
      <c r="G148" s="33"/>
      <c r="H148" s="33"/>
      <c r="I148" s="157"/>
      <c r="J148" s="33"/>
      <c r="K148" s="33"/>
      <c r="L148" s="34"/>
      <c r="M148" s="158"/>
      <c r="N148" s="159"/>
      <c r="O148" s="59"/>
      <c r="P148" s="59"/>
      <c r="Q148" s="59"/>
      <c r="R148" s="59"/>
      <c r="S148" s="59"/>
      <c r="T148" s="60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152</v>
      </c>
      <c r="AU148" s="18" t="s">
        <v>83</v>
      </c>
    </row>
    <row r="149" spans="2:51" s="15" customFormat="1" ht="10.2">
      <c r="B149" s="176"/>
      <c r="D149" s="155" t="s">
        <v>165</v>
      </c>
      <c r="E149" s="177" t="s">
        <v>1</v>
      </c>
      <c r="F149" s="178" t="s">
        <v>1164</v>
      </c>
      <c r="H149" s="177" t="s">
        <v>1</v>
      </c>
      <c r="I149" s="179"/>
      <c r="L149" s="176"/>
      <c r="M149" s="180"/>
      <c r="N149" s="181"/>
      <c r="O149" s="181"/>
      <c r="P149" s="181"/>
      <c r="Q149" s="181"/>
      <c r="R149" s="181"/>
      <c r="S149" s="181"/>
      <c r="T149" s="182"/>
      <c r="AT149" s="177" t="s">
        <v>165</v>
      </c>
      <c r="AU149" s="177" t="s">
        <v>83</v>
      </c>
      <c r="AV149" s="15" t="s">
        <v>81</v>
      </c>
      <c r="AW149" s="15" t="s">
        <v>30</v>
      </c>
      <c r="AX149" s="15" t="s">
        <v>73</v>
      </c>
      <c r="AY149" s="177" t="s">
        <v>144</v>
      </c>
    </row>
    <row r="150" spans="2:51" s="13" customFormat="1" ht="10.2">
      <c r="B150" s="160"/>
      <c r="D150" s="155" t="s">
        <v>165</v>
      </c>
      <c r="E150" s="161" t="s">
        <v>1</v>
      </c>
      <c r="F150" s="162" t="s">
        <v>259</v>
      </c>
      <c r="H150" s="163">
        <v>38</v>
      </c>
      <c r="I150" s="164"/>
      <c r="L150" s="160"/>
      <c r="M150" s="165"/>
      <c r="N150" s="166"/>
      <c r="O150" s="166"/>
      <c r="P150" s="166"/>
      <c r="Q150" s="166"/>
      <c r="R150" s="166"/>
      <c r="S150" s="166"/>
      <c r="T150" s="167"/>
      <c r="AT150" s="161" t="s">
        <v>165</v>
      </c>
      <c r="AU150" s="161" t="s">
        <v>83</v>
      </c>
      <c r="AV150" s="13" t="s">
        <v>83</v>
      </c>
      <c r="AW150" s="13" t="s">
        <v>30</v>
      </c>
      <c r="AX150" s="13" t="s">
        <v>73</v>
      </c>
      <c r="AY150" s="161" t="s">
        <v>144</v>
      </c>
    </row>
    <row r="151" spans="2:51" s="14" customFormat="1" ht="10.2">
      <c r="B151" s="168"/>
      <c r="D151" s="155" t="s">
        <v>165</v>
      </c>
      <c r="E151" s="169" t="s">
        <v>1</v>
      </c>
      <c r="F151" s="170" t="s">
        <v>167</v>
      </c>
      <c r="H151" s="171">
        <v>38</v>
      </c>
      <c r="I151" s="172"/>
      <c r="L151" s="168"/>
      <c r="M151" s="173"/>
      <c r="N151" s="174"/>
      <c r="O151" s="174"/>
      <c r="P151" s="174"/>
      <c r="Q151" s="174"/>
      <c r="R151" s="174"/>
      <c r="S151" s="174"/>
      <c r="T151" s="175"/>
      <c r="AT151" s="169" t="s">
        <v>165</v>
      </c>
      <c r="AU151" s="169" t="s">
        <v>83</v>
      </c>
      <c r="AV151" s="14" t="s">
        <v>151</v>
      </c>
      <c r="AW151" s="14" t="s">
        <v>30</v>
      </c>
      <c r="AX151" s="14" t="s">
        <v>81</v>
      </c>
      <c r="AY151" s="169" t="s">
        <v>144</v>
      </c>
    </row>
    <row r="152" spans="1:65" s="2" customFormat="1" ht="33" customHeight="1">
      <c r="A152" s="33"/>
      <c r="B152" s="141"/>
      <c r="C152" s="142" t="s">
        <v>175</v>
      </c>
      <c r="D152" s="142" t="s">
        <v>146</v>
      </c>
      <c r="E152" s="143" t="s">
        <v>1168</v>
      </c>
      <c r="F152" s="144" t="s">
        <v>1169</v>
      </c>
      <c r="G152" s="145" t="s">
        <v>182</v>
      </c>
      <c r="H152" s="146">
        <v>2</v>
      </c>
      <c r="I152" s="147"/>
      <c r="J152" s="148">
        <f>ROUND(I152*H152,2)</f>
        <v>0</v>
      </c>
      <c r="K152" s="144" t="s">
        <v>183</v>
      </c>
      <c r="L152" s="34"/>
      <c r="M152" s="149" t="s">
        <v>1</v>
      </c>
      <c r="N152" s="150" t="s">
        <v>38</v>
      </c>
      <c r="O152" s="59"/>
      <c r="P152" s="151">
        <f>O152*H152</f>
        <v>0</v>
      </c>
      <c r="Q152" s="151">
        <v>0</v>
      </c>
      <c r="R152" s="151">
        <f>Q152*H152</f>
        <v>0</v>
      </c>
      <c r="S152" s="151">
        <v>0</v>
      </c>
      <c r="T152" s="15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3" t="s">
        <v>151</v>
      </c>
      <c r="AT152" s="153" t="s">
        <v>146</v>
      </c>
      <c r="AU152" s="153" t="s">
        <v>83</v>
      </c>
      <c r="AY152" s="18" t="s">
        <v>144</v>
      </c>
      <c r="BE152" s="154">
        <f>IF(N152="základní",J152,0)</f>
        <v>0</v>
      </c>
      <c r="BF152" s="154">
        <f>IF(N152="snížená",J152,0)</f>
        <v>0</v>
      </c>
      <c r="BG152" s="154">
        <f>IF(N152="zákl. přenesená",J152,0)</f>
        <v>0</v>
      </c>
      <c r="BH152" s="154">
        <f>IF(N152="sníž. přenesená",J152,0)</f>
        <v>0</v>
      </c>
      <c r="BI152" s="154">
        <f>IF(N152="nulová",J152,0)</f>
        <v>0</v>
      </c>
      <c r="BJ152" s="18" t="s">
        <v>81</v>
      </c>
      <c r="BK152" s="154">
        <f>ROUND(I152*H152,2)</f>
        <v>0</v>
      </c>
      <c r="BL152" s="18" t="s">
        <v>151</v>
      </c>
      <c r="BM152" s="153" t="s">
        <v>178</v>
      </c>
    </row>
    <row r="153" spans="1:47" s="2" customFormat="1" ht="19.2">
      <c r="A153" s="33"/>
      <c r="B153" s="34"/>
      <c r="C153" s="33"/>
      <c r="D153" s="155" t="s">
        <v>152</v>
      </c>
      <c r="E153" s="33"/>
      <c r="F153" s="156" t="s">
        <v>1169</v>
      </c>
      <c r="G153" s="33"/>
      <c r="H153" s="33"/>
      <c r="I153" s="157"/>
      <c r="J153" s="33"/>
      <c r="K153" s="33"/>
      <c r="L153" s="34"/>
      <c r="M153" s="158"/>
      <c r="N153" s="159"/>
      <c r="O153" s="59"/>
      <c r="P153" s="59"/>
      <c r="Q153" s="59"/>
      <c r="R153" s="59"/>
      <c r="S153" s="59"/>
      <c r="T153" s="60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152</v>
      </c>
      <c r="AU153" s="18" t="s">
        <v>83</v>
      </c>
    </row>
    <row r="154" spans="2:51" s="15" customFormat="1" ht="10.2">
      <c r="B154" s="176"/>
      <c r="D154" s="155" t="s">
        <v>165</v>
      </c>
      <c r="E154" s="177" t="s">
        <v>1</v>
      </c>
      <c r="F154" s="178" t="s">
        <v>1164</v>
      </c>
      <c r="H154" s="177" t="s">
        <v>1</v>
      </c>
      <c r="I154" s="179"/>
      <c r="L154" s="176"/>
      <c r="M154" s="180"/>
      <c r="N154" s="181"/>
      <c r="O154" s="181"/>
      <c r="P154" s="181"/>
      <c r="Q154" s="181"/>
      <c r="R154" s="181"/>
      <c r="S154" s="181"/>
      <c r="T154" s="182"/>
      <c r="AT154" s="177" t="s">
        <v>165</v>
      </c>
      <c r="AU154" s="177" t="s">
        <v>83</v>
      </c>
      <c r="AV154" s="15" t="s">
        <v>81</v>
      </c>
      <c r="AW154" s="15" t="s">
        <v>30</v>
      </c>
      <c r="AX154" s="15" t="s">
        <v>73</v>
      </c>
      <c r="AY154" s="177" t="s">
        <v>144</v>
      </c>
    </row>
    <row r="155" spans="2:51" s="13" customFormat="1" ht="10.2">
      <c r="B155" s="160"/>
      <c r="D155" s="155" t="s">
        <v>165</v>
      </c>
      <c r="E155" s="161" t="s">
        <v>1</v>
      </c>
      <c r="F155" s="162" t="s">
        <v>83</v>
      </c>
      <c r="H155" s="163">
        <v>2</v>
      </c>
      <c r="I155" s="164"/>
      <c r="L155" s="160"/>
      <c r="M155" s="165"/>
      <c r="N155" s="166"/>
      <c r="O155" s="166"/>
      <c r="P155" s="166"/>
      <c r="Q155" s="166"/>
      <c r="R155" s="166"/>
      <c r="S155" s="166"/>
      <c r="T155" s="167"/>
      <c r="AT155" s="161" t="s">
        <v>165</v>
      </c>
      <c r="AU155" s="161" t="s">
        <v>83</v>
      </c>
      <c r="AV155" s="13" t="s">
        <v>83</v>
      </c>
      <c r="AW155" s="13" t="s">
        <v>30</v>
      </c>
      <c r="AX155" s="13" t="s">
        <v>73</v>
      </c>
      <c r="AY155" s="161" t="s">
        <v>144</v>
      </c>
    </row>
    <row r="156" spans="2:51" s="14" customFormat="1" ht="10.2">
      <c r="B156" s="168"/>
      <c r="D156" s="155" t="s">
        <v>165</v>
      </c>
      <c r="E156" s="169" t="s">
        <v>1</v>
      </c>
      <c r="F156" s="170" t="s">
        <v>167</v>
      </c>
      <c r="H156" s="171">
        <v>2</v>
      </c>
      <c r="I156" s="172"/>
      <c r="L156" s="168"/>
      <c r="M156" s="173"/>
      <c r="N156" s="174"/>
      <c r="O156" s="174"/>
      <c r="P156" s="174"/>
      <c r="Q156" s="174"/>
      <c r="R156" s="174"/>
      <c r="S156" s="174"/>
      <c r="T156" s="175"/>
      <c r="AT156" s="169" t="s">
        <v>165</v>
      </c>
      <c r="AU156" s="169" t="s">
        <v>83</v>
      </c>
      <c r="AV156" s="14" t="s">
        <v>151</v>
      </c>
      <c r="AW156" s="14" t="s">
        <v>30</v>
      </c>
      <c r="AX156" s="14" t="s">
        <v>81</v>
      </c>
      <c r="AY156" s="169" t="s">
        <v>144</v>
      </c>
    </row>
    <row r="157" spans="1:65" s="2" customFormat="1" ht="21.75" customHeight="1">
      <c r="A157" s="33"/>
      <c r="B157" s="141"/>
      <c r="C157" s="142" t="s">
        <v>163</v>
      </c>
      <c r="D157" s="142" t="s">
        <v>146</v>
      </c>
      <c r="E157" s="143" t="s">
        <v>1170</v>
      </c>
      <c r="F157" s="144" t="s">
        <v>1171</v>
      </c>
      <c r="G157" s="145" t="s">
        <v>192</v>
      </c>
      <c r="H157" s="146">
        <v>802</v>
      </c>
      <c r="I157" s="147"/>
      <c r="J157" s="148">
        <f>ROUND(I157*H157,2)</f>
        <v>0</v>
      </c>
      <c r="K157" s="144" t="s">
        <v>183</v>
      </c>
      <c r="L157" s="34"/>
      <c r="M157" s="149" t="s">
        <v>1</v>
      </c>
      <c r="N157" s="150" t="s">
        <v>38</v>
      </c>
      <c r="O157" s="59"/>
      <c r="P157" s="151">
        <f>O157*H157</f>
        <v>0</v>
      </c>
      <c r="Q157" s="151">
        <v>0</v>
      </c>
      <c r="R157" s="151">
        <f>Q157*H157</f>
        <v>0</v>
      </c>
      <c r="S157" s="151">
        <v>0</v>
      </c>
      <c r="T157" s="15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3" t="s">
        <v>151</v>
      </c>
      <c r="AT157" s="153" t="s">
        <v>146</v>
      </c>
      <c r="AU157" s="153" t="s">
        <v>83</v>
      </c>
      <c r="AY157" s="18" t="s">
        <v>144</v>
      </c>
      <c r="BE157" s="154">
        <f>IF(N157="základní",J157,0)</f>
        <v>0</v>
      </c>
      <c r="BF157" s="154">
        <f>IF(N157="snížená",J157,0)</f>
        <v>0</v>
      </c>
      <c r="BG157" s="154">
        <f>IF(N157="zákl. přenesená",J157,0)</f>
        <v>0</v>
      </c>
      <c r="BH157" s="154">
        <f>IF(N157="sníž. přenesená",J157,0)</f>
        <v>0</v>
      </c>
      <c r="BI157" s="154">
        <f>IF(N157="nulová",J157,0)</f>
        <v>0</v>
      </c>
      <c r="BJ157" s="18" t="s">
        <v>81</v>
      </c>
      <c r="BK157" s="154">
        <f>ROUND(I157*H157,2)</f>
        <v>0</v>
      </c>
      <c r="BL157" s="18" t="s">
        <v>151</v>
      </c>
      <c r="BM157" s="153" t="s">
        <v>184</v>
      </c>
    </row>
    <row r="158" spans="1:47" s="2" customFormat="1" ht="10.2">
      <c r="A158" s="33"/>
      <c r="B158" s="34"/>
      <c r="C158" s="33"/>
      <c r="D158" s="155" t="s">
        <v>152</v>
      </c>
      <c r="E158" s="33"/>
      <c r="F158" s="156" t="s">
        <v>1171</v>
      </c>
      <c r="G158" s="33"/>
      <c r="H158" s="33"/>
      <c r="I158" s="157"/>
      <c r="J158" s="33"/>
      <c r="K158" s="33"/>
      <c r="L158" s="34"/>
      <c r="M158" s="158"/>
      <c r="N158" s="159"/>
      <c r="O158" s="59"/>
      <c r="P158" s="59"/>
      <c r="Q158" s="59"/>
      <c r="R158" s="59"/>
      <c r="S158" s="59"/>
      <c r="T158" s="60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8" t="s">
        <v>152</v>
      </c>
      <c r="AU158" s="18" t="s">
        <v>83</v>
      </c>
    </row>
    <row r="159" spans="2:51" s="15" customFormat="1" ht="10.2">
      <c r="B159" s="176"/>
      <c r="D159" s="155" t="s">
        <v>165</v>
      </c>
      <c r="E159" s="177" t="s">
        <v>1</v>
      </c>
      <c r="F159" s="178" t="s">
        <v>1164</v>
      </c>
      <c r="H159" s="177" t="s">
        <v>1</v>
      </c>
      <c r="I159" s="179"/>
      <c r="L159" s="176"/>
      <c r="M159" s="180"/>
      <c r="N159" s="181"/>
      <c r="O159" s="181"/>
      <c r="P159" s="181"/>
      <c r="Q159" s="181"/>
      <c r="R159" s="181"/>
      <c r="S159" s="181"/>
      <c r="T159" s="182"/>
      <c r="AT159" s="177" t="s">
        <v>165</v>
      </c>
      <c r="AU159" s="177" t="s">
        <v>83</v>
      </c>
      <c r="AV159" s="15" t="s">
        <v>81</v>
      </c>
      <c r="AW159" s="15" t="s">
        <v>30</v>
      </c>
      <c r="AX159" s="15" t="s">
        <v>73</v>
      </c>
      <c r="AY159" s="177" t="s">
        <v>144</v>
      </c>
    </row>
    <row r="160" spans="2:51" s="13" customFormat="1" ht="10.2">
      <c r="B160" s="160"/>
      <c r="D160" s="155" t="s">
        <v>165</v>
      </c>
      <c r="E160" s="161" t="s">
        <v>1</v>
      </c>
      <c r="F160" s="162" t="s">
        <v>1172</v>
      </c>
      <c r="H160" s="163">
        <v>802</v>
      </c>
      <c r="I160" s="164"/>
      <c r="L160" s="160"/>
      <c r="M160" s="165"/>
      <c r="N160" s="166"/>
      <c r="O160" s="166"/>
      <c r="P160" s="166"/>
      <c r="Q160" s="166"/>
      <c r="R160" s="166"/>
      <c r="S160" s="166"/>
      <c r="T160" s="167"/>
      <c r="AT160" s="161" t="s">
        <v>165</v>
      </c>
      <c r="AU160" s="161" t="s">
        <v>83</v>
      </c>
      <c r="AV160" s="13" t="s">
        <v>83</v>
      </c>
      <c r="AW160" s="13" t="s">
        <v>30</v>
      </c>
      <c r="AX160" s="13" t="s">
        <v>73</v>
      </c>
      <c r="AY160" s="161" t="s">
        <v>144</v>
      </c>
    </row>
    <row r="161" spans="2:51" s="14" customFormat="1" ht="10.2">
      <c r="B161" s="168"/>
      <c r="D161" s="155" t="s">
        <v>165</v>
      </c>
      <c r="E161" s="169" t="s">
        <v>1</v>
      </c>
      <c r="F161" s="170" t="s">
        <v>167</v>
      </c>
      <c r="H161" s="171">
        <v>802</v>
      </c>
      <c r="I161" s="172"/>
      <c r="L161" s="168"/>
      <c r="M161" s="173"/>
      <c r="N161" s="174"/>
      <c r="O161" s="174"/>
      <c r="P161" s="174"/>
      <c r="Q161" s="174"/>
      <c r="R161" s="174"/>
      <c r="S161" s="174"/>
      <c r="T161" s="175"/>
      <c r="AT161" s="169" t="s">
        <v>165</v>
      </c>
      <c r="AU161" s="169" t="s">
        <v>83</v>
      </c>
      <c r="AV161" s="14" t="s">
        <v>151</v>
      </c>
      <c r="AW161" s="14" t="s">
        <v>30</v>
      </c>
      <c r="AX161" s="14" t="s">
        <v>81</v>
      </c>
      <c r="AY161" s="169" t="s">
        <v>144</v>
      </c>
    </row>
    <row r="162" spans="2:63" s="12" customFormat="1" ht="22.8" customHeight="1">
      <c r="B162" s="129"/>
      <c r="D162" s="130" t="s">
        <v>72</v>
      </c>
      <c r="E162" s="139" t="s">
        <v>428</v>
      </c>
      <c r="F162" s="139" t="s">
        <v>429</v>
      </c>
      <c r="I162" s="132"/>
      <c r="J162" s="140">
        <f>BK162</f>
        <v>0</v>
      </c>
      <c r="L162" s="129"/>
      <c r="M162" s="133"/>
      <c r="N162" s="134"/>
      <c r="O162" s="134"/>
      <c r="P162" s="135">
        <f>SUM(P163:P178)</f>
        <v>0</v>
      </c>
      <c r="Q162" s="134"/>
      <c r="R162" s="135">
        <f>SUM(R163:R178)</f>
        <v>0</v>
      </c>
      <c r="S162" s="134"/>
      <c r="T162" s="136">
        <f>SUM(T163:T178)</f>
        <v>0</v>
      </c>
      <c r="AR162" s="130" t="s">
        <v>81</v>
      </c>
      <c r="AT162" s="137" t="s">
        <v>72</v>
      </c>
      <c r="AU162" s="137" t="s">
        <v>81</v>
      </c>
      <c r="AY162" s="130" t="s">
        <v>144</v>
      </c>
      <c r="BK162" s="138">
        <f>SUM(BK163:BK178)</f>
        <v>0</v>
      </c>
    </row>
    <row r="163" spans="1:65" s="2" customFormat="1" ht="22.8">
      <c r="A163" s="33"/>
      <c r="B163" s="141"/>
      <c r="C163" s="142" t="s">
        <v>188</v>
      </c>
      <c r="D163" s="142" t="s">
        <v>146</v>
      </c>
      <c r="E163" s="143" t="s">
        <v>431</v>
      </c>
      <c r="F163" s="144" t="s">
        <v>432</v>
      </c>
      <c r="G163" s="145" t="s">
        <v>157</v>
      </c>
      <c r="H163" s="146">
        <v>7.26</v>
      </c>
      <c r="I163" s="147"/>
      <c r="J163" s="148">
        <f>ROUND(I163*H163,2)</f>
        <v>0</v>
      </c>
      <c r="K163" s="144" t="s">
        <v>183</v>
      </c>
      <c r="L163" s="34"/>
      <c r="M163" s="149" t="s">
        <v>1</v>
      </c>
      <c r="N163" s="150" t="s">
        <v>38</v>
      </c>
      <c r="O163" s="59"/>
      <c r="P163" s="151">
        <f>O163*H163</f>
        <v>0</v>
      </c>
      <c r="Q163" s="151">
        <v>0</v>
      </c>
      <c r="R163" s="151">
        <f>Q163*H163</f>
        <v>0</v>
      </c>
      <c r="S163" s="151">
        <v>0</v>
      </c>
      <c r="T163" s="152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3" t="s">
        <v>151</v>
      </c>
      <c r="AT163" s="153" t="s">
        <v>146</v>
      </c>
      <c r="AU163" s="153" t="s">
        <v>83</v>
      </c>
      <c r="AY163" s="18" t="s">
        <v>144</v>
      </c>
      <c r="BE163" s="154">
        <f>IF(N163="základní",J163,0)</f>
        <v>0</v>
      </c>
      <c r="BF163" s="154">
        <f>IF(N163="snížená",J163,0)</f>
        <v>0</v>
      </c>
      <c r="BG163" s="154">
        <f>IF(N163="zákl. přenesená",J163,0)</f>
        <v>0</v>
      </c>
      <c r="BH163" s="154">
        <f>IF(N163="sníž. přenesená",J163,0)</f>
        <v>0</v>
      </c>
      <c r="BI163" s="154">
        <f>IF(N163="nulová",J163,0)</f>
        <v>0</v>
      </c>
      <c r="BJ163" s="18" t="s">
        <v>81</v>
      </c>
      <c r="BK163" s="154">
        <f>ROUND(I163*H163,2)</f>
        <v>0</v>
      </c>
      <c r="BL163" s="18" t="s">
        <v>151</v>
      </c>
      <c r="BM163" s="153" t="s">
        <v>193</v>
      </c>
    </row>
    <row r="164" spans="1:47" s="2" customFormat="1" ht="10.2">
      <c r="A164" s="33"/>
      <c r="B164" s="34"/>
      <c r="C164" s="33"/>
      <c r="D164" s="155" t="s">
        <v>152</v>
      </c>
      <c r="E164" s="33"/>
      <c r="F164" s="156" t="s">
        <v>432</v>
      </c>
      <c r="G164" s="33"/>
      <c r="H164" s="33"/>
      <c r="I164" s="157"/>
      <c r="J164" s="33"/>
      <c r="K164" s="33"/>
      <c r="L164" s="34"/>
      <c r="M164" s="158"/>
      <c r="N164" s="159"/>
      <c r="O164" s="59"/>
      <c r="P164" s="59"/>
      <c r="Q164" s="59"/>
      <c r="R164" s="59"/>
      <c r="S164" s="59"/>
      <c r="T164" s="60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152</v>
      </c>
      <c r="AU164" s="18" t="s">
        <v>83</v>
      </c>
    </row>
    <row r="165" spans="1:65" s="2" customFormat="1" ht="33" customHeight="1">
      <c r="A165" s="33"/>
      <c r="B165" s="141"/>
      <c r="C165" s="142" t="s">
        <v>172</v>
      </c>
      <c r="D165" s="142" t="s">
        <v>146</v>
      </c>
      <c r="E165" s="143" t="s">
        <v>435</v>
      </c>
      <c r="F165" s="144" t="s">
        <v>436</v>
      </c>
      <c r="G165" s="145" t="s">
        <v>157</v>
      </c>
      <c r="H165" s="146">
        <v>36.3</v>
      </c>
      <c r="I165" s="147"/>
      <c r="J165" s="148">
        <f>ROUND(I165*H165,2)</f>
        <v>0</v>
      </c>
      <c r="K165" s="144" t="s">
        <v>183</v>
      </c>
      <c r="L165" s="34"/>
      <c r="M165" s="149" t="s">
        <v>1</v>
      </c>
      <c r="N165" s="150" t="s">
        <v>38</v>
      </c>
      <c r="O165" s="59"/>
      <c r="P165" s="151">
        <f>O165*H165</f>
        <v>0</v>
      </c>
      <c r="Q165" s="151">
        <v>0</v>
      </c>
      <c r="R165" s="151">
        <f>Q165*H165</f>
        <v>0</v>
      </c>
      <c r="S165" s="151">
        <v>0</v>
      </c>
      <c r="T165" s="152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3" t="s">
        <v>151</v>
      </c>
      <c r="AT165" s="153" t="s">
        <v>146</v>
      </c>
      <c r="AU165" s="153" t="s">
        <v>83</v>
      </c>
      <c r="AY165" s="18" t="s">
        <v>144</v>
      </c>
      <c r="BE165" s="154">
        <f>IF(N165="základní",J165,0)</f>
        <v>0</v>
      </c>
      <c r="BF165" s="154">
        <f>IF(N165="snížená",J165,0)</f>
        <v>0</v>
      </c>
      <c r="BG165" s="154">
        <f>IF(N165="zákl. přenesená",J165,0)</f>
        <v>0</v>
      </c>
      <c r="BH165" s="154">
        <f>IF(N165="sníž. přenesená",J165,0)</f>
        <v>0</v>
      </c>
      <c r="BI165" s="154">
        <f>IF(N165="nulová",J165,0)</f>
        <v>0</v>
      </c>
      <c r="BJ165" s="18" t="s">
        <v>81</v>
      </c>
      <c r="BK165" s="154">
        <f>ROUND(I165*H165,2)</f>
        <v>0</v>
      </c>
      <c r="BL165" s="18" t="s">
        <v>151</v>
      </c>
      <c r="BM165" s="153" t="s">
        <v>196</v>
      </c>
    </row>
    <row r="166" spans="1:47" s="2" customFormat="1" ht="19.2">
      <c r="A166" s="33"/>
      <c r="B166" s="34"/>
      <c r="C166" s="33"/>
      <c r="D166" s="155" t="s">
        <v>152</v>
      </c>
      <c r="E166" s="33"/>
      <c r="F166" s="156" t="s">
        <v>436</v>
      </c>
      <c r="G166" s="33"/>
      <c r="H166" s="33"/>
      <c r="I166" s="157"/>
      <c r="J166" s="33"/>
      <c r="K166" s="33"/>
      <c r="L166" s="34"/>
      <c r="M166" s="158"/>
      <c r="N166" s="159"/>
      <c r="O166" s="59"/>
      <c r="P166" s="59"/>
      <c r="Q166" s="59"/>
      <c r="R166" s="59"/>
      <c r="S166" s="59"/>
      <c r="T166" s="60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152</v>
      </c>
      <c r="AU166" s="18" t="s">
        <v>83</v>
      </c>
    </row>
    <row r="167" spans="2:51" s="13" customFormat="1" ht="10.2">
      <c r="B167" s="160"/>
      <c r="D167" s="155" t="s">
        <v>165</v>
      </c>
      <c r="E167" s="161" t="s">
        <v>1</v>
      </c>
      <c r="F167" s="162" t="s">
        <v>1173</v>
      </c>
      <c r="H167" s="163">
        <v>36.3</v>
      </c>
      <c r="I167" s="164"/>
      <c r="L167" s="160"/>
      <c r="M167" s="165"/>
      <c r="N167" s="166"/>
      <c r="O167" s="166"/>
      <c r="P167" s="166"/>
      <c r="Q167" s="166"/>
      <c r="R167" s="166"/>
      <c r="S167" s="166"/>
      <c r="T167" s="167"/>
      <c r="AT167" s="161" t="s">
        <v>165</v>
      </c>
      <c r="AU167" s="161" t="s">
        <v>83</v>
      </c>
      <c r="AV167" s="13" t="s">
        <v>83</v>
      </c>
      <c r="AW167" s="13" t="s">
        <v>30</v>
      </c>
      <c r="AX167" s="13" t="s">
        <v>73</v>
      </c>
      <c r="AY167" s="161" t="s">
        <v>144</v>
      </c>
    </row>
    <row r="168" spans="2:51" s="14" customFormat="1" ht="10.2">
      <c r="B168" s="168"/>
      <c r="D168" s="155" t="s">
        <v>165</v>
      </c>
      <c r="E168" s="169" t="s">
        <v>1</v>
      </c>
      <c r="F168" s="170" t="s">
        <v>167</v>
      </c>
      <c r="H168" s="171">
        <v>36.3</v>
      </c>
      <c r="I168" s="172"/>
      <c r="L168" s="168"/>
      <c r="M168" s="173"/>
      <c r="N168" s="174"/>
      <c r="O168" s="174"/>
      <c r="P168" s="174"/>
      <c r="Q168" s="174"/>
      <c r="R168" s="174"/>
      <c r="S168" s="174"/>
      <c r="T168" s="175"/>
      <c r="AT168" s="169" t="s">
        <v>165</v>
      </c>
      <c r="AU168" s="169" t="s">
        <v>83</v>
      </c>
      <c r="AV168" s="14" t="s">
        <v>151</v>
      </c>
      <c r="AW168" s="14" t="s">
        <v>30</v>
      </c>
      <c r="AX168" s="14" t="s">
        <v>81</v>
      </c>
      <c r="AY168" s="169" t="s">
        <v>144</v>
      </c>
    </row>
    <row r="169" spans="1:65" s="2" customFormat="1" ht="21.75" customHeight="1">
      <c r="A169" s="33"/>
      <c r="B169" s="141"/>
      <c r="C169" s="142" t="s">
        <v>197</v>
      </c>
      <c r="D169" s="142" t="s">
        <v>146</v>
      </c>
      <c r="E169" s="143" t="s">
        <v>440</v>
      </c>
      <c r="F169" s="144" t="s">
        <v>441</v>
      </c>
      <c r="G169" s="145" t="s">
        <v>157</v>
      </c>
      <c r="H169" s="146">
        <v>7.26</v>
      </c>
      <c r="I169" s="147"/>
      <c r="J169" s="148">
        <f>ROUND(I169*H169,2)</f>
        <v>0</v>
      </c>
      <c r="K169" s="144" t="s">
        <v>183</v>
      </c>
      <c r="L169" s="34"/>
      <c r="M169" s="149" t="s">
        <v>1</v>
      </c>
      <c r="N169" s="150" t="s">
        <v>38</v>
      </c>
      <c r="O169" s="59"/>
      <c r="P169" s="151">
        <f>O169*H169</f>
        <v>0</v>
      </c>
      <c r="Q169" s="151">
        <v>0</v>
      </c>
      <c r="R169" s="151">
        <f>Q169*H169</f>
        <v>0</v>
      </c>
      <c r="S169" s="151">
        <v>0</v>
      </c>
      <c r="T169" s="15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3" t="s">
        <v>151</v>
      </c>
      <c r="AT169" s="153" t="s">
        <v>146</v>
      </c>
      <c r="AU169" s="153" t="s">
        <v>83</v>
      </c>
      <c r="AY169" s="18" t="s">
        <v>144</v>
      </c>
      <c r="BE169" s="154">
        <f>IF(N169="základní",J169,0)</f>
        <v>0</v>
      </c>
      <c r="BF169" s="154">
        <f>IF(N169="snížená",J169,0)</f>
        <v>0</v>
      </c>
      <c r="BG169" s="154">
        <f>IF(N169="zákl. přenesená",J169,0)</f>
        <v>0</v>
      </c>
      <c r="BH169" s="154">
        <f>IF(N169="sníž. přenesená",J169,0)</f>
        <v>0</v>
      </c>
      <c r="BI169" s="154">
        <f>IF(N169="nulová",J169,0)</f>
        <v>0</v>
      </c>
      <c r="BJ169" s="18" t="s">
        <v>81</v>
      </c>
      <c r="BK169" s="154">
        <f>ROUND(I169*H169,2)</f>
        <v>0</v>
      </c>
      <c r="BL169" s="18" t="s">
        <v>151</v>
      </c>
      <c r="BM169" s="153" t="s">
        <v>200</v>
      </c>
    </row>
    <row r="170" spans="1:47" s="2" customFormat="1" ht="10.2">
      <c r="A170" s="33"/>
      <c r="B170" s="34"/>
      <c r="C170" s="33"/>
      <c r="D170" s="155" t="s">
        <v>152</v>
      </c>
      <c r="E170" s="33"/>
      <c r="F170" s="156" t="s">
        <v>441</v>
      </c>
      <c r="G170" s="33"/>
      <c r="H170" s="33"/>
      <c r="I170" s="157"/>
      <c r="J170" s="33"/>
      <c r="K170" s="33"/>
      <c r="L170" s="34"/>
      <c r="M170" s="158"/>
      <c r="N170" s="159"/>
      <c r="O170" s="59"/>
      <c r="P170" s="59"/>
      <c r="Q170" s="59"/>
      <c r="R170" s="59"/>
      <c r="S170" s="59"/>
      <c r="T170" s="60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152</v>
      </c>
      <c r="AU170" s="18" t="s">
        <v>83</v>
      </c>
    </row>
    <row r="171" spans="1:65" s="2" customFormat="1" ht="22.8">
      <c r="A171" s="33"/>
      <c r="B171" s="141"/>
      <c r="C171" s="142" t="s">
        <v>178</v>
      </c>
      <c r="D171" s="142" t="s">
        <v>146</v>
      </c>
      <c r="E171" s="143" t="s">
        <v>443</v>
      </c>
      <c r="F171" s="144" t="s">
        <v>444</v>
      </c>
      <c r="G171" s="145" t="s">
        <v>157</v>
      </c>
      <c r="H171" s="146">
        <v>174.24</v>
      </c>
      <c r="I171" s="147"/>
      <c r="J171" s="148">
        <f>ROUND(I171*H171,2)</f>
        <v>0</v>
      </c>
      <c r="K171" s="144" t="s">
        <v>183</v>
      </c>
      <c r="L171" s="34"/>
      <c r="M171" s="149" t="s">
        <v>1</v>
      </c>
      <c r="N171" s="150" t="s">
        <v>38</v>
      </c>
      <c r="O171" s="59"/>
      <c r="P171" s="151">
        <f>O171*H171</f>
        <v>0</v>
      </c>
      <c r="Q171" s="151">
        <v>0</v>
      </c>
      <c r="R171" s="151">
        <f>Q171*H171</f>
        <v>0</v>
      </c>
      <c r="S171" s="151">
        <v>0</v>
      </c>
      <c r="T171" s="15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3" t="s">
        <v>151</v>
      </c>
      <c r="AT171" s="153" t="s">
        <v>146</v>
      </c>
      <c r="AU171" s="153" t="s">
        <v>83</v>
      </c>
      <c r="AY171" s="18" t="s">
        <v>144</v>
      </c>
      <c r="BE171" s="154">
        <f>IF(N171="základní",J171,0)</f>
        <v>0</v>
      </c>
      <c r="BF171" s="154">
        <f>IF(N171="snížená",J171,0)</f>
        <v>0</v>
      </c>
      <c r="BG171" s="154">
        <f>IF(N171="zákl. přenesená",J171,0)</f>
        <v>0</v>
      </c>
      <c r="BH171" s="154">
        <f>IF(N171="sníž. přenesená",J171,0)</f>
        <v>0</v>
      </c>
      <c r="BI171" s="154">
        <f>IF(N171="nulová",J171,0)</f>
        <v>0</v>
      </c>
      <c r="BJ171" s="18" t="s">
        <v>81</v>
      </c>
      <c r="BK171" s="154">
        <f>ROUND(I171*H171,2)</f>
        <v>0</v>
      </c>
      <c r="BL171" s="18" t="s">
        <v>151</v>
      </c>
      <c r="BM171" s="153" t="s">
        <v>204</v>
      </c>
    </row>
    <row r="172" spans="1:47" s="2" customFormat="1" ht="19.2">
      <c r="A172" s="33"/>
      <c r="B172" s="34"/>
      <c r="C172" s="33"/>
      <c r="D172" s="155" t="s">
        <v>152</v>
      </c>
      <c r="E172" s="33"/>
      <c r="F172" s="156" t="s">
        <v>444</v>
      </c>
      <c r="G172" s="33"/>
      <c r="H172" s="33"/>
      <c r="I172" s="157"/>
      <c r="J172" s="33"/>
      <c r="K172" s="33"/>
      <c r="L172" s="34"/>
      <c r="M172" s="158"/>
      <c r="N172" s="159"/>
      <c r="O172" s="59"/>
      <c r="P172" s="59"/>
      <c r="Q172" s="59"/>
      <c r="R172" s="59"/>
      <c r="S172" s="59"/>
      <c r="T172" s="60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152</v>
      </c>
      <c r="AU172" s="18" t="s">
        <v>83</v>
      </c>
    </row>
    <row r="173" spans="2:51" s="13" customFormat="1" ht="10.2">
      <c r="B173" s="160"/>
      <c r="D173" s="155" t="s">
        <v>165</v>
      </c>
      <c r="E173" s="161" t="s">
        <v>1</v>
      </c>
      <c r="F173" s="162" t="s">
        <v>1174</v>
      </c>
      <c r="H173" s="163">
        <v>174.24</v>
      </c>
      <c r="I173" s="164"/>
      <c r="L173" s="160"/>
      <c r="M173" s="165"/>
      <c r="N173" s="166"/>
      <c r="O173" s="166"/>
      <c r="P173" s="166"/>
      <c r="Q173" s="166"/>
      <c r="R173" s="166"/>
      <c r="S173" s="166"/>
      <c r="T173" s="167"/>
      <c r="AT173" s="161" t="s">
        <v>165</v>
      </c>
      <c r="AU173" s="161" t="s">
        <v>83</v>
      </c>
      <c r="AV173" s="13" t="s">
        <v>83</v>
      </c>
      <c r="AW173" s="13" t="s">
        <v>30</v>
      </c>
      <c r="AX173" s="13" t="s">
        <v>73</v>
      </c>
      <c r="AY173" s="161" t="s">
        <v>144</v>
      </c>
    </row>
    <row r="174" spans="2:51" s="14" customFormat="1" ht="10.2">
      <c r="B174" s="168"/>
      <c r="D174" s="155" t="s">
        <v>165</v>
      </c>
      <c r="E174" s="169" t="s">
        <v>1</v>
      </c>
      <c r="F174" s="170" t="s">
        <v>167</v>
      </c>
      <c r="H174" s="171">
        <v>174.24</v>
      </c>
      <c r="I174" s="172"/>
      <c r="L174" s="168"/>
      <c r="M174" s="173"/>
      <c r="N174" s="174"/>
      <c r="O174" s="174"/>
      <c r="P174" s="174"/>
      <c r="Q174" s="174"/>
      <c r="R174" s="174"/>
      <c r="S174" s="174"/>
      <c r="T174" s="175"/>
      <c r="AT174" s="169" t="s">
        <v>165</v>
      </c>
      <c r="AU174" s="169" t="s">
        <v>83</v>
      </c>
      <c r="AV174" s="14" t="s">
        <v>151</v>
      </c>
      <c r="AW174" s="14" t="s">
        <v>30</v>
      </c>
      <c r="AX174" s="14" t="s">
        <v>81</v>
      </c>
      <c r="AY174" s="169" t="s">
        <v>144</v>
      </c>
    </row>
    <row r="175" spans="1:65" s="2" customFormat="1" ht="22.8">
      <c r="A175" s="33"/>
      <c r="B175" s="141"/>
      <c r="C175" s="142" t="s">
        <v>213</v>
      </c>
      <c r="D175" s="142" t="s">
        <v>146</v>
      </c>
      <c r="E175" s="143" t="s">
        <v>448</v>
      </c>
      <c r="F175" s="144" t="s">
        <v>449</v>
      </c>
      <c r="G175" s="145" t="s">
        <v>157</v>
      </c>
      <c r="H175" s="146">
        <v>7.26</v>
      </c>
      <c r="I175" s="147"/>
      <c r="J175" s="148">
        <f>ROUND(I175*H175,2)</f>
        <v>0</v>
      </c>
      <c r="K175" s="144" t="s">
        <v>183</v>
      </c>
      <c r="L175" s="34"/>
      <c r="M175" s="149" t="s">
        <v>1</v>
      </c>
      <c r="N175" s="150" t="s">
        <v>38</v>
      </c>
      <c r="O175" s="59"/>
      <c r="P175" s="151">
        <f>O175*H175</f>
        <v>0</v>
      </c>
      <c r="Q175" s="151">
        <v>0</v>
      </c>
      <c r="R175" s="151">
        <f>Q175*H175</f>
        <v>0</v>
      </c>
      <c r="S175" s="151">
        <v>0</v>
      </c>
      <c r="T175" s="15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3" t="s">
        <v>151</v>
      </c>
      <c r="AT175" s="153" t="s">
        <v>146</v>
      </c>
      <c r="AU175" s="153" t="s">
        <v>83</v>
      </c>
      <c r="AY175" s="18" t="s">
        <v>144</v>
      </c>
      <c r="BE175" s="154">
        <f>IF(N175="základní",J175,0)</f>
        <v>0</v>
      </c>
      <c r="BF175" s="154">
        <f>IF(N175="snížená",J175,0)</f>
        <v>0</v>
      </c>
      <c r="BG175" s="154">
        <f>IF(N175="zákl. přenesená",J175,0)</f>
        <v>0</v>
      </c>
      <c r="BH175" s="154">
        <f>IF(N175="sníž. přenesená",J175,0)</f>
        <v>0</v>
      </c>
      <c r="BI175" s="154">
        <f>IF(N175="nulová",J175,0)</f>
        <v>0</v>
      </c>
      <c r="BJ175" s="18" t="s">
        <v>81</v>
      </c>
      <c r="BK175" s="154">
        <f>ROUND(I175*H175,2)</f>
        <v>0</v>
      </c>
      <c r="BL175" s="18" t="s">
        <v>151</v>
      </c>
      <c r="BM175" s="153" t="s">
        <v>216</v>
      </c>
    </row>
    <row r="176" spans="1:47" s="2" customFormat="1" ht="19.2">
      <c r="A176" s="33"/>
      <c r="B176" s="34"/>
      <c r="C176" s="33"/>
      <c r="D176" s="155" t="s">
        <v>152</v>
      </c>
      <c r="E176" s="33"/>
      <c r="F176" s="156" t="s">
        <v>449</v>
      </c>
      <c r="G176" s="33"/>
      <c r="H176" s="33"/>
      <c r="I176" s="157"/>
      <c r="J176" s="33"/>
      <c r="K176" s="33"/>
      <c r="L176" s="34"/>
      <c r="M176" s="158"/>
      <c r="N176" s="159"/>
      <c r="O176" s="59"/>
      <c r="P176" s="59"/>
      <c r="Q176" s="59"/>
      <c r="R176" s="59"/>
      <c r="S176" s="59"/>
      <c r="T176" s="60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152</v>
      </c>
      <c r="AU176" s="18" t="s">
        <v>83</v>
      </c>
    </row>
    <row r="177" spans="1:65" s="2" customFormat="1" ht="16.5" customHeight="1">
      <c r="A177" s="33"/>
      <c r="B177" s="141"/>
      <c r="C177" s="142" t="s">
        <v>184</v>
      </c>
      <c r="D177" s="142" t="s">
        <v>146</v>
      </c>
      <c r="E177" s="143" t="s">
        <v>891</v>
      </c>
      <c r="F177" s="144" t="s">
        <v>892</v>
      </c>
      <c r="G177" s="145" t="s">
        <v>893</v>
      </c>
      <c r="H177" s="146">
        <v>1</v>
      </c>
      <c r="I177" s="147"/>
      <c r="J177" s="148">
        <f>ROUND(I177*H177,2)</f>
        <v>0</v>
      </c>
      <c r="K177" s="144" t="s">
        <v>171</v>
      </c>
      <c r="L177" s="34"/>
      <c r="M177" s="149" t="s">
        <v>1</v>
      </c>
      <c r="N177" s="150" t="s">
        <v>38</v>
      </c>
      <c r="O177" s="59"/>
      <c r="P177" s="151">
        <f>O177*H177</f>
        <v>0</v>
      </c>
      <c r="Q177" s="151">
        <v>0</v>
      </c>
      <c r="R177" s="151">
        <f>Q177*H177</f>
        <v>0</v>
      </c>
      <c r="S177" s="151">
        <v>0</v>
      </c>
      <c r="T177" s="15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3" t="s">
        <v>151</v>
      </c>
      <c r="AT177" s="153" t="s">
        <v>146</v>
      </c>
      <c r="AU177" s="153" t="s">
        <v>83</v>
      </c>
      <c r="AY177" s="18" t="s">
        <v>144</v>
      </c>
      <c r="BE177" s="154">
        <f>IF(N177="základní",J177,0)</f>
        <v>0</v>
      </c>
      <c r="BF177" s="154">
        <f>IF(N177="snížená",J177,0)</f>
        <v>0</v>
      </c>
      <c r="BG177" s="154">
        <f>IF(N177="zákl. přenesená",J177,0)</f>
        <v>0</v>
      </c>
      <c r="BH177" s="154">
        <f>IF(N177="sníž. přenesená",J177,0)</f>
        <v>0</v>
      </c>
      <c r="BI177" s="154">
        <f>IF(N177="nulová",J177,0)</f>
        <v>0</v>
      </c>
      <c r="BJ177" s="18" t="s">
        <v>81</v>
      </c>
      <c r="BK177" s="154">
        <f>ROUND(I177*H177,2)</f>
        <v>0</v>
      </c>
      <c r="BL177" s="18" t="s">
        <v>151</v>
      </c>
      <c r="BM177" s="153" t="s">
        <v>227</v>
      </c>
    </row>
    <row r="178" spans="1:47" s="2" customFormat="1" ht="10.2">
      <c r="A178" s="33"/>
      <c r="B178" s="34"/>
      <c r="C178" s="33"/>
      <c r="D178" s="155" t="s">
        <v>152</v>
      </c>
      <c r="E178" s="33"/>
      <c r="F178" s="156" t="s">
        <v>892</v>
      </c>
      <c r="G178" s="33"/>
      <c r="H178" s="33"/>
      <c r="I178" s="157"/>
      <c r="J178" s="33"/>
      <c r="K178" s="33"/>
      <c r="L178" s="34"/>
      <c r="M178" s="158"/>
      <c r="N178" s="159"/>
      <c r="O178" s="59"/>
      <c r="P178" s="59"/>
      <c r="Q178" s="59"/>
      <c r="R178" s="59"/>
      <c r="S178" s="59"/>
      <c r="T178" s="60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152</v>
      </c>
      <c r="AU178" s="18" t="s">
        <v>83</v>
      </c>
    </row>
    <row r="179" spans="2:63" s="12" customFormat="1" ht="22.8" customHeight="1">
      <c r="B179" s="129"/>
      <c r="D179" s="130" t="s">
        <v>72</v>
      </c>
      <c r="E179" s="139" t="s">
        <v>451</v>
      </c>
      <c r="F179" s="139" t="s">
        <v>452</v>
      </c>
      <c r="I179" s="132"/>
      <c r="J179" s="140">
        <f>BK179</f>
        <v>0</v>
      </c>
      <c r="L179" s="129"/>
      <c r="M179" s="133"/>
      <c r="N179" s="134"/>
      <c r="O179" s="134"/>
      <c r="P179" s="135">
        <f>SUM(P180:P181)</f>
        <v>0</v>
      </c>
      <c r="Q179" s="134"/>
      <c r="R179" s="135">
        <f>SUM(R180:R181)</f>
        <v>0</v>
      </c>
      <c r="S179" s="134"/>
      <c r="T179" s="136">
        <f>SUM(T180:T181)</f>
        <v>0</v>
      </c>
      <c r="AR179" s="130" t="s">
        <v>81</v>
      </c>
      <c r="AT179" s="137" t="s">
        <v>72</v>
      </c>
      <c r="AU179" s="137" t="s">
        <v>81</v>
      </c>
      <c r="AY179" s="130" t="s">
        <v>144</v>
      </c>
      <c r="BK179" s="138">
        <f>SUM(BK180:BK181)</f>
        <v>0</v>
      </c>
    </row>
    <row r="180" spans="1:65" s="2" customFormat="1" ht="33" customHeight="1">
      <c r="A180" s="33"/>
      <c r="B180" s="141"/>
      <c r="C180" s="142" t="s">
        <v>228</v>
      </c>
      <c r="D180" s="142" t="s">
        <v>146</v>
      </c>
      <c r="E180" s="143" t="s">
        <v>453</v>
      </c>
      <c r="F180" s="144" t="s">
        <v>454</v>
      </c>
      <c r="G180" s="145" t="s">
        <v>157</v>
      </c>
      <c r="H180" s="146">
        <v>3.725</v>
      </c>
      <c r="I180" s="147"/>
      <c r="J180" s="148">
        <f>ROUND(I180*H180,2)</f>
        <v>0</v>
      </c>
      <c r="K180" s="144" t="s">
        <v>183</v>
      </c>
      <c r="L180" s="34"/>
      <c r="M180" s="149" t="s">
        <v>1</v>
      </c>
      <c r="N180" s="150" t="s">
        <v>38</v>
      </c>
      <c r="O180" s="59"/>
      <c r="P180" s="151">
        <f>O180*H180</f>
        <v>0</v>
      </c>
      <c r="Q180" s="151">
        <v>0</v>
      </c>
      <c r="R180" s="151">
        <f>Q180*H180</f>
        <v>0</v>
      </c>
      <c r="S180" s="151">
        <v>0</v>
      </c>
      <c r="T180" s="15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3" t="s">
        <v>151</v>
      </c>
      <c r="AT180" s="153" t="s">
        <v>146</v>
      </c>
      <c r="AU180" s="153" t="s">
        <v>83</v>
      </c>
      <c r="AY180" s="18" t="s">
        <v>144</v>
      </c>
      <c r="BE180" s="154">
        <f>IF(N180="základní",J180,0)</f>
        <v>0</v>
      </c>
      <c r="BF180" s="154">
        <f>IF(N180="snížená",J180,0)</f>
        <v>0</v>
      </c>
      <c r="BG180" s="154">
        <f>IF(N180="zákl. přenesená",J180,0)</f>
        <v>0</v>
      </c>
      <c r="BH180" s="154">
        <f>IF(N180="sníž. přenesená",J180,0)</f>
        <v>0</v>
      </c>
      <c r="BI180" s="154">
        <f>IF(N180="nulová",J180,0)</f>
        <v>0</v>
      </c>
      <c r="BJ180" s="18" t="s">
        <v>81</v>
      </c>
      <c r="BK180" s="154">
        <f>ROUND(I180*H180,2)</f>
        <v>0</v>
      </c>
      <c r="BL180" s="18" t="s">
        <v>151</v>
      </c>
      <c r="BM180" s="153" t="s">
        <v>231</v>
      </c>
    </row>
    <row r="181" spans="1:47" s="2" customFormat="1" ht="19.2">
      <c r="A181" s="33"/>
      <c r="B181" s="34"/>
      <c r="C181" s="33"/>
      <c r="D181" s="155" t="s">
        <v>152</v>
      </c>
      <c r="E181" s="33"/>
      <c r="F181" s="156" t="s">
        <v>454</v>
      </c>
      <c r="G181" s="33"/>
      <c r="H181" s="33"/>
      <c r="I181" s="157"/>
      <c r="J181" s="33"/>
      <c r="K181" s="33"/>
      <c r="L181" s="34"/>
      <c r="M181" s="158"/>
      <c r="N181" s="159"/>
      <c r="O181" s="59"/>
      <c r="P181" s="59"/>
      <c r="Q181" s="59"/>
      <c r="R181" s="59"/>
      <c r="S181" s="59"/>
      <c r="T181" s="60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152</v>
      </c>
      <c r="AU181" s="18" t="s">
        <v>83</v>
      </c>
    </row>
    <row r="182" spans="2:63" s="12" customFormat="1" ht="25.95" customHeight="1">
      <c r="B182" s="129"/>
      <c r="D182" s="130" t="s">
        <v>72</v>
      </c>
      <c r="E182" s="131" t="s">
        <v>456</v>
      </c>
      <c r="F182" s="131" t="s">
        <v>457</v>
      </c>
      <c r="I182" s="132"/>
      <c r="J182" s="118">
        <f>BK182</f>
        <v>0</v>
      </c>
      <c r="L182" s="129"/>
      <c r="M182" s="133"/>
      <c r="N182" s="134"/>
      <c r="O182" s="134"/>
      <c r="P182" s="135">
        <f>P183+P326</f>
        <v>0</v>
      </c>
      <c r="Q182" s="134"/>
      <c r="R182" s="135">
        <f>R183+R326</f>
        <v>0</v>
      </c>
      <c r="S182" s="134"/>
      <c r="T182" s="136">
        <f>T183+T326</f>
        <v>0</v>
      </c>
      <c r="AR182" s="130" t="s">
        <v>83</v>
      </c>
      <c r="AT182" s="137" t="s">
        <v>72</v>
      </c>
      <c r="AU182" s="137" t="s">
        <v>73</v>
      </c>
      <c r="AY182" s="130" t="s">
        <v>144</v>
      </c>
      <c r="BK182" s="138">
        <f>BK183+BK326</f>
        <v>0</v>
      </c>
    </row>
    <row r="183" spans="2:63" s="12" customFormat="1" ht="22.8" customHeight="1">
      <c r="B183" s="129"/>
      <c r="D183" s="130" t="s">
        <v>72</v>
      </c>
      <c r="E183" s="139" t="s">
        <v>1175</v>
      </c>
      <c r="F183" s="139" t="s">
        <v>1176</v>
      </c>
      <c r="I183" s="132"/>
      <c r="J183" s="140">
        <f>BK183</f>
        <v>0</v>
      </c>
      <c r="L183" s="129"/>
      <c r="M183" s="133"/>
      <c r="N183" s="134"/>
      <c r="O183" s="134"/>
      <c r="P183" s="135">
        <f>SUM(P184:P325)</f>
        <v>0</v>
      </c>
      <c r="Q183" s="134"/>
      <c r="R183" s="135">
        <f>SUM(R184:R325)</f>
        <v>0</v>
      </c>
      <c r="S183" s="134"/>
      <c r="T183" s="136">
        <f>SUM(T184:T325)</f>
        <v>0</v>
      </c>
      <c r="AR183" s="130" t="s">
        <v>83</v>
      </c>
      <c r="AT183" s="137" t="s">
        <v>72</v>
      </c>
      <c r="AU183" s="137" t="s">
        <v>81</v>
      </c>
      <c r="AY183" s="130" t="s">
        <v>144</v>
      </c>
      <c r="BK183" s="138">
        <f>SUM(BK184:BK325)</f>
        <v>0</v>
      </c>
    </row>
    <row r="184" spans="1:65" s="2" customFormat="1" ht="22.8">
      <c r="A184" s="33"/>
      <c r="B184" s="141"/>
      <c r="C184" s="142" t="s">
        <v>193</v>
      </c>
      <c r="D184" s="142" t="s">
        <v>146</v>
      </c>
      <c r="E184" s="143" t="s">
        <v>1177</v>
      </c>
      <c r="F184" s="144" t="s">
        <v>1178</v>
      </c>
      <c r="G184" s="145" t="s">
        <v>192</v>
      </c>
      <c r="H184" s="146">
        <v>36</v>
      </c>
      <c r="I184" s="147"/>
      <c r="J184" s="148">
        <f>ROUND(I184*H184,2)</f>
        <v>0</v>
      </c>
      <c r="K184" s="144" t="s">
        <v>183</v>
      </c>
      <c r="L184" s="34"/>
      <c r="M184" s="149" t="s">
        <v>1</v>
      </c>
      <c r="N184" s="150" t="s">
        <v>38</v>
      </c>
      <c r="O184" s="59"/>
      <c r="P184" s="151">
        <f>O184*H184</f>
        <v>0</v>
      </c>
      <c r="Q184" s="151">
        <v>0</v>
      </c>
      <c r="R184" s="151">
        <f>Q184*H184</f>
        <v>0</v>
      </c>
      <c r="S184" s="151">
        <v>0</v>
      </c>
      <c r="T184" s="15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53" t="s">
        <v>196</v>
      </c>
      <c r="AT184" s="153" t="s">
        <v>146</v>
      </c>
      <c r="AU184" s="153" t="s">
        <v>83</v>
      </c>
      <c r="AY184" s="18" t="s">
        <v>144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8" t="s">
        <v>81</v>
      </c>
      <c r="BK184" s="154">
        <f>ROUND(I184*H184,2)</f>
        <v>0</v>
      </c>
      <c r="BL184" s="18" t="s">
        <v>196</v>
      </c>
      <c r="BM184" s="153" t="s">
        <v>235</v>
      </c>
    </row>
    <row r="185" spans="1:47" s="2" customFormat="1" ht="19.2">
      <c r="A185" s="33"/>
      <c r="B185" s="34"/>
      <c r="C185" s="33"/>
      <c r="D185" s="155" t="s">
        <v>152</v>
      </c>
      <c r="E185" s="33"/>
      <c r="F185" s="156" t="s">
        <v>1178</v>
      </c>
      <c r="G185" s="33"/>
      <c r="H185" s="33"/>
      <c r="I185" s="157"/>
      <c r="J185" s="33"/>
      <c r="K185" s="33"/>
      <c r="L185" s="34"/>
      <c r="M185" s="158"/>
      <c r="N185" s="159"/>
      <c r="O185" s="59"/>
      <c r="P185" s="59"/>
      <c r="Q185" s="59"/>
      <c r="R185" s="59"/>
      <c r="S185" s="59"/>
      <c r="T185" s="60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8" t="s">
        <v>152</v>
      </c>
      <c r="AU185" s="18" t="s">
        <v>83</v>
      </c>
    </row>
    <row r="186" spans="2:51" s="15" customFormat="1" ht="10.2">
      <c r="B186" s="176"/>
      <c r="D186" s="155" t="s">
        <v>165</v>
      </c>
      <c r="E186" s="177" t="s">
        <v>1</v>
      </c>
      <c r="F186" s="178" t="s">
        <v>1164</v>
      </c>
      <c r="H186" s="177" t="s">
        <v>1</v>
      </c>
      <c r="I186" s="179"/>
      <c r="L186" s="176"/>
      <c r="M186" s="180"/>
      <c r="N186" s="181"/>
      <c r="O186" s="181"/>
      <c r="P186" s="181"/>
      <c r="Q186" s="181"/>
      <c r="R186" s="181"/>
      <c r="S186" s="181"/>
      <c r="T186" s="182"/>
      <c r="AT186" s="177" t="s">
        <v>165</v>
      </c>
      <c r="AU186" s="177" t="s">
        <v>83</v>
      </c>
      <c r="AV186" s="15" t="s">
        <v>81</v>
      </c>
      <c r="AW186" s="15" t="s">
        <v>30</v>
      </c>
      <c r="AX186" s="15" t="s">
        <v>73</v>
      </c>
      <c r="AY186" s="177" t="s">
        <v>144</v>
      </c>
    </row>
    <row r="187" spans="2:51" s="13" customFormat="1" ht="10.2">
      <c r="B187" s="160"/>
      <c r="D187" s="155" t="s">
        <v>165</v>
      </c>
      <c r="E187" s="161" t="s">
        <v>1</v>
      </c>
      <c r="F187" s="162" t="s">
        <v>254</v>
      </c>
      <c r="H187" s="163">
        <v>36</v>
      </c>
      <c r="I187" s="164"/>
      <c r="L187" s="160"/>
      <c r="M187" s="165"/>
      <c r="N187" s="166"/>
      <c r="O187" s="166"/>
      <c r="P187" s="166"/>
      <c r="Q187" s="166"/>
      <c r="R187" s="166"/>
      <c r="S187" s="166"/>
      <c r="T187" s="167"/>
      <c r="AT187" s="161" t="s">
        <v>165</v>
      </c>
      <c r="AU187" s="161" t="s">
        <v>83</v>
      </c>
      <c r="AV187" s="13" t="s">
        <v>83</v>
      </c>
      <c r="AW187" s="13" t="s">
        <v>30</v>
      </c>
      <c r="AX187" s="13" t="s">
        <v>73</v>
      </c>
      <c r="AY187" s="161" t="s">
        <v>144</v>
      </c>
    </row>
    <row r="188" spans="2:51" s="14" customFormat="1" ht="10.2">
      <c r="B188" s="168"/>
      <c r="D188" s="155" t="s">
        <v>165</v>
      </c>
      <c r="E188" s="169" t="s">
        <v>1</v>
      </c>
      <c r="F188" s="170" t="s">
        <v>167</v>
      </c>
      <c r="H188" s="171">
        <v>36</v>
      </c>
      <c r="I188" s="172"/>
      <c r="L188" s="168"/>
      <c r="M188" s="173"/>
      <c r="N188" s="174"/>
      <c r="O188" s="174"/>
      <c r="P188" s="174"/>
      <c r="Q188" s="174"/>
      <c r="R188" s="174"/>
      <c r="S188" s="174"/>
      <c r="T188" s="175"/>
      <c r="AT188" s="169" t="s">
        <v>165</v>
      </c>
      <c r="AU188" s="169" t="s">
        <v>83</v>
      </c>
      <c r="AV188" s="14" t="s">
        <v>151</v>
      </c>
      <c r="AW188" s="14" t="s">
        <v>30</v>
      </c>
      <c r="AX188" s="14" t="s">
        <v>81</v>
      </c>
      <c r="AY188" s="169" t="s">
        <v>144</v>
      </c>
    </row>
    <row r="189" spans="1:65" s="2" customFormat="1" ht="16.5" customHeight="1">
      <c r="A189" s="33"/>
      <c r="B189" s="141"/>
      <c r="C189" s="183" t="s">
        <v>8</v>
      </c>
      <c r="D189" s="183" t="s">
        <v>189</v>
      </c>
      <c r="E189" s="184" t="s">
        <v>1179</v>
      </c>
      <c r="F189" s="185" t="s">
        <v>1180</v>
      </c>
      <c r="G189" s="186" t="s">
        <v>192</v>
      </c>
      <c r="H189" s="187">
        <v>39.6</v>
      </c>
      <c r="I189" s="188"/>
      <c r="J189" s="189">
        <f>ROUND(I189*H189,2)</f>
        <v>0</v>
      </c>
      <c r="K189" s="185" t="s">
        <v>183</v>
      </c>
      <c r="L189" s="190"/>
      <c r="M189" s="191" t="s">
        <v>1</v>
      </c>
      <c r="N189" s="192" t="s">
        <v>38</v>
      </c>
      <c r="O189" s="59"/>
      <c r="P189" s="151">
        <f>O189*H189</f>
        <v>0</v>
      </c>
      <c r="Q189" s="151">
        <v>0</v>
      </c>
      <c r="R189" s="151">
        <f>Q189*H189</f>
        <v>0</v>
      </c>
      <c r="S189" s="151">
        <v>0</v>
      </c>
      <c r="T189" s="152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53" t="s">
        <v>245</v>
      </c>
      <c r="AT189" s="153" t="s">
        <v>189</v>
      </c>
      <c r="AU189" s="153" t="s">
        <v>83</v>
      </c>
      <c r="AY189" s="18" t="s">
        <v>144</v>
      </c>
      <c r="BE189" s="154">
        <f>IF(N189="základní",J189,0)</f>
        <v>0</v>
      </c>
      <c r="BF189" s="154">
        <f>IF(N189="snížená",J189,0)</f>
        <v>0</v>
      </c>
      <c r="BG189" s="154">
        <f>IF(N189="zákl. přenesená",J189,0)</f>
        <v>0</v>
      </c>
      <c r="BH189" s="154">
        <f>IF(N189="sníž. přenesená",J189,0)</f>
        <v>0</v>
      </c>
      <c r="BI189" s="154">
        <f>IF(N189="nulová",J189,0)</f>
        <v>0</v>
      </c>
      <c r="BJ189" s="18" t="s">
        <v>81</v>
      </c>
      <c r="BK189" s="154">
        <f>ROUND(I189*H189,2)</f>
        <v>0</v>
      </c>
      <c r="BL189" s="18" t="s">
        <v>196</v>
      </c>
      <c r="BM189" s="153" t="s">
        <v>240</v>
      </c>
    </row>
    <row r="190" spans="1:47" s="2" customFormat="1" ht="10.2">
      <c r="A190" s="33"/>
      <c r="B190" s="34"/>
      <c r="C190" s="33"/>
      <c r="D190" s="155" t="s">
        <v>152</v>
      </c>
      <c r="E190" s="33"/>
      <c r="F190" s="156" t="s">
        <v>1180</v>
      </c>
      <c r="G190" s="33"/>
      <c r="H190" s="33"/>
      <c r="I190" s="157"/>
      <c r="J190" s="33"/>
      <c r="K190" s="33"/>
      <c r="L190" s="34"/>
      <c r="M190" s="158"/>
      <c r="N190" s="159"/>
      <c r="O190" s="59"/>
      <c r="P190" s="59"/>
      <c r="Q190" s="59"/>
      <c r="R190" s="59"/>
      <c r="S190" s="59"/>
      <c r="T190" s="60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8" t="s">
        <v>152</v>
      </c>
      <c r="AU190" s="18" t="s">
        <v>83</v>
      </c>
    </row>
    <row r="191" spans="2:51" s="13" customFormat="1" ht="10.2">
      <c r="B191" s="160"/>
      <c r="D191" s="155" t="s">
        <v>165</v>
      </c>
      <c r="E191" s="161" t="s">
        <v>1</v>
      </c>
      <c r="F191" s="162" t="s">
        <v>1181</v>
      </c>
      <c r="H191" s="163">
        <v>39.6</v>
      </c>
      <c r="I191" s="164"/>
      <c r="L191" s="160"/>
      <c r="M191" s="165"/>
      <c r="N191" s="166"/>
      <c r="O191" s="166"/>
      <c r="P191" s="166"/>
      <c r="Q191" s="166"/>
      <c r="R191" s="166"/>
      <c r="S191" s="166"/>
      <c r="T191" s="167"/>
      <c r="AT191" s="161" t="s">
        <v>165</v>
      </c>
      <c r="AU191" s="161" t="s">
        <v>83</v>
      </c>
      <c r="AV191" s="13" t="s">
        <v>83</v>
      </c>
      <c r="AW191" s="13" t="s">
        <v>30</v>
      </c>
      <c r="AX191" s="13" t="s">
        <v>73</v>
      </c>
      <c r="AY191" s="161" t="s">
        <v>144</v>
      </c>
    </row>
    <row r="192" spans="2:51" s="14" customFormat="1" ht="10.2">
      <c r="B192" s="168"/>
      <c r="D192" s="155" t="s">
        <v>165</v>
      </c>
      <c r="E192" s="169" t="s">
        <v>1</v>
      </c>
      <c r="F192" s="170" t="s">
        <v>167</v>
      </c>
      <c r="H192" s="171">
        <v>39.6</v>
      </c>
      <c r="I192" s="172"/>
      <c r="L192" s="168"/>
      <c r="M192" s="173"/>
      <c r="N192" s="174"/>
      <c r="O192" s="174"/>
      <c r="P192" s="174"/>
      <c r="Q192" s="174"/>
      <c r="R192" s="174"/>
      <c r="S192" s="174"/>
      <c r="T192" s="175"/>
      <c r="AT192" s="169" t="s">
        <v>165</v>
      </c>
      <c r="AU192" s="169" t="s">
        <v>83</v>
      </c>
      <c r="AV192" s="14" t="s">
        <v>151</v>
      </c>
      <c r="AW192" s="14" t="s">
        <v>30</v>
      </c>
      <c r="AX192" s="14" t="s">
        <v>81</v>
      </c>
      <c r="AY192" s="169" t="s">
        <v>144</v>
      </c>
    </row>
    <row r="193" spans="1:65" s="2" customFormat="1" ht="22.8">
      <c r="A193" s="33"/>
      <c r="B193" s="141"/>
      <c r="C193" s="142" t="s">
        <v>196</v>
      </c>
      <c r="D193" s="142" t="s">
        <v>146</v>
      </c>
      <c r="E193" s="143" t="s">
        <v>1182</v>
      </c>
      <c r="F193" s="144" t="s">
        <v>1183</v>
      </c>
      <c r="G193" s="145" t="s">
        <v>182</v>
      </c>
      <c r="H193" s="146">
        <v>78</v>
      </c>
      <c r="I193" s="147"/>
      <c r="J193" s="148">
        <f>ROUND(I193*H193,2)</f>
        <v>0</v>
      </c>
      <c r="K193" s="144" t="s">
        <v>183</v>
      </c>
      <c r="L193" s="34"/>
      <c r="M193" s="149" t="s">
        <v>1</v>
      </c>
      <c r="N193" s="150" t="s">
        <v>38</v>
      </c>
      <c r="O193" s="59"/>
      <c r="P193" s="151">
        <f>O193*H193</f>
        <v>0</v>
      </c>
      <c r="Q193" s="151">
        <v>0</v>
      </c>
      <c r="R193" s="151">
        <f>Q193*H193</f>
        <v>0</v>
      </c>
      <c r="S193" s="151">
        <v>0</v>
      </c>
      <c r="T193" s="152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53" t="s">
        <v>196</v>
      </c>
      <c r="AT193" s="153" t="s">
        <v>146</v>
      </c>
      <c r="AU193" s="153" t="s">
        <v>83</v>
      </c>
      <c r="AY193" s="18" t="s">
        <v>144</v>
      </c>
      <c r="BE193" s="154">
        <f>IF(N193="základní",J193,0)</f>
        <v>0</v>
      </c>
      <c r="BF193" s="154">
        <f>IF(N193="snížená",J193,0)</f>
        <v>0</v>
      </c>
      <c r="BG193" s="154">
        <f>IF(N193="zákl. přenesená",J193,0)</f>
        <v>0</v>
      </c>
      <c r="BH193" s="154">
        <f>IF(N193="sníž. přenesená",J193,0)</f>
        <v>0</v>
      </c>
      <c r="BI193" s="154">
        <f>IF(N193="nulová",J193,0)</f>
        <v>0</v>
      </c>
      <c r="BJ193" s="18" t="s">
        <v>81</v>
      </c>
      <c r="BK193" s="154">
        <f>ROUND(I193*H193,2)</f>
        <v>0</v>
      </c>
      <c r="BL193" s="18" t="s">
        <v>196</v>
      </c>
      <c r="BM193" s="153" t="s">
        <v>245</v>
      </c>
    </row>
    <row r="194" spans="1:47" s="2" customFormat="1" ht="19.2">
      <c r="A194" s="33"/>
      <c r="B194" s="34"/>
      <c r="C194" s="33"/>
      <c r="D194" s="155" t="s">
        <v>152</v>
      </c>
      <c r="E194" s="33"/>
      <c r="F194" s="156" t="s">
        <v>1183</v>
      </c>
      <c r="G194" s="33"/>
      <c r="H194" s="33"/>
      <c r="I194" s="157"/>
      <c r="J194" s="33"/>
      <c r="K194" s="33"/>
      <c r="L194" s="34"/>
      <c r="M194" s="158"/>
      <c r="N194" s="159"/>
      <c r="O194" s="59"/>
      <c r="P194" s="59"/>
      <c r="Q194" s="59"/>
      <c r="R194" s="59"/>
      <c r="S194" s="59"/>
      <c r="T194" s="60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8" t="s">
        <v>152</v>
      </c>
      <c r="AU194" s="18" t="s">
        <v>83</v>
      </c>
    </row>
    <row r="195" spans="2:51" s="15" customFormat="1" ht="10.2">
      <c r="B195" s="176"/>
      <c r="D195" s="155" t="s">
        <v>165</v>
      </c>
      <c r="E195" s="177" t="s">
        <v>1</v>
      </c>
      <c r="F195" s="178" t="s">
        <v>1164</v>
      </c>
      <c r="H195" s="177" t="s">
        <v>1</v>
      </c>
      <c r="I195" s="179"/>
      <c r="L195" s="176"/>
      <c r="M195" s="180"/>
      <c r="N195" s="181"/>
      <c r="O195" s="181"/>
      <c r="P195" s="181"/>
      <c r="Q195" s="181"/>
      <c r="R195" s="181"/>
      <c r="S195" s="181"/>
      <c r="T195" s="182"/>
      <c r="AT195" s="177" t="s">
        <v>165</v>
      </c>
      <c r="AU195" s="177" t="s">
        <v>83</v>
      </c>
      <c r="AV195" s="15" t="s">
        <v>81</v>
      </c>
      <c r="AW195" s="15" t="s">
        <v>30</v>
      </c>
      <c r="AX195" s="15" t="s">
        <v>73</v>
      </c>
      <c r="AY195" s="177" t="s">
        <v>144</v>
      </c>
    </row>
    <row r="196" spans="2:51" s="13" customFormat="1" ht="10.2">
      <c r="B196" s="160"/>
      <c r="D196" s="155" t="s">
        <v>165</v>
      </c>
      <c r="E196" s="161" t="s">
        <v>1</v>
      </c>
      <c r="F196" s="162" t="s">
        <v>353</v>
      </c>
      <c r="H196" s="163">
        <v>78</v>
      </c>
      <c r="I196" s="164"/>
      <c r="L196" s="160"/>
      <c r="M196" s="165"/>
      <c r="N196" s="166"/>
      <c r="O196" s="166"/>
      <c r="P196" s="166"/>
      <c r="Q196" s="166"/>
      <c r="R196" s="166"/>
      <c r="S196" s="166"/>
      <c r="T196" s="167"/>
      <c r="AT196" s="161" t="s">
        <v>165</v>
      </c>
      <c r="AU196" s="161" t="s">
        <v>83</v>
      </c>
      <c r="AV196" s="13" t="s">
        <v>83</v>
      </c>
      <c r="AW196" s="13" t="s">
        <v>30</v>
      </c>
      <c r="AX196" s="13" t="s">
        <v>73</v>
      </c>
      <c r="AY196" s="161" t="s">
        <v>144</v>
      </c>
    </row>
    <row r="197" spans="2:51" s="14" customFormat="1" ht="10.2">
      <c r="B197" s="168"/>
      <c r="D197" s="155" t="s">
        <v>165</v>
      </c>
      <c r="E197" s="169" t="s">
        <v>1</v>
      </c>
      <c r="F197" s="170" t="s">
        <v>167</v>
      </c>
      <c r="H197" s="171">
        <v>78</v>
      </c>
      <c r="I197" s="172"/>
      <c r="L197" s="168"/>
      <c r="M197" s="173"/>
      <c r="N197" s="174"/>
      <c r="O197" s="174"/>
      <c r="P197" s="174"/>
      <c r="Q197" s="174"/>
      <c r="R197" s="174"/>
      <c r="S197" s="174"/>
      <c r="T197" s="175"/>
      <c r="AT197" s="169" t="s">
        <v>165</v>
      </c>
      <c r="AU197" s="169" t="s">
        <v>83</v>
      </c>
      <c r="AV197" s="14" t="s">
        <v>151</v>
      </c>
      <c r="AW197" s="14" t="s">
        <v>30</v>
      </c>
      <c r="AX197" s="14" t="s">
        <v>81</v>
      </c>
      <c r="AY197" s="169" t="s">
        <v>144</v>
      </c>
    </row>
    <row r="198" spans="1:65" s="2" customFormat="1" ht="16.5" customHeight="1">
      <c r="A198" s="33"/>
      <c r="B198" s="141"/>
      <c r="C198" s="183" t="s">
        <v>247</v>
      </c>
      <c r="D198" s="183" t="s">
        <v>189</v>
      </c>
      <c r="E198" s="184" t="s">
        <v>1184</v>
      </c>
      <c r="F198" s="185" t="s">
        <v>1185</v>
      </c>
      <c r="G198" s="186" t="s">
        <v>182</v>
      </c>
      <c r="H198" s="187">
        <v>78</v>
      </c>
      <c r="I198" s="188"/>
      <c r="J198" s="189">
        <f>ROUND(I198*H198,2)</f>
        <v>0</v>
      </c>
      <c r="K198" s="185" t="s">
        <v>183</v>
      </c>
      <c r="L198" s="190"/>
      <c r="M198" s="191" t="s">
        <v>1</v>
      </c>
      <c r="N198" s="192" t="s">
        <v>38</v>
      </c>
      <c r="O198" s="59"/>
      <c r="P198" s="151">
        <f>O198*H198</f>
        <v>0</v>
      </c>
      <c r="Q198" s="151">
        <v>0</v>
      </c>
      <c r="R198" s="151">
        <f>Q198*H198</f>
        <v>0</v>
      </c>
      <c r="S198" s="151">
        <v>0</v>
      </c>
      <c r="T198" s="15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53" t="s">
        <v>245</v>
      </c>
      <c r="AT198" s="153" t="s">
        <v>189</v>
      </c>
      <c r="AU198" s="153" t="s">
        <v>83</v>
      </c>
      <c r="AY198" s="18" t="s">
        <v>144</v>
      </c>
      <c r="BE198" s="154">
        <f>IF(N198="základní",J198,0)</f>
        <v>0</v>
      </c>
      <c r="BF198" s="154">
        <f>IF(N198="snížená",J198,0)</f>
        <v>0</v>
      </c>
      <c r="BG198" s="154">
        <f>IF(N198="zákl. přenesená",J198,0)</f>
        <v>0</v>
      </c>
      <c r="BH198" s="154">
        <f>IF(N198="sníž. přenesená",J198,0)</f>
        <v>0</v>
      </c>
      <c r="BI198" s="154">
        <f>IF(N198="nulová",J198,0)</f>
        <v>0</v>
      </c>
      <c r="BJ198" s="18" t="s">
        <v>81</v>
      </c>
      <c r="BK198" s="154">
        <f>ROUND(I198*H198,2)</f>
        <v>0</v>
      </c>
      <c r="BL198" s="18" t="s">
        <v>196</v>
      </c>
      <c r="BM198" s="153" t="s">
        <v>250</v>
      </c>
    </row>
    <row r="199" spans="1:47" s="2" customFormat="1" ht="10.2">
      <c r="A199" s="33"/>
      <c r="B199" s="34"/>
      <c r="C199" s="33"/>
      <c r="D199" s="155" t="s">
        <v>152</v>
      </c>
      <c r="E199" s="33"/>
      <c r="F199" s="156" t="s">
        <v>1185</v>
      </c>
      <c r="G199" s="33"/>
      <c r="H199" s="33"/>
      <c r="I199" s="157"/>
      <c r="J199" s="33"/>
      <c r="K199" s="33"/>
      <c r="L199" s="34"/>
      <c r="M199" s="158"/>
      <c r="N199" s="159"/>
      <c r="O199" s="59"/>
      <c r="P199" s="59"/>
      <c r="Q199" s="59"/>
      <c r="R199" s="59"/>
      <c r="S199" s="59"/>
      <c r="T199" s="60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152</v>
      </c>
      <c r="AU199" s="18" t="s">
        <v>83</v>
      </c>
    </row>
    <row r="200" spans="1:65" s="2" customFormat="1" ht="22.8">
      <c r="A200" s="33"/>
      <c r="B200" s="141"/>
      <c r="C200" s="142" t="s">
        <v>200</v>
      </c>
      <c r="D200" s="142" t="s">
        <v>146</v>
      </c>
      <c r="E200" s="143" t="s">
        <v>1186</v>
      </c>
      <c r="F200" s="144" t="s">
        <v>1187</v>
      </c>
      <c r="G200" s="145" t="s">
        <v>182</v>
      </c>
      <c r="H200" s="146">
        <v>150</v>
      </c>
      <c r="I200" s="147"/>
      <c r="J200" s="148">
        <f>ROUND(I200*H200,2)</f>
        <v>0</v>
      </c>
      <c r="K200" s="144" t="s">
        <v>183</v>
      </c>
      <c r="L200" s="34"/>
      <c r="M200" s="149" t="s">
        <v>1</v>
      </c>
      <c r="N200" s="150" t="s">
        <v>38</v>
      </c>
      <c r="O200" s="59"/>
      <c r="P200" s="151">
        <f>O200*H200</f>
        <v>0</v>
      </c>
      <c r="Q200" s="151">
        <v>0</v>
      </c>
      <c r="R200" s="151">
        <f>Q200*H200</f>
        <v>0</v>
      </c>
      <c r="S200" s="151">
        <v>0</v>
      </c>
      <c r="T200" s="152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53" t="s">
        <v>196</v>
      </c>
      <c r="AT200" s="153" t="s">
        <v>146</v>
      </c>
      <c r="AU200" s="153" t="s">
        <v>83</v>
      </c>
      <c r="AY200" s="18" t="s">
        <v>144</v>
      </c>
      <c r="BE200" s="154">
        <f>IF(N200="základní",J200,0)</f>
        <v>0</v>
      </c>
      <c r="BF200" s="154">
        <f>IF(N200="snížená",J200,0)</f>
        <v>0</v>
      </c>
      <c r="BG200" s="154">
        <f>IF(N200="zákl. přenesená",J200,0)</f>
        <v>0</v>
      </c>
      <c r="BH200" s="154">
        <f>IF(N200="sníž. přenesená",J200,0)</f>
        <v>0</v>
      </c>
      <c r="BI200" s="154">
        <f>IF(N200="nulová",J200,0)</f>
        <v>0</v>
      </c>
      <c r="BJ200" s="18" t="s">
        <v>81</v>
      </c>
      <c r="BK200" s="154">
        <f>ROUND(I200*H200,2)</f>
        <v>0</v>
      </c>
      <c r="BL200" s="18" t="s">
        <v>196</v>
      </c>
      <c r="BM200" s="153" t="s">
        <v>254</v>
      </c>
    </row>
    <row r="201" spans="1:47" s="2" customFormat="1" ht="19.2">
      <c r="A201" s="33"/>
      <c r="B201" s="34"/>
      <c r="C201" s="33"/>
      <c r="D201" s="155" t="s">
        <v>152</v>
      </c>
      <c r="E201" s="33"/>
      <c r="F201" s="156" t="s">
        <v>1187</v>
      </c>
      <c r="G201" s="33"/>
      <c r="H201" s="33"/>
      <c r="I201" s="157"/>
      <c r="J201" s="33"/>
      <c r="K201" s="33"/>
      <c r="L201" s="34"/>
      <c r="M201" s="158"/>
      <c r="N201" s="159"/>
      <c r="O201" s="59"/>
      <c r="P201" s="59"/>
      <c r="Q201" s="59"/>
      <c r="R201" s="59"/>
      <c r="S201" s="59"/>
      <c r="T201" s="60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8" t="s">
        <v>152</v>
      </c>
      <c r="AU201" s="18" t="s">
        <v>83</v>
      </c>
    </row>
    <row r="202" spans="2:51" s="15" customFormat="1" ht="10.2">
      <c r="B202" s="176"/>
      <c r="D202" s="155" t="s">
        <v>165</v>
      </c>
      <c r="E202" s="177" t="s">
        <v>1</v>
      </c>
      <c r="F202" s="178" t="s">
        <v>1164</v>
      </c>
      <c r="H202" s="177" t="s">
        <v>1</v>
      </c>
      <c r="I202" s="179"/>
      <c r="L202" s="176"/>
      <c r="M202" s="180"/>
      <c r="N202" s="181"/>
      <c r="O202" s="181"/>
      <c r="P202" s="181"/>
      <c r="Q202" s="181"/>
      <c r="R202" s="181"/>
      <c r="S202" s="181"/>
      <c r="T202" s="182"/>
      <c r="AT202" s="177" t="s">
        <v>165</v>
      </c>
      <c r="AU202" s="177" t="s">
        <v>83</v>
      </c>
      <c r="AV202" s="15" t="s">
        <v>81</v>
      </c>
      <c r="AW202" s="15" t="s">
        <v>30</v>
      </c>
      <c r="AX202" s="15" t="s">
        <v>73</v>
      </c>
      <c r="AY202" s="177" t="s">
        <v>144</v>
      </c>
    </row>
    <row r="203" spans="2:51" s="13" customFormat="1" ht="10.2">
      <c r="B203" s="160"/>
      <c r="D203" s="155" t="s">
        <v>165</v>
      </c>
      <c r="E203" s="161" t="s">
        <v>1</v>
      </c>
      <c r="F203" s="162" t="s">
        <v>1188</v>
      </c>
      <c r="H203" s="163">
        <v>150</v>
      </c>
      <c r="I203" s="164"/>
      <c r="L203" s="160"/>
      <c r="M203" s="165"/>
      <c r="N203" s="166"/>
      <c r="O203" s="166"/>
      <c r="P203" s="166"/>
      <c r="Q203" s="166"/>
      <c r="R203" s="166"/>
      <c r="S203" s="166"/>
      <c r="T203" s="167"/>
      <c r="AT203" s="161" t="s">
        <v>165</v>
      </c>
      <c r="AU203" s="161" t="s">
        <v>83</v>
      </c>
      <c r="AV203" s="13" t="s">
        <v>83</v>
      </c>
      <c r="AW203" s="13" t="s">
        <v>30</v>
      </c>
      <c r="AX203" s="13" t="s">
        <v>73</v>
      </c>
      <c r="AY203" s="161" t="s">
        <v>144</v>
      </c>
    </row>
    <row r="204" spans="2:51" s="14" customFormat="1" ht="10.2">
      <c r="B204" s="168"/>
      <c r="D204" s="155" t="s">
        <v>165</v>
      </c>
      <c r="E204" s="169" t="s">
        <v>1</v>
      </c>
      <c r="F204" s="170" t="s">
        <v>167</v>
      </c>
      <c r="H204" s="171">
        <v>150</v>
      </c>
      <c r="I204" s="172"/>
      <c r="L204" s="168"/>
      <c r="M204" s="173"/>
      <c r="N204" s="174"/>
      <c r="O204" s="174"/>
      <c r="P204" s="174"/>
      <c r="Q204" s="174"/>
      <c r="R204" s="174"/>
      <c r="S204" s="174"/>
      <c r="T204" s="175"/>
      <c r="AT204" s="169" t="s">
        <v>165</v>
      </c>
      <c r="AU204" s="169" t="s">
        <v>83</v>
      </c>
      <c r="AV204" s="14" t="s">
        <v>151</v>
      </c>
      <c r="AW204" s="14" t="s">
        <v>30</v>
      </c>
      <c r="AX204" s="14" t="s">
        <v>81</v>
      </c>
      <c r="AY204" s="169" t="s">
        <v>144</v>
      </c>
    </row>
    <row r="205" spans="1:65" s="2" customFormat="1" ht="16.5" customHeight="1">
      <c r="A205" s="33"/>
      <c r="B205" s="141"/>
      <c r="C205" s="183" t="s">
        <v>256</v>
      </c>
      <c r="D205" s="183" t="s">
        <v>189</v>
      </c>
      <c r="E205" s="184" t="s">
        <v>1189</v>
      </c>
      <c r="F205" s="185" t="s">
        <v>1190</v>
      </c>
      <c r="G205" s="186" t="s">
        <v>182</v>
      </c>
      <c r="H205" s="187">
        <v>150</v>
      </c>
      <c r="I205" s="188"/>
      <c r="J205" s="189">
        <f>ROUND(I205*H205,2)</f>
        <v>0</v>
      </c>
      <c r="K205" s="185" t="s">
        <v>183</v>
      </c>
      <c r="L205" s="190"/>
      <c r="M205" s="191" t="s">
        <v>1</v>
      </c>
      <c r="N205" s="192" t="s">
        <v>38</v>
      </c>
      <c r="O205" s="59"/>
      <c r="P205" s="151">
        <f>O205*H205</f>
        <v>0</v>
      </c>
      <c r="Q205" s="151">
        <v>0</v>
      </c>
      <c r="R205" s="151">
        <f>Q205*H205</f>
        <v>0</v>
      </c>
      <c r="S205" s="151">
        <v>0</v>
      </c>
      <c r="T205" s="152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53" t="s">
        <v>245</v>
      </c>
      <c r="AT205" s="153" t="s">
        <v>189</v>
      </c>
      <c r="AU205" s="153" t="s">
        <v>83</v>
      </c>
      <c r="AY205" s="18" t="s">
        <v>144</v>
      </c>
      <c r="BE205" s="154">
        <f>IF(N205="základní",J205,0)</f>
        <v>0</v>
      </c>
      <c r="BF205" s="154">
        <f>IF(N205="snížená",J205,0)</f>
        <v>0</v>
      </c>
      <c r="BG205" s="154">
        <f>IF(N205="zákl. přenesená",J205,0)</f>
        <v>0</v>
      </c>
      <c r="BH205" s="154">
        <f>IF(N205="sníž. přenesená",J205,0)</f>
        <v>0</v>
      </c>
      <c r="BI205" s="154">
        <f>IF(N205="nulová",J205,0)</f>
        <v>0</v>
      </c>
      <c r="BJ205" s="18" t="s">
        <v>81</v>
      </c>
      <c r="BK205" s="154">
        <f>ROUND(I205*H205,2)</f>
        <v>0</v>
      </c>
      <c r="BL205" s="18" t="s">
        <v>196</v>
      </c>
      <c r="BM205" s="153" t="s">
        <v>259</v>
      </c>
    </row>
    <row r="206" spans="1:47" s="2" customFormat="1" ht="10.2">
      <c r="A206" s="33"/>
      <c r="B206" s="34"/>
      <c r="C206" s="33"/>
      <c r="D206" s="155" t="s">
        <v>152</v>
      </c>
      <c r="E206" s="33"/>
      <c r="F206" s="156" t="s">
        <v>1190</v>
      </c>
      <c r="G206" s="33"/>
      <c r="H206" s="33"/>
      <c r="I206" s="157"/>
      <c r="J206" s="33"/>
      <c r="K206" s="33"/>
      <c r="L206" s="34"/>
      <c r="M206" s="158"/>
      <c r="N206" s="159"/>
      <c r="O206" s="59"/>
      <c r="P206" s="59"/>
      <c r="Q206" s="59"/>
      <c r="R206" s="59"/>
      <c r="S206" s="59"/>
      <c r="T206" s="60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T206" s="18" t="s">
        <v>152</v>
      </c>
      <c r="AU206" s="18" t="s">
        <v>83</v>
      </c>
    </row>
    <row r="207" spans="1:65" s="2" customFormat="1" ht="22.8">
      <c r="A207" s="33"/>
      <c r="B207" s="141"/>
      <c r="C207" s="142" t="s">
        <v>204</v>
      </c>
      <c r="D207" s="142" t="s">
        <v>146</v>
      </c>
      <c r="E207" s="143" t="s">
        <v>1191</v>
      </c>
      <c r="F207" s="144" t="s">
        <v>1192</v>
      </c>
      <c r="G207" s="145" t="s">
        <v>192</v>
      </c>
      <c r="H207" s="146">
        <v>1458</v>
      </c>
      <c r="I207" s="147"/>
      <c r="J207" s="148">
        <f>ROUND(I207*H207,2)</f>
        <v>0</v>
      </c>
      <c r="K207" s="144" t="s">
        <v>183</v>
      </c>
      <c r="L207" s="34"/>
      <c r="M207" s="149" t="s">
        <v>1</v>
      </c>
      <c r="N207" s="150" t="s">
        <v>38</v>
      </c>
      <c r="O207" s="59"/>
      <c r="P207" s="151">
        <f>O207*H207</f>
        <v>0</v>
      </c>
      <c r="Q207" s="151">
        <v>0</v>
      </c>
      <c r="R207" s="151">
        <f>Q207*H207</f>
        <v>0</v>
      </c>
      <c r="S207" s="151">
        <v>0</v>
      </c>
      <c r="T207" s="152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53" t="s">
        <v>196</v>
      </c>
      <c r="AT207" s="153" t="s">
        <v>146</v>
      </c>
      <c r="AU207" s="153" t="s">
        <v>83</v>
      </c>
      <c r="AY207" s="18" t="s">
        <v>144</v>
      </c>
      <c r="BE207" s="154">
        <f>IF(N207="základní",J207,0)</f>
        <v>0</v>
      </c>
      <c r="BF207" s="154">
        <f>IF(N207="snížená",J207,0)</f>
        <v>0</v>
      </c>
      <c r="BG207" s="154">
        <f>IF(N207="zákl. přenesená",J207,0)</f>
        <v>0</v>
      </c>
      <c r="BH207" s="154">
        <f>IF(N207="sníž. přenesená",J207,0)</f>
        <v>0</v>
      </c>
      <c r="BI207" s="154">
        <f>IF(N207="nulová",J207,0)</f>
        <v>0</v>
      </c>
      <c r="BJ207" s="18" t="s">
        <v>81</v>
      </c>
      <c r="BK207" s="154">
        <f>ROUND(I207*H207,2)</f>
        <v>0</v>
      </c>
      <c r="BL207" s="18" t="s">
        <v>196</v>
      </c>
      <c r="BM207" s="153" t="s">
        <v>263</v>
      </c>
    </row>
    <row r="208" spans="1:47" s="2" customFormat="1" ht="10.2">
      <c r="A208" s="33"/>
      <c r="B208" s="34"/>
      <c r="C208" s="33"/>
      <c r="D208" s="155" t="s">
        <v>152</v>
      </c>
      <c r="E208" s="33"/>
      <c r="F208" s="156" t="s">
        <v>1192</v>
      </c>
      <c r="G208" s="33"/>
      <c r="H208" s="33"/>
      <c r="I208" s="157"/>
      <c r="J208" s="33"/>
      <c r="K208" s="33"/>
      <c r="L208" s="34"/>
      <c r="M208" s="158"/>
      <c r="N208" s="159"/>
      <c r="O208" s="59"/>
      <c r="P208" s="59"/>
      <c r="Q208" s="59"/>
      <c r="R208" s="59"/>
      <c r="S208" s="59"/>
      <c r="T208" s="60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8" t="s">
        <v>152</v>
      </c>
      <c r="AU208" s="18" t="s">
        <v>83</v>
      </c>
    </row>
    <row r="209" spans="2:51" s="15" customFormat="1" ht="10.2">
      <c r="B209" s="176"/>
      <c r="D209" s="155" t="s">
        <v>165</v>
      </c>
      <c r="E209" s="177" t="s">
        <v>1</v>
      </c>
      <c r="F209" s="178" t="s">
        <v>1164</v>
      </c>
      <c r="H209" s="177" t="s">
        <v>1</v>
      </c>
      <c r="I209" s="179"/>
      <c r="L209" s="176"/>
      <c r="M209" s="180"/>
      <c r="N209" s="181"/>
      <c r="O209" s="181"/>
      <c r="P209" s="181"/>
      <c r="Q209" s="181"/>
      <c r="R209" s="181"/>
      <c r="S209" s="181"/>
      <c r="T209" s="182"/>
      <c r="AT209" s="177" t="s">
        <v>165</v>
      </c>
      <c r="AU209" s="177" t="s">
        <v>83</v>
      </c>
      <c r="AV209" s="15" t="s">
        <v>81</v>
      </c>
      <c r="AW209" s="15" t="s">
        <v>30</v>
      </c>
      <c r="AX209" s="15" t="s">
        <v>73</v>
      </c>
      <c r="AY209" s="177" t="s">
        <v>144</v>
      </c>
    </row>
    <row r="210" spans="2:51" s="13" customFormat="1" ht="10.2">
      <c r="B210" s="160"/>
      <c r="D210" s="155" t="s">
        <v>165</v>
      </c>
      <c r="E210" s="161" t="s">
        <v>1</v>
      </c>
      <c r="F210" s="162" t="s">
        <v>1193</v>
      </c>
      <c r="H210" s="163">
        <v>1458</v>
      </c>
      <c r="I210" s="164"/>
      <c r="L210" s="160"/>
      <c r="M210" s="165"/>
      <c r="N210" s="166"/>
      <c r="O210" s="166"/>
      <c r="P210" s="166"/>
      <c r="Q210" s="166"/>
      <c r="R210" s="166"/>
      <c r="S210" s="166"/>
      <c r="T210" s="167"/>
      <c r="AT210" s="161" t="s">
        <v>165</v>
      </c>
      <c r="AU210" s="161" t="s">
        <v>83</v>
      </c>
      <c r="AV210" s="13" t="s">
        <v>83</v>
      </c>
      <c r="AW210" s="13" t="s">
        <v>30</v>
      </c>
      <c r="AX210" s="13" t="s">
        <v>73</v>
      </c>
      <c r="AY210" s="161" t="s">
        <v>144</v>
      </c>
    </row>
    <row r="211" spans="2:51" s="14" customFormat="1" ht="10.2">
      <c r="B211" s="168"/>
      <c r="D211" s="155" t="s">
        <v>165</v>
      </c>
      <c r="E211" s="169" t="s">
        <v>1</v>
      </c>
      <c r="F211" s="170" t="s">
        <v>167</v>
      </c>
      <c r="H211" s="171">
        <v>1458</v>
      </c>
      <c r="I211" s="172"/>
      <c r="L211" s="168"/>
      <c r="M211" s="173"/>
      <c r="N211" s="174"/>
      <c r="O211" s="174"/>
      <c r="P211" s="174"/>
      <c r="Q211" s="174"/>
      <c r="R211" s="174"/>
      <c r="S211" s="174"/>
      <c r="T211" s="175"/>
      <c r="AT211" s="169" t="s">
        <v>165</v>
      </c>
      <c r="AU211" s="169" t="s">
        <v>83</v>
      </c>
      <c r="AV211" s="14" t="s">
        <v>151</v>
      </c>
      <c r="AW211" s="14" t="s">
        <v>30</v>
      </c>
      <c r="AX211" s="14" t="s">
        <v>81</v>
      </c>
      <c r="AY211" s="169" t="s">
        <v>144</v>
      </c>
    </row>
    <row r="212" spans="1:65" s="2" customFormat="1" ht="16.5" customHeight="1">
      <c r="A212" s="33"/>
      <c r="B212" s="141"/>
      <c r="C212" s="183" t="s">
        <v>7</v>
      </c>
      <c r="D212" s="183" t="s">
        <v>189</v>
      </c>
      <c r="E212" s="184" t="s">
        <v>1194</v>
      </c>
      <c r="F212" s="185" t="s">
        <v>1195</v>
      </c>
      <c r="G212" s="186" t="s">
        <v>192</v>
      </c>
      <c r="H212" s="187">
        <v>1749.6</v>
      </c>
      <c r="I212" s="188"/>
      <c r="J212" s="189">
        <f>ROUND(I212*H212,2)</f>
        <v>0</v>
      </c>
      <c r="K212" s="185" t="s">
        <v>183</v>
      </c>
      <c r="L212" s="190"/>
      <c r="M212" s="191" t="s">
        <v>1</v>
      </c>
      <c r="N212" s="192" t="s">
        <v>38</v>
      </c>
      <c r="O212" s="59"/>
      <c r="P212" s="151">
        <f>O212*H212</f>
        <v>0</v>
      </c>
      <c r="Q212" s="151">
        <v>0</v>
      </c>
      <c r="R212" s="151">
        <f>Q212*H212</f>
        <v>0</v>
      </c>
      <c r="S212" s="151">
        <v>0</v>
      </c>
      <c r="T212" s="152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53" t="s">
        <v>245</v>
      </c>
      <c r="AT212" s="153" t="s">
        <v>189</v>
      </c>
      <c r="AU212" s="153" t="s">
        <v>83</v>
      </c>
      <c r="AY212" s="18" t="s">
        <v>144</v>
      </c>
      <c r="BE212" s="154">
        <f>IF(N212="základní",J212,0)</f>
        <v>0</v>
      </c>
      <c r="BF212" s="154">
        <f>IF(N212="snížená",J212,0)</f>
        <v>0</v>
      </c>
      <c r="BG212" s="154">
        <f>IF(N212="zákl. přenesená",J212,0)</f>
        <v>0</v>
      </c>
      <c r="BH212" s="154">
        <f>IF(N212="sníž. přenesená",J212,0)</f>
        <v>0</v>
      </c>
      <c r="BI212" s="154">
        <f>IF(N212="nulová",J212,0)</f>
        <v>0</v>
      </c>
      <c r="BJ212" s="18" t="s">
        <v>81</v>
      </c>
      <c r="BK212" s="154">
        <f>ROUND(I212*H212,2)</f>
        <v>0</v>
      </c>
      <c r="BL212" s="18" t="s">
        <v>196</v>
      </c>
      <c r="BM212" s="153" t="s">
        <v>267</v>
      </c>
    </row>
    <row r="213" spans="1:47" s="2" customFormat="1" ht="10.2">
      <c r="A213" s="33"/>
      <c r="B213" s="34"/>
      <c r="C213" s="33"/>
      <c r="D213" s="155" t="s">
        <v>152</v>
      </c>
      <c r="E213" s="33"/>
      <c r="F213" s="156" t="s">
        <v>1195</v>
      </c>
      <c r="G213" s="33"/>
      <c r="H213" s="33"/>
      <c r="I213" s="157"/>
      <c r="J213" s="33"/>
      <c r="K213" s="33"/>
      <c r="L213" s="34"/>
      <c r="M213" s="158"/>
      <c r="N213" s="159"/>
      <c r="O213" s="59"/>
      <c r="P213" s="59"/>
      <c r="Q213" s="59"/>
      <c r="R213" s="59"/>
      <c r="S213" s="59"/>
      <c r="T213" s="60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8" t="s">
        <v>152</v>
      </c>
      <c r="AU213" s="18" t="s">
        <v>83</v>
      </c>
    </row>
    <row r="214" spans="2:51" s="13" customFormat="1" ht="10.2">
      <c r="B214" s="160"/>
      <c r="D214" s="155" t="s">
        <v>165</v>
      </c>
      <c r="E214" s="161" t="s">
        <v>1</v>
      </c>
      <c r="F214" s="162" t="s">
        <v>1196</v>
      </c>
      <c r="H214" s="163">
        <v>1749.6</v>
      </c>
      <c r="I214" s="164"/>
      <c r="L214" s="160"/>
      <c r="M214" s="165"/>
      <c r="N214" s="166"/>
      <c r="O214" s="166"/>
      <c r="P214" s="166"/>
      <c r="Q214" s="166"/>
      <c r="R214" s="166"/>
      <c r="S214" s="166"/>
      <c r="T214" s="167"/>
      <c r="AT214" s="161" t="s">
        <v>165</v>
      </c>
      <c r="AU214" s="161" t="s">
        <v>83</v>
      </c>
      <c r="AV214" s="13" t="s">
        <v>83</v>
      </c>
      <c r="AW214" s="13" t="s">
        <v>30</v>
      </c>
      <c r="AX214" s="13" t="s">
        <v>73</v>
      </c>
      <c r="AY214" s="161" t="s">
        <v>144</v>
      </c>
    </row>
    <row r="215" spans="2:51" s="14" customFormat="1" ht="10.2">
      <c r="B215" s="168"/>
      <c r="D215" s="155" t="s">
        <v>165</v>
      </c>
      <c r="E215" s="169" t="s">
        <v>1</v>
      </c>
      <c r="F215" s="170" t="s">
        <v>167</v>
      </c>
      <c r="H215" s="171">
        <v>1749.6</v>
      </c>
      <c r="I215" s="172"/>
      <c r="L215" s="168"/>
      <c r="M215" s="173"/>
      <c r="N215" s="174"/>
      <c r="O215" s="174"/>
      <c r="P215" s="174"/>
      <c r="Q215" s="174"/>
      <c r="R215" s="174"/>
      <c r="S215" s="174"/>
      <c r="T215" s="175"/>
      <c r="AT215" s="169" t="s">
        <v>165</v>
      </c>
      <c r="AU215" s="169" t="s">
        <v>83</v>
      </c>
      <c r="AV215" s="14" t="s">
        <v>151</v>
      </c>
      <c r="AW215" s="14" t="s">
        <v>30</v>
      </c>
      <c r="AX215" s="14" t="s">
        <v>81</v>
      </c>
      <c r="AY215" s="169" t="s">
        <v>144</v>
      </c>
    </row>
    <row r="216" spans="1:65" s="2" customFormat="1" ht="22.8">
      <c r="A216" s="33"/>
      <c r="B216" s="141"/>
      <c r="C216" s="142" t="s">
        <v>216</v>
      </c>
      <c r="D216" s="142" t="s">
        <v>146</v>
      </c>
      <c r="E216" s="143" t="s">
        <v>1197</v>
      </c>
      <c r="F216" s="144" t="s">
        <v>1198</v>
      </c>
      <c r="G216" s="145" t="s">
        <v>192</v>
      </c>
      <c r="H216" s="146">
        <v>1057</v>
      </c>
      <c r="I216" s="147"/>
      <c r="J216" s="148">
        <f>ROUND(I216*H216,2)</f>
        <v>0</v>
      </c>
      <c r="K216" s="144" t="s">
        <v>183</v>
      </c>
      <c r="L216" s="34"/>
      <c r="M216" s="149" t="s">
        <v>1</v>
      </c>
      <c r="N216" s="150" t="s">
        <v>38</v>
      </c>
      <c r="O216" s="59"/>
      <c r="P216" s="151">
        <f>O216*H216</f>
        <v>0</v>
      </c>
      <c r="Q216" s="151">
        <v>0</v>
      </c>
      <c r="R216" s="151">
        <f>Q216*H216</f>
        <v>0</v>
      </c>
      <c r="S216" s="151">
        <v>0</v>
      </c>
      <c r="T216" s="152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53" t="s">
        <v>196</v>
      </c>
      <c r="AT216" s="153" t="s">
        <v>146</v>
      </c>
      <c r="AU216" s="153" t="s">
        <v>83</v>
      </c>
      <c r="AY216" s="18" t="s">
        <v>144</v>
      </c>
      <c r="BE216" s="154">
        <f>IF(N216="základní",J216,0)</f>
        <v>0</v>
      </c>
      <c r="BF216" s="154">
        <f>IF(N216="snížená",J216,0)</f>
        <v>0</v>
      </c>
      <c r="BG216" s="154">
        <f>IF(N216="zákl. přenesená",J216,0)</f>
        <v>0</v>
      </c>
      <c r="BH216" s="154">
        <f>IF(N216="sníž. přenesená",J216,0)</f>
        <v>0</v>
      </c>
      <c r="BI216" s="154">
        <f>IF(N216="nulová",J216,0)</f>
        <v>0</v>
      </c>
      <c r="BJ216" s="18" t="s">
        <v>81</v>
      </c>
      <c r="BK216" s="154">
        <f>ROUND(I216*H216,2)</f>
        <v>0</v>
      </c>
      <c r="BL216" s="18" t="s">
        <v>196</v>
      </c>
      <c r="BM216" s="153" t="s">
        <v>271</v>
      </c>
    </row>
    <row r="217" spans="1:47" s="2" customFormat="1" ht="19.2">
      <c r="A217" s="33"/>
      <c r="B217" s="34"/>
      <c r="C217" s="33"/>
      <c r="D217" s="155" t="s">
        <v>152</v>
      </c>
      <c r="E217" s="33"/>
      <c r="F217" s="156" t="s">
        <v>1198</v>
      </c>
      <c r="G217" s="33"/>
      <c r="H217" s="33"/>
      <c r="I217" s="157"/>
      <c r="J217" s="33"/>
      <c r="K217" s="33"/>
      <c r="L217" s="34"/>
      <c r="M217" s="158"/>
      <c r="N217" s="159"/>
      <c r="O217" s="59"/>
      <c r="P217" s="59"/>
      <c r="Q217" s="59"/>
      <c r="R217" s="59"/>
      <c r="S217" s="59"/>
      <c r="T217" s="60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8" t="s">
        <v>152</v>
      </c>
      <c r="AU217" s="18" t="s">
        <v>83</v>
      </c>
    </row>
    <row r="218" spans="2:51" s="15" customFormat="1" ht="10.2">
      <c r="B218" s="176"/>
      <c r="D218" s="155" t="s">
        <v>165</v>
      </c>
      <c r="E218" s="177" t="s">
        <v>1</v>
      </c>
      <c r="F218" s="178" t="s">
        <v>1164</v>
      </c>
      <c r="H218" s="177" t="s">
        <v>1</v>
      </c>
      <c r="I218" s="179"/>
      <c r="L218" s="176"/>
      <c r="M218" s="180"/>
      <c r="N218" s="181"/>
      <c r="O218" s="181"/>
      <c r="P218" s="181"/>
      <c r="Q218" s="181"/>
      <c r="R218" s="181"/>
      <c r="S218" s="181"/>
      <c r="T218" s="182"/>
      <c r="AT218" s="177" t="s">
        <v>165</v>
      </c>
      <c r="AU218" s="177" t="s">
        <v>83</v>
      </c>
      <c r="AV218" s="15" t="s">
        <v>81</v>
      </c>
      <c r="AW218" s="15" t="s">
        <v>30</v>
      </c>
      <c r="AX218" s="15" t="s">
        <v>73</v>
      </c>
      <c r="AY218" s="177" t="s">
        <v>144</v>
      </c>
    </row>
    <row r="219" spans="2:51" s="13" customFormat="1" ht="10.2">
      <c r="B219" s="160"/>
      <c r="D219" s="155" t="s">
        <v>165</v>
      </c>
      <c r="E219" s="161" t="s">
        <v>1</v>
      </c>
      <c r="F219" s="162" t="s">
        <v>1199</v>
      </c>
      <c r="H219" s="163">
        <v>1057</v>
      </c>
      <c r="I219" s="164"/>
      <c r="L219" s="160"/>
      <c r="M219" s="165"/>
      <c r="N219" s="166"/>
      <c r="O219" s="166"/>
      <c r="P219" s="166"/>
      <c r="Q219" s="166"/>
      <c r="R219" s="166"/>
      <c r="S219" s="166"/>
      <c r="T219" s="167"/>
      <c r="AT219" s="161" t="s">
        <v>165</v>
      </c>
      <c r="AU219" s="161" t="s">
        <v>83</v>
      </c>
      <c r="AV219" s="13" t="s">
        <v>83</v>
      </c>
      <c r="AW219" s="13" t="s">
        <v>30</v>
      </c>
      <c r="AX219" s="13" t="s">
        <v>73</v>
      </c>
      <c r="AY219" s="161" t="s">
        <v>144</v>
      </c>
    </row>
    <row r="220" spans="2:51" s="14" customFormat="1" ht="10.2">
      <c r="B220" s="168"/>
      <c r="D220" s="155" t="s">
        <v>165</v>
      </c>
      <c r="E220" s="169" t="s">
        <v>1</v>
      </c>
      <c r="F220" s="170" t="s">
        <v>167</v>
      </c>
      <c r="H220" s="171">
        <v>1057</v>
      </c>
      <c r="I220" s="172"/>
      <c r="L220" s="168"/>
      <c r="M220" s="173"/>
      <c r="N220" s="174"/>
      <c r="O220" s="174"/>
      <c r="P220" s="174"/>
      <c r="Q220" s="174"/>
      <c r="R220" s="174"/>
      <c r="S220" s="174"/>
      <c r="T220" s="175"/>
      <c r="AT220" s="169" t="s">
        <v>165</v>
      </c>
      <c r="AU220" s="169" t="s">
        <v>83</v>
      </c>
      <c r="AV220" s="14" t="s">
        <v>151</v>
      </c>
      <c r="AW220" s="14" t="s">
        <v>30</v>
      </c>
      <c r="AX220" s="14" t="s">
        <v>81</v>
      </c>
      <c r="AY220" s="169" t="s">
        <v>144</v>
      </c>
    </row>
    <row r="221" spans="1:65" s="2" customFormat="1" ht="16.5" customHeight="1">
      <c r="A221" s="33"/>
      <c r="B221" s="141"/>
      <c r="C221" s="183" t="s">
        <v>275</v>
      </c>
      <c r="D221" s="183" t="s">
        <v>189</v>
      </c>
      <c r="E221" s="184" t="s">
        <v>1200</v>
      </c>
      <c r="F221" s="185" t="s">
        <v>1201</v>
      </c>
      <c r="G221" s="186" t="s">
        <v>192</v>
      </c>
      <c r="H221" s="187">
        <v>1268.4</v>
      </c>
      <c r="I221" s="188"/>
      <c r="J221" s="189">
        <f>ROUND(I221*H221,2)</f>
        <v>0</v>
      </c>
      <c r="K221" s="185" t="s">
        <v>183</v>
      </c>
      <c r="L221" s="190"/>
      <c r="M221" s="191" t="s">
        <v>1</v>
      </c>
      <c r="N221" s="192" t="s">
        <v>38</v>
      </c>
      <c r="O221" s="59"/>
      <c r="P221" s="151">
        <f>O221*H221</f>
        <v>0</v>
      </c>
      <c r="Q221" s="151">
        <v>0</v>
      </c>
      <c r="R221" s="151">
        <f>Q221*H221</f>
        <v>0</v>
      </c>
      <c r="S221" s="151">
        <v>0</v>
      </c>
      <c r="T221" s="152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53" t="s">
        <v>245</v>
      </c>
      <c r="AT221" s="153" t="s">
        <v>189</v>
      </c>
      <c r="AU221" s="153" t="s">
        <v>83</v>
      </c>
      <c r="AY221" s="18" t="s">
        <v>144</v>
      </c>
      <c r="BE221" s="154">
        <f>IF(N221="základní",J221,0)</f>
        <v>0</v>
      </c>
      <c r="BF221" s="154">
        <f>IF(N221="snížená",J221,0)</f>
        <v>0</v>
      </c>
      <c r="BG221" s="154">
        <f>IF(N221="zákl. přenesená",J221,0)</f>
        <v>0</v>
      </c>
      <c r="BH221" s="154">
        <f>IF(N221="sníž. přenesená",J221,0)</f>
        <v>0</v>
      </c>
      <c r="BI221" s="154">
        <f>IF(N221="nulová",J221,0)</f>
        <v>0</v>
      </c>
      <c r="BJ221" s="18" t="s">
        <v>81</v>
      </c>
      <c r="BK221" s="154">
        <f>ROUND(I221*H221,2)</f>
        <v>0</v>
      </c>
      <c r="BL221" s="18" t="s">
        <v>196</v>
      </c>
      <c r="BM221" s="153" t="s">
        <v>278</v>
      </c>
    </row>
    <row r="222" spans="1:47" s="2" customFormat="1" ht="10.2">
      <c r="A222" s="33"/>
      <c r="B222" s="34"/>
      <c r="C222" s="33"/>
      <c r="D222" s="155" t="s">
        <v>152</v>
      </c>
      <c r="E222" s="33"/>
      <c r="F222" s="156" t="s">
        <v>1201</v>
      </c>
      <c r="G222" s="33"/>
      <c r="H222" s="33"/>
      <c r="I222" s="157"/>
      <c r="J222" s="33"/>
      <c r="K222" s="33"/>
      <c r="L222" s="34"/>
      <c r="M222" s="158"/>
      <c r="N222" s="159"/>
      <c r="O222" s="59"/>
      <c r="P222" s="59"/>
      <c r="Q222" s="59"/>
      <c r="R222" s="59"/>
      <c r="S222" s="59"/>
      <c r="T222" s="60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152</v>
      </c>
      <c r="AU222" s="18" t="s">
        <v>83</v>
      </c>
    </row>
    <row r="223" spans="2:51" s="13" customFormat="1" ht="10.2">
      <c r="B223" s="160"/>
      <c r="D223" s="155" t="s">
        <v>165</v>
      </c>
      <c r="E223" s="161" t="s">
        <v>1</v>
      </c>
      <c r="F223" s="162" t="s">
        <v>1202</v>
      </c>
      <c r="H223" s="163">
        <v>1268.4</v>
      </c>
      <c r="I223" s="164"/>
      <c r="L223" s="160"/>
      <c r="M223" s="165"/>
      <c r="N223" s="166"/>
      <c r="O223" s="166"/>
      <c r="P223" s="166"/>
      <c r="Q223" s="166"/>
      <c r="R223" s="166"/>
      <c r="S223" s="166"/>
      <c r="T223" s="167"/>
      <c r="AT223" s="161" t="s">
        <v>165</v>
      </c>
      <c r="AU223" s="161" t="s">
        <v>83</v>
      </c>
      <c r="AV223" s="13" t="s">
        <v>83</v>
      </c>
      <c r="AW223" s="13" t="s">
        <v>30</v>
      </c>
      <c r="AX223" s="13" t="s">
        <v>73</v>
      </c>
      <c r="AY223" s="161" t="s">
        <v>144</v>
      </c>
    </row>
    <row r="224" spans="2:51" s="14" customFormat="1" ht="10.2">
      <c r="B224" s="168"/>
      <c r="D224" s="155" t="s">
        <v>165</v>
      </c>
      <c r="E224" s="169" t="s">
        <v>1</v>
      </c>
      <c r="F224" s="170" t="s">
        <v>167</v>
      </c>
      <c r="H224" s="171">
        <v>1268.4</v>
      </c>
      <c r="I224" s="172"/>
      <c r="L224" s="168"/>
      <c r="M224" s="173"/>
      <c r="N224" s="174"/>
      <c r="O224" s="174"/>
      <c r="P224" s="174"/>
      <c r="Q224" s="174"/>
      <c r="R224" s="174"/>
      <c r="S224" s="174"/>
      <c r="T224" s="175"/>
      <c r="AT224" s="169" t="s">
        <v>165</v>
      </c>
      <c r="AU224" s="169" t="s">
        <v>83</v>
      </c>
      <c r="AV224" s="14" t="s">
        <v>151</v>
      </c>
      <c r="AW224" s="14" t="s">
        <v>30</v>
      </c>
      <c r="AX224" s="14" t="s">
        <v>81</v>
      </c>
      <c r="AY224" s="169" t="s">
        <v>144</v>
      </c>
    </row>
    <row r="225" spans="1:65" s="2" customFormat="1" ht="22.8">
      <c r="A225" s="33"/>
      <c r="B225" s="141"/>
      <c r="C225" s="142" t="s">
        <v>227</v>
      </c>
      <c r="D225" s="142" t="s">
        <v>146</v>
      </c>
      <c r="E225" s="143" t="s">
        <v>1203</v>
      </c>
      <c r="F225" s="144" t="s">
        <v>1204</v>
      </c>
      <c r="G225" s="145" t="s">
        <v>192</v>
      </c>
      <c r="H225" s="146">
        <v>36</v>
      </c>
      <c r="I225" s="147"/>
      <c r="J225" s="148">
        <f>ROUND(I225*H225,2)</f>
        <v>0</v>
      </c>
      <c r="K225" s="144" t="s">
        <v>183</v>
      </c>
      <c r="L225" s="34"/>
      <c r="M225" s="149" t="s">
        <v>1</v>
      </c>
      <c r="N225" s="150" t="s">
        <v>38</v>
      </c>
      <c r="O225" s="59"/>
      <c r="P225" s="151">
        <f>O225*H225</f>
        <v>0</v>
      </c>
      <c r="Q225" s="151">
        <v>0</v>
      </c>
      <c r="R225" s="151">
        <f>Q225*H225</f>
        <v>0</v>
      </c>
      <c r="S225" s="151">
        <v>0</v>
      </c>
      <c r="T225" s="152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53" t="s">
        <v>196</v>
      </c>
      <c r="AT225" s="153" t="s">
        <v>146</v>
      </c>
      <c r="AU225" s="153" t="s">
        <v>83</v>
      </c>
      <c r="AY225" s="18" t="s">
        <v>144</v>
      </c>
      <c r="BE225" s="154">
        <f>IF(N225="základní",J225,0)</f>
        <v>0</v>
      </c>
      <c r="BF225" s="154">
        <f>IF(N225="snížená",J225,0)</f>
        <v>0</v>
      </c>
      <c r="BG225" s="154">
        <f>IF(N225="zákl. přenesená",J225,0)</f>
        <v>0</v>
      </c>
      <c r="BH225" s="154">
        <f>IF(N225="sníž. přenesená",J225,0)</f>
        <v>0</v>
      </c>
      <c r="BI225" s="154">
        <f>IF(N225="nulová",J225,0)</f>
        <v>0</v>
      </c>
      <c r="BJ225" s="18" t="s">
        <v>81</v>
      </c>
      <c r="BK225" s="154">
        <f>ROUND(I225*H225,2)</f>
        <v>0</v>
      </c>
      <c r="BL225" s="18" t="s">
        <v>196</v>
      </c>
      <c r="BM225" s="153" t="s">
        <v>284</v>
      </c>
    </row>
    <row r="226" spans="1:47" s="2" customFormat="1" ht="19.2">
      <c r="A226" s="33"/>
      <c r="B226" s="34"/>
      <c r="C226" s="33"/>
      <c r="D226" s="155" t="s">
        <v>152</v>
      </c>
      <c r="E226" s="33"/>
      <c r="F226" s="156" t="s">
        <v>1204</v>
      </c>
      <c r="G226" s="33"/>
      <c r="H226" s="33"/>
      <c r="I226" s="157"/>
      <c r="J226" s="33"/>
      <c r="K226" s="33"/>
      <c r="L226" s="34"/>
      <c r="M226" s="158"/>
      <c r="N226" s="159"/>
      <c r="O226" s="59"/>
      <c r="P226" s="59"/>
      <c r="Q226" s="59"/>
      <c r="R226" s="59"/>
      <c r="S226" s="59"/>
      <c r="T226" s="60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8" t="s">
        <v>152</v>
      </c>
      <c r="AU226" s="18" t="s">
        <v>83</v>
      </c>
    </row>
    <row r="227" spans="2:51" s="15" customFormat="1" ht="10.2">
      <c r="B227" s="176"/>
      <c r="D227" s="155" t="s">
        <v>165</v>
      </c>
      <c r="E227" s="177" t="s">
        <v>1</v>
      </c>
      <c r="F227" s="178" t="s">
        <v>1164</v>
      </c>
      <c r="H227" s="177" t="s">
        <v>1</v>
      </c>
      <c r="I227" s="179"/>
      <c r="L227" s="176"/>
      <c r="M227" s="180"/>
      <c r="N227" s="181"/>
      <c r="O227" s="181"/>
      <c r="P227" s="181"/>
      <c r="Q227" s="181"/>
      <c r="R227" s="181"/>
      <c r="S227" s="181"/>
      <c r="T227" s="182"/>
      <c r="AT227" s="177" t="s">
        <v>165</v>
      </c>
      <c r="AU227" s="177" t="s">
        <v>83</v>
      </c>
      <c r="AV227" s="15" t="s">
        <v>81</v>
      </c>
      <c r="AW227" s="15" t="s">
        <v>30</v>
      </c>
      <c r="AX227" s="15" t="s">
        <v>73</v>
      </c>
      <c r="AY227" s="177" t="s">
        <v>144</v>
      </c>
    </row>
    <row r="228" spans="2:51" s="13" customFormat="1" ht="10.2">
      <c r="B228" s="160"/>
      <c r="D228" s="155" t="s">
        <v>165</v>
      </c>
      <c r="E228" s="161" t="s">
        <v>1</v>
      </c>
      <c r="F228" s="162" t="s">
        <v>254</v>
      </c>
      <c r="H228" s="163">
        <v>36</v>
      </c>
      <c r="I228" s="164"/>
      <c r="L228" s="160"/>
      <c r="M228" s="165"/>
      <c r="N228" s="166"/>
      <c r="O228" s="166"/>
      <c r="P228" s="166"/>
      <c r="Q228" s="166"/>
      <c r="R228" s="166"/>
      <c r="S228" s="166"/>
      <c r="T228" s="167"/>
      <c r="AT228" s="161" t="s">
        <v>165</v>
      </c>
      <c r="AU228" s="161" t="s">
        <v>83</v>
      </c>
      <c r="AV228" s="13" t="s">
        <v>83</v>
      </c>
      <c r="AW228" s="13" t="s">
        <v>30</v>
      </c>
      <c r="AX228" s="13" t="s">
        <v>73</v>
      </c>
      <c r="AY228" s="161" t="s">
        <v>144</v>
      </c>
    </row>
    <row r="229" spans="2:51" s="14" customFormat="1" ht="10.2">
      <c r="B229" s="168"/>
      <c r="D229" s="155" t="s">
        <v>165</v>
      </c>
      <c r="E229" s="169" t="s">
        <v>1</v>
      </c>
      <c r="F229" s="170" t="s">
        <v>167</v>
      </c>
      <c r="H229" s="171">
        <v>36</v>
      </c>
      <c r="I229" s="172"/>
      <c r="L229" s="168"/>
      <c r="M229" s="173"/>
      <c r="N229" s="174"/>
      <c r="O229" s="174"/>
      <c r="P229" s="174"/>
      <c r="Q229" s="174"/>
      <c r="R229" s="174"/>
      <c r="S229" s="174"/>
      <c r="T229" s="175"/>
      <c r="AT229" s="169" t="s">
        <v>165</v>
      </c>
      <c r="AU229" s="169" t="s">
        <v>83</v>
      </c>
      <c r="AV229" s="14" t="s">
        <v>151</v>
      </c>
      <c r="AW229" s="14" t="s">
        <v>30</v>
      </c>
      <c r="AX229" s="14" t="s">
        <v>81</v>
      </c>
      <c r="AY229" s="169" t="s">
        <v>144</v>
      </c>
    </row>
    <row r="230" spans="1:65" s="2" customFormat="1" ht="16.5" customHeight="1">
      <c r="A230" s="33"/>
      <c r="B230" s="141"/>
      <c r="C230" s="183" t="s">
        <v>286</v>
      </c>
      <c r="D230" s="183" t="s">
        <v>189</v>
      </c>
      <c r="E230" s="184" t="s">
        <v>1194</v>
      </c>
      <c r="F230" s="185" t="s">
        <v>1195</v>
      </c>
      <c r="G230" s="186" t="s">
        <v>192</v>
      </c>
      <c r="H230" s="187">
        <v>43.2</v>
      </c>
      <c r="I230" s="188"/>
      <c r="J230" s="189">
        <f>ROUND(I230*H230,2)</f>
        <v>0</v>
      </c>
      <c r="K230" s="185" t="s">
        <v>183</v>
      </c>
      <c r="L230" s="190"/>
      <c r="M230" s="191" t="s">
        <v>1</v>
      </c>
      <c r="N230" s="192" t="s">
        <v>38</v>
      </c>
      <c r="O230" s="59"/>
      <c r="P230" s="151">
        <f>O230*H230</f>
        <v>0</v>
      </c>
      <c r="Q230" s="151">
        <v>0</v>
      </c>
      <c r="R230" s="151">
        <f>Q230*H230</f>
        <v>0</v>
      </c>
      <c r="S230" s="151">
        <v>0</v>
      </c>
      <c r="T230" s="152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53" t="s">
        <v>245</v>
      </c>
      <c r="AT230" s="153" t="s">
        <v>189</v>
      </c>
      <c r="AU230" s="153" t="s">
        <v>83</v>
      </c>
      <c r="AY230" s="18" t="s">
        <v>144</v>
      </c>
      <c r="BE230" s="154">
        <f>IF(N230="základní",J230,0)</f>
        <v>0</v>
      </c>
      <c r="BF230" s="154">
        <f>IF(N230="snížená",J230,0)</f>
        <v>0</v>
      </c>
      <c r="BG230" s="154">
        <f>IF(N230="zákl. přenesená",J230,0)</f>
        <v>0</v>
      </c>
      <c r="BH230" s="154">
        <f>IF(N230="sníž. přenesená",J230,0)</f>
        <v>0</v>
      </c>
      <c r="BI230" s="154">
        <f>IF(N230="nulová",J230,0)</f>
        <v>0</v>
      </c>
      <c r="BJ230" s="18" t="s">
        <v>81</v>
      </c>
      <c r="BK230" s="154">
        <f>ROUND(I230*H230,2)</f>
        <v>0</v>
      </c>
      <c r="BL230" s="18" t="s">
        <v>196</v>
      </c>
      <c r="BM230" s="153" t="s">
        <v>289</v>
      </c>
    </row>
    <row r="231" spans="1:47" s="2" customFormat="1" ht="10.2">
      <c r="A231" s="33"/>
      <c r="B231" s="34"/>
      <c r="C231" s="33"/>
      <c r="D231" s="155" t="s">
        <v>152</v>
      </c>
      <c r="E231" s="33"/>
      <c r="F231" s="156" t="s">
        <v>1195</v>
      </c>
      <c r="G231" s="33"/>
      <c r="H231" s="33"/>
      <c r="I231" s="157"/>
      <c r="J231" s="33"/>
      <c r="K231" s="33"/>
      <c r="L231" s="34"/>
      <c r="M231" s="158"/>
      <c r="N231" s="159"/>
      <c r="O231" s="59"/>
      <c r="P231" s="59"/>
      <c r="Q231" s="59"/>
      <c r="R231" s="59"/>
      <c r="S231" s="59"/>
      <c r="T231" s="60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T231" s="18" t="s">
        <v>152</v>
      </c>
      <c r="AU231" s="18" t="s">
        <v>83</v>
      </c>
    </row>
    <row r="232" spans="2:51" s="13" customFormat="1" ht="10.2">
      <c r="B232" s="160"/>
      <c r="D232" s="155" t="s">
        <v>165</v>
      </c>
      <c r="E232" s="161" t="s">
        <v>1</v>
      </c>
      <c r="F232" s="162" t="s">
        <v>1205</v>
      </c>
      <c r="H232" s="163">
        <v>43.2</v>
      </c>
      <c r="I232" s="164"/>
      <c r="L232" s="160"/>
      <c r="M232" s="165"/>
      <c r="N232" s="166"/>
      <c r="O232" s="166"/>
      <c r="P232" s="166"/>
      <c r="Q232" s="166"/>
      <c r="R232" s="166"/>
      <c r="S232" s="166"/>
      <c r="T232" s="167"/>
      <c r="AT232" s="161" t="s">
        <v>165</v>
      </c>
      <c r="AU232" s="161" t="s">
        <v>83</v>
      </c>
      <c r="AV232" s="13" t="s">
        <v>83</v>
      </c>
      <c r="AW232" s="13" t="s">
        <v>30</v>
      </c>
      <c r="AX232" s="13" t="s">
        <v>73</v>
      </c>
      <c r="AY232" s="161" t="s">
        <v>144</v>
      </c>
    </row>
    <row r="233" spans="2:51" s="14" customFormat="1" ht="10.2">
      <c r="B233" s="168"/>
      <c r="D233" s="155" t="s">
        <v>165</v>
      </c>
      <c r="E233" s="169" t="s">
        <v>1</v>
      </c>
      <c r="F233" s="170" t="s">
        <v>167</v>
      </c>
      <c r="H233" s="171">
        <v>43.2</v>
      </c>
      <c r="I233" s="172"/>
      <c r="L233" s="168"/>
      <c r="M233" s="173"/>
      <c r="N233" s="174"/>
      <c r="O233" s="174"/>
      <c r="P233" s="174"/>
      <c r="Q233" s="174"/>
      <c r="R233" s="174"/>
      <c r="S233" s="174"/>
      <c r="T233" s="175"/>
      <c r="AT233" s="169" t="s">
        <v>165</v>
      </c>
      <c r="AU233" s="169" t="s">
        <v>83</v>
      </c>
      <c r="AV233" s="14" t="s">
        <v>151</v>
      </c>
      <c r="AW233" s="14" t="s">
        <v>30</v>
      </c>
      <c r="AX233" s="14" t="s">
        <v>81</v>
      </c>
      <c r="AY233" s="169" t="s">
        <v>144</v>
      </c>
    </row>
    <row r="234" spans="1:65" s="2" customFormat="1" ht="21.75" customHeight="1">
      <c r="A234" s="33"/>
      <c r="B234" s="141"/>
      <c r="C234" s="142" t="s">
        <v>231</v>
      </c>
      <c r="D234" s="142" t="s">
        <v>146</v>
      </c>
      <c r="E234" s="143" t="s">
        <v>1206</v>
      </c>
      <c r="F234" s="144" t="s">
        <v>1207</v>
      </c>
      <c r="G234" s="145" t="s">
        <v>182</v>
      </c>
      <c r="H234" s="146">
        <v>42</v>
      </c>
      <c r="I234" s="147"/>
      <c r="J234" s="148">
        <f>ROUND(I234*H234,2)</f>
        <v>0</v>
      </c>
      <c r="K234" s="144" t="s">
        <v>183</v>
      </c>
      <c r="L234" s="34"/>
      <c r="M234" s="149" t="s">
        <v>1</v>
      </c>
      <c r="N234" s="150" t="s">
        <v>38</v>
      </c>
      <c r="O234" s="59"/>
      <c r="P234" s="151">
        <f>O234*H234</f>
        <v>0</v>
      </c>
      <c r="Q234" s="151">
        <v>0</v>
      </c>
      <c r="R234" s="151">
        <f>Q234*H234</f>
        <v>0</v>
      </c>
      <c r="S234" s="151">
        <v>0</v>
      </c>
      <c r="T234" s="152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53" t="s">
        <v>196</v>
      </c>
      <c r="AT234" s="153" t="s">
        <v>146</v>
      </c>
      <c r="AU234" s="153" t="s">
        <v>83</v>
      </c>
      <c r="AY234" s="18" t="s">
        <v>144</v>
      </c>
      <c r="BE234" s="154">
        <f>IF(N234="základní",J234,0)</f>
        <v>0</v>
      </c>
      <c r="BF234" s="154">
        <f>IF(N234="snížená",J234,0)</f>
        <v>0</v>
      </c>
      <c r="BG234" s="154">
        <f>IF(N234="zákl. přenesená",J234,0)</f>
        <v>0</v>
      </c>
      <c r="BH234" s="154">
        <f>IF(N234="sníž. přenesená",J234,0)</f>
        <v>0</v>
      </c>
      <c r="BI234" s="154">
        <f>IF(N234="nulová",J234,0)</f>
        <v>0</v>
      </c>
      <c r="BJ234" s="18" t="s">
        <v>81</v>
      </c>
      <c r="BK234" s="154">
        <f>ROUND(I234*H234,2)</f>
        <v>0</v>
      </c>
      <c r="BL234" s="18" t="s">
        <v>196</v>
      </c>
      <c r="BM234" s="153" t="s">
        <v>292</v>
      </c>
    </row>
    <row r="235" spans="1:47" s="2" customFormat="1" ht="10.2">
      <c r="A235" s="33"/>
      <c r="B235" s="34"/>
      <c r="C235" s="33"/>
      <c r="D235" s="155" t="s">
        <v>152</v>
      </c>
      <c r="E235" s="33"/>
      <c r="F235" s="156" t="s">
        <v>1207</v>
      </c>
      <c r="G235" s="33"/>
      <c r="H235" s="33"/>
      <c r="I235" s="157"/>
      <c r="J235" s="33"/>
      <c r="K235" s="33"/>
      <c r="L235" s="34"/>
      <c r="M235" s="158"/>
      <c r="N235" s="159"/>
      <c r="O235" s="59"/>
      <c r="P235" s="59"/>
      <c r="Q235" s="59"/>
      <c r="R235" s="59"/>
      <c r="S235" s="59"/>
      <c r="T235" s="60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T235" s="18" t="s">
        <v>152</v>
      </c>
      <c r="AU235" s="18" t="s">
        <v>83</v>
      </c>
    </row>
    <row r="236" spans="2:51" s="15" customFormat="1" ht="10.2">
      <c r="B236" s="176"/>
      <c r="D236" s="155" t="s">
        <v>165</v>
      </c>
      <c r="E236" s="177" t="s">
        <v>1</v>
      </c>
      <c r="F236" s="178" t="s">
        <v>1164</v>
      </c>
      <c r="H236" s="177" t="s">
        <v>1</v>
      </c>
      <c r="I236" s="179"/>
      <c r="L236" s="176"/>
      <c r="M236" s="180"/>
      <c r="N236" s="181"/>
      <c r="O236" s="181"/>
      <c r="P236" s="181"/>
      <c r="Q236" s="181"/>
      <c r="R236" s="181"/>
      <c r="S236" s="181"/>
      <c r="T236" s="182"/>
      <c r="AT236" s="177" t="s">
        <v>165</v>
      </c>
      <c r="AU236" s="177" t="s">
        <v>83</v>
      </c>
      <c r="AV236" s="15" t="s">
        <v>81</v>
      </c>
      <c r="AW236" s="15" t="s">
        <v>30</v>
      </c>
      <c r="AX236" s="15" t="s">
        <v>73</v>
      </c>
      <c r="AY236" s="177" t="s">
        <v>144</v>
      </c>
    </row>
    <row r="237" spans="2:51" s="13" customFormat="1" ht="10.2">
      <c r="B237" s="160"/>
      <c r="D237" s="155" t="s">
        <v>165</v>
      </c>
      <c r="E237" s="161" t="s">
        <v>1</v>
      </c>
      <c r="F237" s="162" t="s">
        <v>267</v>
      </c>
      <c r="H237" s="163">
        <v>42</v>
      </c>
      <c r="I237" s="164"/>
      <c r="L237" s="160"/>
      <c r="M237" s="165"/>
      <c r="N237" s="166"/>
      <c r="O237" s="166"/>
      <c r="P237" s="166"/>
      <c r="Q237" s="166"/>
      <c r="R237" s="166"/>
      <c r="S237" s="166"/>
      <c r="T237" s="167"/>
      <c r="AT237" s="161" t="s">
        <v>165</v>
      </c>
      <c r="AU237" s="161" t="s">
        <v>83</v>
      </c>
      <c r="AV237" s="13" t="s">
        <v>83</v>
      </c>
      <c r="AW237" s="13" t="s">
        <v>30</v>
      </c>
      <c r="AX237" s="13" t="s">
        <v>73</v>
      </c>
      <c r="AY237" s="161" t="s">
        <v>144</v>
      </c>
    </row>
    <row r="238" spans="2:51" s="14" customFormat="1" ht="10.2">
      <c r="B238" s="168"/>
      <c r="D238" s="155" t="s">
        <v>165</v>
      </c>
      <c r="E238" s="169" t="s">
        <v>1</v>
      </c>
      <c r="F238" s="170" t="s">
        <v>167</v>
      </c>
      <c r="H238" s="171">
        <v>42</v>
      </c>
      <c r="I238" s="172"/>
      <c r="L238" s="168"/>
      <c r="M238" s="173"/>
      <c r="N238" s="174"/>
      <c r="O238" s="174"/>
      <c r="P238" s="174"/>
      <c r="Q238" s="174"/>
      <c r="R238" s="174"/>
      <c r="S238" s="174"/>
      <c r="T238" s="175"/>
      <c r="AT238" s="169" t="s">
        <v>165</v>
      </c>
      <c r="AU238" s="169" t="s">
        <v>83</v>
      </c>
      <c r="AV238" s="14" t="s">
        <v>151</v>
      </c>
      <c r="AW238" s="14" t="s">
        <v>30</v>
      </c>
      <c r="AX238" s="14" t="s">
        <v>81</v>
      </c>
      <c r="AY238" s="169" t="s">
        <v>144</v>
      </c>
    </row>
    <row r="239" spans="1:65" s="2" customFormat="1" ht="22.8">
      <c r="A239" s="33"/>
      <c r="B239" s="141"/>
      <c r="C239" s="142" t="s">
        <v>293</v>
      </c>
      <c r="D239" s="142" t="s">
        <v>146</v>
      </c>
      <c r="E239" s="143" t="s">
        <v>1208</v>
      </c>
      <c r="F239" s="144" t="s">
        <v>1209</v>
      </c>
      <c r="G239" s="145" t="s">
        <v>182</v>
      </c>
      <c r="H239" s="146">
        <v>468</v>
      </c>
      <c r="I239" s="147"/>
      <c r="J239" s="148">
        <f>ROUND(I239*H239,2)</f>
        <v>0</v>
      </c>
      <c r="K239" s="144" t="s">
        <v>183</v>
      </c>
      <c r="L239" s="34"/>
      <c r="M239" s="149" t="s">
        <v>1</v>
      </c>
      <c r="N239" s="150" t="s">
        <v>38</v>
      </c>
      <c r="O239" s="59"/>
      <c r="P239" s="151">
        <f>O239*H239</f>
        <v>0</v>
      </c>
      <c r="Q239" s="151">
        <v>0</v>
      </c>
      <c r="R239" s="151">
        <f>Q239*H239</f>
        <v>0</v>
      </c>
      <c r="S239" s="151">
        <v>0</v>
      </c>
      <c r="T239" s="152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53" t="s">
        <v>196</v>
      </c>
      <c r="AT239" s="153" t="s">
        <v>146</v>
      </c>
      <c r="AU239" s="153" t="s">
        <v>83</v>
      </c>
      <c r="AY239" s="18" t="s">
        <v>144</v>
      </c>
      <c r="BE239" s="154">
        <f>IF(N239="základní",J239,0)</f>
        <v>0</v>
      </c>
      <c r="BF239" s="154">
        <f>IF(N239="snížená",J239,0)</f>
        <v>0</v>
      </c>
      <c r="BG239" s="154">
        <f>IF(N239="zákl. přenesená",J239,0)</f>
        <v>0</v>
      </c>
      <c r="BH239" s="154">
        <f>IF(N239="sníž. přenesená",J239,0)</f>
        <v>0</v>
      </c>
      <c r="BI239" s="154">
        <f>IF(N239="nulová",J239,0)</f>
        <v>0</v>
      </c>
      <c r="BJ239" s="18" t="s">
        <v>81</v>
      </c>
      <c r="BK239" s="154">
        <f>ROUND(I239*H239,2)</f>
        <v>0</v>
      </c>
      <c r="BL239" s="18" t="s">
        <v>196</v>
      </c>
      <c r="BM239" s="153" t="s">
        <v>296</v>
      </c>
    </row>
    <row r="240" spans="1:47" s="2" customFormat="1" ht="19.2">
      <c r="A240" s="33"/>
      <c r="B240" s="34"/>
      <c r="C240" s="33"/>
      <c r="D240" s="155" t="s">
        <v>152</v>
      </c>
      <c r="E240" s="33"/>
      <c r="F240" s="156" t="s">
        <v>1209</v>
      </c>
      <c r="G240" s="33"/>
      <c r="H240" s="33"/>
      <c r="I240" s="157"/>
      <c r="J240" s="33"/>
      <c r="K240" s="33"/>
      <c r="L240" s="34"/>
      <c r="M240" s="158"/>
      <c r="N240" s="159"/>
      <c r="O240" s="59"/>
      <c r="P240" s="59"/>
      <c r="Q240" s="59"/>
      <c r="R240" s="59"/>
      <c r="S240" s="59"/>
      <c r="T240" s="60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T240" s="18" t="s">
        <v>152</v>
      </c>
      <c r="AU240" s="18" t="s">
        <v>83</v>
      </c>
    </row>
    <row r="241" spans="2:51" s="15" customFormat="1" ht="10.2">
      <c r="B241" s="176"/>
      <c r="D241" s="155" t="s">
        <v>165</v>
      </c>
      <c r="E241" s="177" t="s">
        <v>1</v>
      </c>
      <c r="F241" s="178" t="s">
        <v>1164</v>
      </c>
      <c r="H241" s="177" t="s">
        <v>1</v>
      </c>
      <c r="I241" s="179"/>
      <c r="L241" s="176"/>
      <c r="M241" s="180"/>
      <c r="N241" s="181"/>
      <c r="O241" s="181"/>
      <c r="P241" s="181"/>
      <c r="Q241" s="181"/>
      <c r="R241" s="181"/>
      <c r="S241" s="181"/>
      <c r="T241" s="182"/>
      <c r="AT241" s="177" t="s">
        <v>165</v>
      </c>
      <c r="AU241" s="177" t="s">
        <v>83</v>
      </c>
      <c r="AV241" s="15" t="s">
        <v>81</v>
      </c>
      <c r="AW241" s="15" t="s">
        <v>30</v>
      </c>
      <c r="AX241" s="15" t="s">
        <v>73</v>
      </c>
      <c r="AY241" s="177" t="s">
        <v>144</v>
      </c>
    </row>
    <row r="242" spans="2:51" s="13" customFormat="1" ht="10.2">
      <c r="B242" s="160"/>
      <c r="D242" s="155" t="s">
        <v>165</v>
      </c>
      <c r="E242" s="161" t="s">
        <v>1</v>
      </c>
      <c r="F242" s="162" t="s">
        <v>1210</v>
      </c>
      <c r="H242" s="163">
        <v>468</v>
      </c>
      <c r="I242" s="164"/>
      <c r="L242" s="160"/>
      <c r="M242" s="165"/>
      <c r="N242" s="166"/>
      <c r="O242" s="166"/>
      <c r="P242" s="166"/>
      <c r="Q242" s="166"/>
      <c r="R242" s="166"/>
      <c r="S242" s="166"/>
      <c r="T242" s="167"/>
      <c r="AT242" s="161" t="s">
        <v>165</v>
      </c>
      <c r="AU242" s="161" t="s">
        <v>83</v>
      </c>
      <c r="AV242" s="13" t="s">
        <v>83</v>
      </c>
      <c r="AW242" s="13" t="s">
        <v>30</v>
      </c>
      <c r="AX242" s="13" t="s">
        <v>73</v>
      </c>
      <c r="AY242" s="161" t="s">
        <v>144</v>
      </c>
    </row>
    <row r="243" spans="2:51" s="14" customFormat="1" ht="10.2">
      <c r="B243" s="168"/>
      <c r="D243" s="155" t="s">
        <v>165</v>
      </c>
      <c r="E243" s="169" t="s">
        <v>1</v>
      </c>
      <c r="F243" s="170" t="s">
        <v>167</v>
      </c>
      <c r="H243" s="171">
        <v>468</v>
      </c>
      <c r="I243" s="172"/>
      <c r="L243" s="168"/>
      <c r="M243" s="173"/>
      <c r="N243" s="174"/>
      <c r="O243" s="174"/>
      <c r="P243" s="174"/>
      <c r="Q243" s="174"/>
      <c r="R243" s="174"/>
      <c r="S243" s="174"/>
      <c r="T243" s="175"/>
      <c r="AT243" s="169" t="s">
        <v>165</v>
      </c>
      <c r="AU243" s="169" t="s">
        <v>83</v>
      </c>
      <c r="AV243" s="14" t="s">
        <v>151</v>
      </c>
      <c r="AW243" s="14" t="s">
        <v>30</v>
      </c>
      <c r="AX243" s="14" t="s">
        <v>81</v>
      </c>
      <c r="AY243" s="169" t="s">
        <v>144</v>
      </c>
    </row>
    <row r="244" spans="1:65" s="2" customFormat="1" ht="22.8">
      <c r="A244" s="33"/>
      <c r="B244" s="141"/>
      <c r="C244" s="142" t="s">
        <v>235</v>
      </c>
      <c r="D244" s="142" t="s">
        <v>146</v>
      </c>
      <c r="E244" s="143" t="s">
        <v>1211</v>
      </c>
      <c r="F244" s="144" t="s">
        <v>1212</v>
      </c>
      <c r="G244" s="145" t="s">
        <v>182</v>
      </c>
      <c r="H244" s="146">
        <v>41</v>
      </c>
      <c r="I244" s="147"/>
      <c r="J244" s="148">
        <f>ROUND(I244*H244,2)</f>
        <v>0</v>
      </c>
      <c r="K244" s="144" t="s">
        <v>183</v>
      </c>
      <c r="L244" s="34"/>
      <c r="M244" s="149" t="s">
        <v>1</v>
      </c>
      <c r="N244" s="150" t="s">
        <v>38</v>
      </c>
      <c r="O244" s="59"/>
      <c r="P244" s="151">
        <f>O244*H244</f>
        <v>0</v>
      </c>
      <c r="Q244" s="151">
        <v>0</v>
      </c>
      <c r="R244" s="151">
        <f>Q244*H244</f>
        <v>0</v>
      </c>
      <c r="S244" s="151">
        <v>0</v>
      </c>
      <c r="T244" s="152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53" t="s">
        <v>196</v>
      </c>
      <c r="AT244" s="153" t="s">
        <v>146</v>
      </c>
      <c r="AU244" s="153" t="s">
        <v>83</v>
      </c>
      <c r="AY244" s="18" t="s">
        <v>144</v>
      </c>
      <c r="BE244" s="154">
        <f>IF(N244="základní",J244,0)</f>
        <v>0</v>
      </c>
      <c r="BF244" s="154">
        <f>IF(N244="snížená",J244,0)</f>
        <v>0</v>
      </c>
      <c r="BG244" s="154">
        <f>IF(N244="zákl. přenesená",J244,0)</f>
        <v>0</v>
      </c>
      <c r="BH244" s="154">
        <f>IF(N244="sníž. přenesená",J244,0)</f>
        <v>0</v>
      </c>
      <c r="BI244" s="154">
        <f>IF(N244="nulová",J244,0)</f>
        <v>0</v>
      </c>
      <c r="BJ244" s="18" t="s">
        <v>81</v>
      </c>
      <c r="BK244" s="154">
        <f>ROUND(I244*H244,2)</f>
        <v>0</v>
      </c>
      <c r="BL244" s="18" t="s">
        <v>196</v>
      </c>
      <c r="BM244" s="153" t="s">
        <v>299</v>
      </c>
    </row>
    <row r="245" spans="1:47" s="2" customFormat="1" ht="19.2">
      <c r="A245" s="33"/>
      <c r="B245" s="34"/>
      <c r="C245" s="33"/>
      <c r="D245" s="155" t="s">
        <v>152</v>
      </c>
      <c r="E245" s="33"/>
      <c r="F245" s="156" t="s">
        <v>1212</v>
      </c>
      <c r="G245" s="33"/>
      <c r="H245" s="33"/>
      <c r="I245" s="157"/>
      <c r="J245" s="33"/>
      <c r="K245" s="33"/>
      <c r="L245" s="34"/>
      <c r="M245" s="158"/>
      <c r="N245" s="159"/>
      <c r="O245" s="59"/>
      <c r="P245" s="59"/>
      <c r="Q245" s="59"/>
      <c r="R245" s="59"/>
      <c r="S245" s="59"/>
      <c r="T245" s="60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8" t="s">
        <v>152</v>
      </c>
      <c r="AU245" s="18" t="s">
        <v>83</v>
      </c>
    </row>
    <row r="246" spans="2:51" s="15" customFormat="1" ht="10.2">
      <c r="B246" s="176"/>
      <c r="D246" s="155" t="s">
        <v>165</v>
      </c>
      <c r="E246" s="177" t="s">
        <v>1</v>
      </c>
      <c r="F246" s="178" t="s">
        <v>1164</v>
      </c>
      <c r="H246" s="177" t="s">
        <v>1</v>
      </c>
      <c r="I246" s="179"/>
      <c r="L246" s="176"/>
      <c r="M246" s="180"/>
      <c r="N246" s="181"/>
      <c r="O246" s="181"/>
      <c r="P246" s="181"/>
      <c r="Q246" s="181"/>
      <c r="R246" s="181"/>
      <c r="S246" s="181"/>
      <c r="T246" s="182"/>
      <c r="AT246" s="177" t="s">
        <v>165</v>
      </c>
      <c r="AU246" s="177" t="s">
        <v>83</v>
      </c>
      <c r="AV246" s="15" t="s">
        <v>81</v>
      </c>
      <c r="AW246" s="15" t="s">
        <v>30</v>
      </c>
      <c r="AX246" s="15" t="s">
        <v>73</v>
      </c>
      <c r="AY246" s="177" t="s">
        <v>144</v>
      </c>
    </row>
    <row r="247" spans="2:51" s="13" customFormat="1" ht="10.2">
      <c r="B247" s="160"/>
      <c r="D247" s="155" t="s">
        <v>165</v>
      </c>
      <c r="E247" s="161" t="s">
        <v>1</v>
      </c>
      <c r="F247" s="162" t="s">
        <v>358</v>
      </c>
      <c r="H247" s="163">
        <v>41</v>
      </c>
      <c r="I247" s="164"/>
      <c r="L247" s="160"/>
      <c r="M247" s="165"/>
      <c r="N247" s="166"/>
      <c r="O247" s="166"/>
      <c r="P247" s="166"/>
      <c r="Q247" s="166"/>
      <c r="R247" s="166"/>
      <c r="S247" s="166"/>
      <c r="T247" s="167"/>
      <c r="AT247" s="161" t="s">
        <v>165</v>
      </c>
      <c r="AU247" s="161" t="s">
        <v>83</v>
      </c>
      <c r="AV247" s="13" t="s">
        <v>83</v>
      </c>
      <c r="AW247" s="13" t="s">
        <v>30</v>
      </c>
      <c r="AX247" s="13" t="s">
        <v>73</v>
      </c>
      <c r="AY247" s="161" t="s">
        <v>144</v>
      </c>
    </row>
    <row r="248" spans="2:51" s="14" customFormat="1" ht="10.2">
      <c r="B248" s="168"/>
      <c r="D248" s="155" t="s">
        <v>165</v>
      </c>
      <c r="E248" s="169" t="s">
        <v>1</v>
      </c>
      <c r="F248" s="170" t="s">
        <v>167</v>
      </c>
      <c r="H248" s="171">
        <v>41</v>
      </c>
      <c r="I248" s="172"/>
      <c r="L248" s="168"/>
      <c r="M248" s="173"/>
      <c r="N248" s="174"/>
      <c r="O248" s="174"/>
      <c r="P248" s="174"/>
      <c r="Q248" s="174"/>
      <c r="R248" s="174"/>
      <c r="S248" s="174"/>
      <c r="T248" s="175"/>
      <c r="AT248" s="169" t="s">
        <v>165</v>
      </c>
      <c r="AU248" s="169" t="s">
        <v>83</v>
      </c>
      <c r="AV248" s="14" t="s">
        <v>151</v>
      </c>
      <c r="AW248" s="14" t="s">
        <v>30</v>
      </c>
      <c r="AX248" s="14" t="s">
        <v>81</v>
      </c>
      <c r="AY248" s="169" t="s">
        <v>144</v>
      </c>
    </row>
    <row r="249" spans="1:65" s="2" customFormat="1" ht="16.5" customHeight="1">
      <c r="A249" s="33"/>
      <c r="B249" s="141"/>
      <c r="C249" s="183" t="s">
        <v>300</v>
      </c>
      <c r="D249" s="183" t="s">
        <v>189</v>
      </c>
      <c r="E249" s="184" t="s">
        <v>1213</v>
      </c>
      <c r="F249" s="185" t="s">
        <v>1214</v>
      </c>
      <c r="G249" s="186" t="s">
        <v>182</v>
      </c>
      <c r="H249" s="187">
        <v>41</v>
      </c>
      <c r="I249" s="188"/>
      <c r="J249" s="189">
        <f>ROUND(I249*H249,2)</f>
        <v>0</v>
      </c>
      <c r="K249" s="185" t="s">
        <v>183</v>
      </c>
      <c r="L249" s="190"/>
      <c r="M249" s="191" t="s">
        <v>1</v>
      </c>
      <c r="N249" s="192" t="s">
        <v>38</v>
      </c>
      <c r="O249" s="59"/>
      <c r="P249" s="151">
        <f>O249*H249</f>
        <v>0</v>
      </c>
      <c r="Q249" s="151">
        <v>0</v>
      </c>
      <c r="R249" s="151">
        <f>Q249*H249</f>
        <v>0</v>
      </c>
      <c r="S249" s="151">
        <v>0</v>
      </c>
      <c r="T249" s="152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53" t="s">
        <v>245</v>
      </c>
      <c r="AT249" s="153" t="s">
        <v>189</v>
      </c>
      <c r="AU249" s="153" t="s">
        <v>83</v>
      </c>
      <c r="AY249" s="18" t="s">
        <v>144</v>
      </c>
      <c r="BE249" s="154">
        <f>IF(N249="základní",J249,0)</f>
        <v>0</v>
      </c>
      <c r="BF249" s="154">
        <f>IF(N249="snížená",J249,0)</f>
        <v>0</v>
      </c>
      <c r="BG249" s="154">
        <f>IF(N249="zákl. přenesená",J249,0)</f>
        <v>0</v>
      </c>
      <c r="BH249" s="154">
        <f>IF(N249="sníž. přenesená",J249,0)</f>
        <v>0</v>
      </c>
      <c r="BI249" s="154">
        <f>IF(N249="nulová",J249,0)</f>
        <v>0</v>
      </c>
      <c r="BJ249" s="18" t="s">
        <v>81</v>
      </c>
      <c r="BK249" s="154">
        <f>ROUND(I249*H249,2)</f>
        <v>0</v>
      </c>
      <c r="BL249" s="18" t="s">
        <v>196</v>
      </c>
      <c r="BM249" s="153" t="s">
        <v>303</v>
      </c>
    </row>
    <row r="250" spans="1:47" s="2" customFormat="1" ht="10.2">
      <c r="A250" s="33"/>
      <c r="B250" s="34"/>
      <c r="C250" s="33"/>
      <c r="D250" s="155" t="s">
        <v>152</v>
      </c>
      <c r="E250" s="33"/>
      <c r="F250" s="156" t="s">
        <v>1214</v>
      </c>
      <c r="G250" s="33"/>
      <c r="H250" s="33"/>
      <c r="I250" s="157"/>
      <c r="J250" s="33"/>
      <c r="K250" s="33"/>
      <c r="L250" s="34"/>
      <c r="M250" s="158"/>
      <c r="N250" s="159"/>
      <c r="O250" s="59"/>
      <c r="P250" s="59"/>
      <c r="Q250" s="59"/>
      <c r="R250" s="59"/>
      <c r="S250" s="59"/>
      <c r="T250" s="60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T250" s="18" t="s">
        <v>152</v>
      </c>
      <c r="AU250" s="18" t="s">
        <v>83</v>
      </c>
    </row>
    <row r="251" spans="1:65" s="2" customFormat="1" ht="22.8">
      <c r="A251" s="33"/>
      <c r="B251" s="141"/>
      <c r="C251" s="142" t="s">
        <v>240</v>
      </c>
      <c r="D251" s="142" t="s">
        <v>146</v>
      </c>
      <c r="E251" s="143" t="s">
        <v>1215</v>
      </c>
      <c r="F251" s="144" t="s">
        <v>1216</v>
      </c>
      <c r="G251" s="145" t="s">
        <v>182</v>
      </c>
      <c r="H251" s="146">
        <v>5</v>
      </c>
      <c r="I251" s="147"/>
      <c r="J251" s="148">
        <f>ROUND(I251*H251,2)</f>
        <v>0</v>
      </c>
      <c r="K251" s="144" t="s">
        <v>183</v>
      </c>
      <c r="L251" s="34"/>
      <c r="M251" s="149" t="s">
        <v>1</v>
      </c>
      <c r="N251" s="150" t="s">
        <v>38</v>
      </c>
      <c r="O251" s="59"/>
      <c r="P251" s="151">
        <f>O251*H251</f>
        <v>0</v>
      </c>
      <c r="Q251" s="151">
        <v>0</v>
      </c>
      <c r="R251" s="151">
        <f>Q251*H251</f>
        <v>0</v>
      </c>
      <c r="S251" s="151">
        <v>0</v>
      </c>
      <c r="T251" s="152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53" t="s">
        <v>196</v>
      </c>
      <c r="AT251" s="153" t="s">
        <v>146</v>
      </c>
      <c r="AU251" s="153" t="s">
        <v>83</v>
      </c>
      <c r="AY251" s="18" t="s">
        <v>144</v>
      </c>
      <c r="BE251" s="154">
        <f>IF(N251="základní",J251,0)</f>
        <v>0</v>
      </c>
      <c r="BF251" s="154">
        <f>IF(N251="snížená",J251,0)</f>
        <v>0</v>
      </c>
      <c r="BG251" s="154">
        <f>IF(N251="zákl. přenesená",J251,0)</f>
        <v>0</v>
      </c>
      <c r="BH251" s="154">
        <f>IF(N251="sníž. přenesená",J251,0)</f>
        <v>0</v>
      </c>
      <c r="BI251" s="154">
        <f>IF(N251="nulová",J251,0)</f>
        <v>0</v>
      </c>
      <c r="BJ251" s="18" t="s">
        <v>81</v>
      </c>
      <c r="BK251" s="154">
        <f>ROUND(I251*H251,2)</f>
        <v>0</v>
      </c>
      <c r="BL251" s="18" t="s">
        <v>196</v>
      </c>
      <c r="BM251" s="153" t="s">
        <v>310</v>
      </c>
    </row>
    <row r="252" spans="1:47" s="2" customFormat="1" ht="19.2">
      <c r="A252" s="33"/>
      <c r="B252" s="34"/>
      <c r="C252" s="33"/>
      <c r="D252" s="155" t="s">
        <v>152</v>
      </c>
      <c r="E252" s="33"/>
      <c r="F252" s="156" t="s">
        <v>1216</v>
      </c>
      <c r="G252" s="33"/>
      <c r="H252" s="33"/>
      <c r="I252" s="157"/>
      <c r="J252" s="33"/>
      <c r="K252" s="33"/>
      <c r="L252" s="34"/>
      <c r="M252" s="158"/>
      <c r="N252" s="159"/>
      <c r="O252" s="59"/>
      <c r="P252" s="59"/>
      <c r="Q252" s="59"/>
      <c r="R252" s="59"/>
      <c r="S252" s="59"/>
      <c r="T252" s="60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8" t="s">
        <v>152</v>
      </c>
      <c r="AU252" s="18" t="s">
        <v>83</v>
      </c>
    </row>
    <row r="253" spans="2:51" s="15" customFormat="1" ht="10.2">
      <c r="B253" s="176"/>
      <c r="D253" s="155" t="s">
        <v>165</v>
      </c>
      <c r="E253" s="177" t="s">
        <v>1</v>
      </c>
      <c r="F253" s="178" t="s">
        <v>1164</v>
      </c>
      <c r="H253" s="177" t="s">
        <v>1</v>
      </c>
      <c r="I253" s="179"/>
      <c r="L253" s="176"/>
      <c r="M253" s="180"/>
      <c r="N253" s="181"/>
      <c r="O253" s="181"/>
      <c r="P253" s="181"/>
      <c r="Q253" s="181"/>
      <c r="R253" s="181"/>
      <c r="S253" s="181"/>
      <c r="T253" s="182"/>
      <c r="AT253" s="177" t="s">
        <v>165</v>
      </c>
      <c r="AU253" s="177" t="s">
        <v>83</v>
      </c>
      <c r="AV253" s="15" t="s">
        <v>81</v>
      </c>
      <c r="AW253" s="15" t="s">
        <v>30</v>
      </c>
      <c r="AX253" s="15" t="s">
        <v>73</v>
      </c>
      <c r="AY253" s="177" t="s">
        <v>144</v>
      </c>
    </row>
    <row r="254" spans="2:51" s="13" customFormat="1" ht="10.2">
      <c r="B254" s="160"/>
      <c r="D254" s="155" t="s">
        <v>165</v>
      </c>
      <c r="E254" s="161" t="s">
        <v>1</v>
      </c>
      <c r="F254" s="162" t="s">
        <v>175</v>
      </c>
      <c r="H254" s="163">
        <v>5</v>
      </c>
      <c r="I254" s="164"/>
      <c r="L254" s="160"/>
      <c r="M254" s="165"/>
      <c r="N254" s="166"/>
      <c r="O254" s="166"/>
      <c r="P254" s="166"/>
      <c r="Q254" s="166"/>
      <c r="R254" s="166"/>
      <c r="S254" s="166"/>
      <c r="T254" s="167"/>
      <c r="AT254" s="161" t="s">
        <v>165</v>
      </c>
      <c r="AU254" s="161" t="s">
        <v>83</v>
      </c>
      <c r="AV254" s="13" t="s">
        <v>83</v>
      </c>
      <c r="AW254" s="13" t="s">
        <v>30</v>
      </c>
      <c r="AX254" s="13" t="s">
        <v>73</v>
      </c>
      <c r="AY254" s="161" t="s">
        <v>144</v>
      </c>
    </row>
    <row r="255" spans="2:51" s="14" customFormat="1" ht="10.2">
      <c r="B255" s="168"/>
      <c r="D255" s="155" t="s">
        <v>165</v>
      </c>
      <c r="E255" s="169" t="s">
        <v>1</v>
      </c>
      <c r="F255" s="170" t="s">
        <v>167</v>
      </c>
      <c r="H255" s="171">
        <v>5</v>
      </c>
      <c r="I255" s="172"/>
      <c r="L255" s="168"/>
      <c r="M255" s="173"/>
      <c r="N255" s="174"/>
      <c r="O255" s="174"/>
      <c r="P255" s="174"/>
      <c r="Q255" s="174"/>
      <c r="R255" s="174"/>
      <c r="S255" s="174"/>
      <c r="T255" s="175"/>
      <c r="AT255" s="169" t="s">
        <v>165</v>
      </c>
      <c r="AU255" s="169" t="s">
        <v>83</v>
      </c>
      <c r="AV255" s="14" t="s">
        <v>151</v>
      </c>
      <c r="AW255" s="14" t="s">
        <v>30</v>
      </c>
      <c r="AX255" s="14" t="s">
        <v>81</v>
      </c>
      <c r="AY255" s="169" t="s">
        <v>144</v>
      </c>
    </row>
    <row r="256" spans="1:65" s="2" customFormat="1" ht="16.5" customHeight="1">
      <c r="A256" s="33"/>
      <c r="B256" s="141"/>
      <c r="C256" s="183" t="s">
        <v>311</v>
      </c>
      <c r="D256" s="183" t="s">
        <v>189</v>
      </c>
      <c r="E256" s="184" t="s">
        <v>1217</v>
      </c>
      <c r="F256" s="185" t="s">
        <v>1218</v>
      </c>
      <c r="G256" s="186" t="s">
        <v>182</v>
      </c>
      <c r="H256" s="187">
        <v>5</v>
      </c>
      <c r="I256" s="188"/>
      <c r="J256" s="189">
        <f>ROUND(I256*H256,2)</f>
        <v>0</v>
      </c>
      <c r="K256" s="185" t="s">
        <v>171</v>
      </c>
      <c r="L256" s="190"/>
      <c r="M256" s="191" t="s">
        <v>1</v>
      </c>
      <c r="N256" s="192" t="s">
        <v>38</v>
      </c>
      <c r="O256" s="59"/>
      <c r="P256" s="151">
        <f>O256*H256</f>
        <v>0</v>
      </c>
      <c r="Q256" s="151">
        <v>0</v>
      </c>
      <c r="R256" s="151">
        <f>Q256*H256</f>
        <v>0</v>
      </c>
      <c r="S256" s="151">
        <v>0</v>
      </c>
      <c r="T256" s="152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53" t="s">
        <v>245</v>
      </c>
      <c r="AT256" s="153" t="s">
        <v>189</v>
      </c>
      <c r="AU256" s="153" t="s">
        <v>83</v>
      </c>
      <c r="AY256" s="18" t="s">
        <v>144</v>
      </c>
      <c r="BE256" s="154">
        <f>IF(N256="základní",J256,0)</f>
        <v>0</v>
      </c>
      <c r="BF256" s="154">
        <f>IF(N256="snížená",J256,0)</f>
        <v>0</v>
      </c>
      <c r="BG256" s="154">
        <f>IF(N256="zákl. přenesená",J256,0)</f>
        <v>0</v>
      </c>
      <c r="BH256" s="154">
        <f>IF(N256="sníž. přenesená",J256,0)</f>
        <v>0</v>
      </c>
      <c r="BI256" s="154">
        <f>IF(N256="nulová",J256,0)</f>
        <v>0</v>
      </c>
      <c r="BJ256" s="18" t="s">
        <v>81</v>
      </c>
      <c r="BK256" s="154">
        <f>ROUND(I256*H256,2)</f>
        <v>0</v>
      </c>
      <c r="BL256" s="18" t="s">
        <v>196</v>
      </c>
      <c r="BM256" s="153" t="s">
        <v>314</v>
      </c>
    </row>
    <row r="257" spans="1:47" s="2" customFormat="1" ht="10.2">
      <c r="A257" s="33"/>
      <c r="B257" s="34"/>
      <c r="C257" s="33"/>
      <c r="D257" s="155" t="s">
        <v>152</v>
      </c>
      <c r="E257" s="33"/>
      <c r="F257" s="156" t="s">
        <v>1218</v>
      </c>
      <c r="G257" s="33"/>
      <c r="H257" s="33"/>
      <c r="I257" s="157"/>
      <c r="J257" s="33"/>
      <c r="K257" s="33"/>
      <c r="L257" s="34"/>
      <c r="M257" s="158"/>
      <c r="N257" s="159"/>
      <c r="O257" s="59"/>
      <c r="P257" s="59"/>
      <c r="Q257" s="59"/>
      <c r="R257" s="59"/>
      <c r="S257" s="59"/>
      <c r="T257" s="60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T257" s="18" t="s">
        <v>152</v>
      </c>
      <c r="AU257" s="18" t="s">
        <v>83</v>
      </c>
    </row>
    <row r="258" spans="1:65" s="2" customFormat="1" ht="22.8">
      <c r="A258" s="33"/>
      <c r="B258" s="141"/>
      <c r="C258" s="142" t="s">
        <v>245</v>
      </c>
      <c r="D258" s="142" t="s">
        <v>146</v>
      </c>
      <c r="E258" s="143" t="s">
        <v>1219</v>
      </c>
      <c r="F258" s="144" t="s">
        <v>1220</v>
      </c>
      <c r="G258" s="145" t="s">
        <v>182</v>
      </c>
      <c r="H258" s="146">
        <v>104</v>
      </c>
      <c r="I258" s="147"/>
      <c r="J258" s="148">
        <f>ROUND(I258*H258,2)</f>
        <v>0</v>
      </c>
      <c r="K258" s="144" t="s">
        <v>183</v>
      </c>
      <c r="L258" s="34"/>
      <c r="M258" s="149" t="s">
        <v>1</v>
      </c>
      <c r="N258" s="150" t="s">
        <v>38</v>
      </c>
      <c r="O258" s="59"/>
      <c r="P258" s="151">
        <f>O258*H258</f>
        <v>0</v>
      </c>
      <c r="Q258" s="151">
        <v>0</v>
      </c>
      <c r="R258" s="151">
        <f>Q258*H258</f>
        <v>0</v>
      </c>
      <c r="S258" s="151">
        <v>0</v>
      </c>
      <c r="T258" s="152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53" t="s">
        <v>196</v>
      </c>
      <c r="AT258" s="153" t="s">
        <v>146</v>
      </c>
      <c r="AU258" s="153" t="s">
        <v>83</v>
      </c>
      <c r="AY258" s="18" t="s">
        <v>144</v>
      </c>
      <c r="BE258" s="154">
        <f>IF(N258="základní",J258,0)</f>
        <v>0</v>
      </c>
      <c r="BF258" s="154">
        <f>IF(N258="snížená",J258,0)</f>
        <v>0</v>
      </c>
      <c r="BG258" s="154">
        <f>IF(N258="zákl. přenesená",J258,0)</f>
        <v>0</v>
      </c>
      <c r="BH258" s="154">
        <f>IF(N258="sníž. přenesená",J258,0)</f>
        <v>0</v>
      </c>
      <c r="BI258" s="154">
        <f>IF(N258="nulová",J258,0)</f>
        <v>0</v>
      </c>
      <c r="BJ258" s="18" t="s">
        <v>81</v>
      </c>
      <c r="BK258" s="154">
        <f>ROUND(I258*H258,2)</f>
        <v>0</v>
      </c>
      <c r="BL258" s="18" t="s">
        <v>196</v>
      </c>
      <c r="BM258" s="153" t="s">
        <v>318</v>
      </c>
    </row>
    <row r="259" spans="1:47" s="2" customFormat="1" ht="19.2">
      <c r="A259" s="33"/>
      <c r="B259" s="34"/>
      <c r="C259" s="33"/>
      <c r="D259" s="155" t="s">
        <v>152</v>
      </c>
      <c r="E259" s="33"/>
      <c r="F259" s="156" t="s">
        <v>1220</v>
      </c>
      <c r="G259" s="33"/>
      <c r="H259" s="33"/>
      <c r="I259" s="157"/>
      <c r="J259" s="33"/>
      <c r="K259" s="33"/>
      <c r="L259" s="34"/>
      <c r="M259" s="158"/>
      <c r="N259" s="159"/>
      <c r="O259" s="59"/>
      <c r="P259" s="59"/>
      <c r="Q259" s="59"/>
      <c r="R259" s="59"/>
      <c r="S259" s="59"/>
      <c r="T259" s="60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T259" s="18" t="s">
        <v>152</v>
      </c>
      <c r="AU259" s="18" t="s">
        <v>83</v>
      </c>
    </row>
    <row r="260" spans="2:51" s="15" customFormat="1" ht="10.2">
      <c r="B260" s="176"/>
      <c r="D260" s="155" t="s">
        <v>165</v>
      </c>
      <c r="E260" s="177" t="s">
        <v>1</v>
      </c>
      <c r="F260" s="178" t="s">
        <v>1164</v>
      </c>
      <c r="H260" s="177" t="s">
        <v>1</v>
      </c>
      <c r="I260" s="179"/>
      <c r="L260" s="176"/>
      <c r="M260" s="180"/>
      <c r="N260" s="181"/>
      <c r="O260" s="181"/>
      <c r="P260" s="181"/>
      <c r="Q260" s="181"/>
      <c r="R260" s="181"/>
      <c r="S260" s="181"/>
      <c r="T260" s="182"/>
      <c r="AT260" s="177" t="s">
        <v>165</v>
      </c>
      <c r="AU260" s="177" t="s">
        <v>83</v>
      </c>
      <c r="AV260" s="15" t="s">
        <v>81</v>
      </c>
      <c r="AW260" s="15" t="s">
        <v>30</v>
      </c>
      <c r="AX260" s="15" t="s">
        <v>73</v>
      </c>
      <c r="AY260" s="177" t="s">
        <v>144</v>
      </c>
    </row>
    <row r="261" spans="2:51" s="13" customFormat="1" ht="10.2">
      <c r="B261" s="160"/>
      <c r="D261" s="155" t="s">
        <v>165</v>
      </c>
      <c r="E261" s="161" t="s">
        <v>1</v>
      </c>
      <c r="F261" s="162" t="s">
        <v>409</v>
      </c>
      <c r="H261" s="163">
        <v>104</v>
      </c>
      <c r="I261" s="164"/>
      <c r="L261" s="160"/>
      <c r="M261" s="165"/>
      <c r="N261" s="166"/>
      <c r="O261" s="166"/>
      <c r="P261" s="166"/>
      <c r="Q261" s="166"/>
      <c r="R261" s="166"/>
      <c r="S261" s="166"/>
      <c r="T261" s="167"/>
      <c r="AT261" s="161" t="s">
        <v>165</v>
      </c>
      <c r="AU261" s="161" t="s">
        <v>83</v>
      </c>
      <c r="AV261" s="13" t="s">
        <v>83</v>
      </c>
      <c r="AW261" s="13" t="s">
        <v>30</v>
      </c>
      <c r="AX261" s="13" t="s">
        <v>73</v>
      </c>
      <c r="AY261" s="161" t="s">
        <v>144</v>
      </c>
    </row>
    <row r="262" spans="2:51" s="14" customFormat="1" ht="10.2">
      <c r="B262" s="168"/>
      <c r="D262" s="155" t="s">
        <v>165</v>
      </c>
      <c r="E262" s="169" t="s">
        <v>1</v>
      </c>
      <c r="F262" s="170" t="s">
        <v>167</v>
      </c>
      <c r="H262" s="171">
        <v>104</v>
      </c>
      <c r="I262" s="172"/>
      <c r="L262" s="168"/>
      <c r="M262" s="173"/>
      <c r="N262" s="174"/>
      <c r="O262" s="174"/>
      <c r="P262" s="174"/>
      <c r="Q262" s="174"/>
      <c r="R262" s="174"/>
      <c r="S262" s="174"/>
      <c r="T262" s="175"/>
      <c r="AT262" s="169" t="s">
        <v>165</v>
      </c>
      <c r="AU262" s="169" t="s">
        <v>83</v>
      </c>
      <c r="AV262" s="14" t="s">
        <v>151</v>
      </c>
      <c r="AW262" s="14" t="s">
        <v>30</v>
      </c>
      <c r="AX262" s="14" t="s">
        <v>81</v>
      </c>
      <c r="AY262" s="169" t="s">
        <v>144</v>
      </c>
    </row>
    <row r="263" spans="1:65" s="2" customFormat="1" ht="16.5" customHeight="1">
      <c r="A263" s="33"/>
      <c r="B263" s="141"/>
      <c r="C263" s="183" t="s">
        <v>319</v>
      </c>
      <c r="D263" s="183" t="s">
        <v>189</v>
      </c>
      <c r="E263" s="184" t="s">
        <v>1221</v>
      </c>
      <c r="F263" s="185" t="s">
        <v>1222</v>
      </c>
      <c r="G263" s="186" t="s">
        <v>182</v>
      </c>
      <c r="H263" s="187">
        <v>104</v>
      </c>
      <c r="I263" s="188"/>
      <c r="J263" s="189">
        <f>ROUND(I263*H263,2)</f>
        <v>0</v>
      </c>
      <c r="K263" s="185" t="s">
        <v>183</v>
      </c>
      <c r="L263" s="190"/>
      <c r="M263" s="191" t="s">
        <v>1</v>
      </c>
      <c r="N263" s="192" t="s">
        <v>38</v>
      </c>
      <c r="O263" s="59"/>
      <c r="P263" s="151">
        <f>O263*H263</f>
        <v>0</v>
      </c>
      <c r="Q263" s="151">
        <v>0</v>
      </c>
      <c r="R263" s="151">
        <f>Q263*H263</f>
        <v>0</v>
      </c>
      <c r="S263" s="151">
        <v>0</v>
      </c>
      <c r="T263" s="152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53" t="s">
        <v>245</v>
      </c>
      <c r="AT263" s="153" t="s">
        <v>189</v>
      </c>
      <c r="AU263" s="153" t="s">
        <v>83</v>
      </c>
      <c r="AY263" s="18" t="s">
        <v>144</v>
      </c>
      <c r="BE263" s="154">
        <f>IF(N263="základní",J263,0)</f>
        <v>0</v>
      </c>
      <c r="BF263" s="154">
        <f>IF(N263="snížená",J263,0)</f>
        <v>0</v>
      </c>
      <c r="BG263" s="154">
        <f>IF(N263="zákl. přenesená",J263,0)</f>
        <v>0</v>
      </c>
      <c r="BH263" s="154">
        <f>IF(N263="sníž. přenesená",J263,0)</f>
        <v>0</v>
      </c>
      <c r="BI263" s="154">
        <f>IF(N263="nulová",J263,0)</f>
        <v>0</v>
      </c>
      <c r="BJ263" s="18" t="s">
        <v>81</v>
      </c>
      <c r="BK263" s="154">
        <f>ROUND(I263*H263,2)</f>
        <v>0</v>
      </c>
      <c r="BL263" s="18" t="s">
        <v>196</v>
      </c>
      <c r="BM263" s="153" t="s">
        <v>322</v>
      </c>
    </row>
    <row r="264" spans="1:47" s="2" customFormat="1" ht="10.2">
      <c r="A264" s="33"/>
      <c r="B264" s="34"/>
      <c r="C264" s="33"/>
      <c r="D264" s="155" t="s">
        <v>152</v>
      </c>
      <c r="E264" s="33"/>
      <c r="F264" s="156" t="s">
        <v>1222</v>
      </c>
      <c r="G264" s="33"/>
      <c r="H264" s="33"/>
      <c r="I264" s="157"/>
      <c r="J264" s="33"/>
      <c r="K264" s="33"/>
      <c r="L264" s="34"/>
      <c r="M264" s="158"/>
      <c r="N264" s="159"/>
      <c r="O264" s="59"/>
      <c r="P264" s="59"/>
      <c r="Q264" s="59"/>
      <c r="R264" s="59"/>
      <c r="S264" s="59"/>
      <c r="T264" s="60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T264" s="18" t="s">
        <v>152</v>
      </c>
      <c r="AU264" s="18" t="s">
        <v>83</v>
      </c>
    </row>
    <row r="265" spans="1:65" s="2" customFormat="1" ht="22.8">
      <c r="A265" s="33"/>
      <c r="B265" s="141"/>
      <c r="C265" s="142" t="s">
        <v>250</v>
      </c>
      <c r="D265" s="142" t="s">
        <v>146</v>
      </c>
      <c r="E265" s="143" t="s">
        <v>1223</v>
      </c>
      <c r="F265" s="144" t="s">
        <v>1224</v>
      </c>
      <c r="G265" s="145" t="s">
        <v>182</v>
      </c>
      <c r="H265" s="146">
        <v>46</v>
      </c>
      <c r="I265" s="147"/>
      <c r="J265" s="148">
        <f>ROUND(I265*H265,2)</f>
        <v>0</v>
      </c>
      <c r="K265" s="144" t="s">
        <v>183</v>
      </c>
      <c r="L265" s="34"/>
      <c r="M265" s="149" t="s">
        <v>1</v>
      </c>
      <c r="N265" s="150" t="s">
        <v>38</v>
      </c>
      <c r="O265" s="59"/>
      <c r="P265" s="151">
        <f>O265*H265</f>
        <v>0</v>
      </c>
      <c r="Q265" s="151">
        <v>0</v>
      </c>
      <c r="R265" s="151">
        <f>Q265*H265</f>
        <v>0</v>
      </c>
      <c r="S265" s="151">
        <v>0</v>
      </c>
      <c r="T265" s="152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53" t="s">
        <v>196</v>
      </c>
      <c r="AT265" s="153" t="s">
        <v>146</v>
      </c>
      <c r="AU265" s="153" t="s">
        <v>83</v>
      </c>
      <c r="AY265" s="18" t="s">
        <v>144</v>
      </c>
      <c r="BE265" s="154">
        <f>IF(N265="základní",J265,0)</f>
        <v>0</v>
      </c>
      <c r="BF265" s="154">
        <f>IF(N265="snížená",J265,0)</f>
        <v>0</v>
      </c>
      <c r="BG265" s="154">
        <f>IF(N265="zákl. přenesená",J265,0)</f>
        <v>0</v>
      </c>
      <c r="BH265" s="154">
        <f>IF(N265="sníž. přenesená",J265,0)</f>
        <v>0</v>
      </c>
      <c r="BI265" s="154">
        <f>IF(N265="nulová",J265,0)</f>
        <v>0</v>
      </c>
      <c r="BJ265" s="18" t="s">
        <v>81</v>
      </c>
      <c r="BK265" s="154">
        <f>ROUND(I265*H265,2)</f>
        <v>0</v>
      </c>
      <c r="BL265" s="18" t="s">
        <v>196</v>
      </c>
      <c r="BM265" s="153" t="s">
        <v>325</v>
      </c>
    </row>
    <row r="266" spans="1:47" s="2" customFormat="1" ht="19.2">
      <c r="A266" s="33"/>
      <c r="B266" s="34"/>
      <c r="C266" s="33"/>
      <c r="D266" s="155" t="s">
        <v>152</v>
      </c>
      <c r="E266" s="33"/>
      <c r="F266" s="156" t="s">
        <v>1224</v>
      </c>
      <c r="G266" s="33"/>
      <c r="H266" s="33"/>
      <c r="I266" s="157"/>
      <c r="J266" s="33"/>
      <c r="K266" s="33"/>
      <c r="L266" s="34"/>
      <c r="M266" s="158"/>
      <c r="N266" s="159"/>
      <c r="O266" s="59"/>
      <c r="P266" s="59"/>
      <c r="Q266" s="59"/>
      <c r="R266" s="59"/>
      <c r="S266" s="59"/>
      <c r="T266" s="60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T266" s="18" t="s">
        <v>152</v>
      </c>
      <c r="AU266" s="18" t="s">
        <v>83</v>
      </c>
    </row>
    <row r="267" spans="2:51" s="15" customFormat="1" ht="10.2">
      <c r="B267" s="176"/>
      <c r="D267" s="155" t="s">
        <v>165</v>
      </c>
      <c r="E267" s="177" t="s">
        <v>1</v>
      </c>
      <c r="F267" s="178" t="s">
        <v>1164</v>
      </c>
      <c r="H267" s="177" t="s">
        <v>1</v>
      </c>
      <c r="I267" s="179"/>
      <c r="L267" s="176"/>
      <c r="M267" s="180"/>
      <c r="N267" s="181"/>
      <c r="O267" s="181"/>
      <c r="P267" s="181"/>
      <c r="Q267" s="181"/>
      <c r="R267" s="181"/>
      <c r="S267" s="181"/>
      <c r="T267" s="182"/>
      <c r="AT267" s="177" t="s">
        <v>165</v>
      </c>
      <c r="AU267" s="177" t="s">
        <v>83</v>
      </c>
      <c r="AV267" s="15" t="s">
        <v>81</v>
      </c>
      <c r="AW267" s="15" t="s">
        <v>30</v>
      </c>
      <c r="AX267" s="15" t="s">
        <v>73</v>
      </c>
      <c r="AY267" s="177" t="s">
        <v>144</v>
      </c>
    </row>
    <row r="268" spans="2:51" s="13" customFormat="1" ht="10.2">
      <c r="B268" s="160"/>
      <c r="D268" s="155" t="s">
        <v>165</v>
      </c>
      <c r="E268" s="161" t="s">
        <v>1</v>
      </c>
      <c r="F268" s="162" t="s">
        <v>278</v>
      </c>
      <c r="H268" s="163">
        <v>46</v>
      </c>
      <c r="I268" s="164"/>
      <c r="L268" s="160"/>
      <c r="M268" s="165"/>
      <c r="N268" s="166"/>
      <c r="O268" s="166"/>
      <c r="P268" s="166"/>
      <c r="Q268" s="166"/>
      <c r="R268" s="166"/>
      <c r="S268" s="166"/>
      <c r="T268" s="167"/>
      <c r="AT268" s="161" t="s">
        <v>165</v>
      </c>
      <c r="AU268" s="161" t="s">
        <v>83</v>
      </c>
      <c r="AV268" s="13" t="s">
        <v>83</v>
      </c>
      <c r="AW268" s="13" t="s">
        <v>30</v>
      </c>
      <c r="AX268" s="13" t="s">
        <v>73</v>
      </c>
      <c r="AY268" s="161" t="s">
        <v>144</v>
      </c>
    </row>
    <row r="269" spans="2:51" s="14" customFormat="1" ht="10.2">
      <c r="B269" s="168"/>
      <c r="D269" s="155" t="s">
        <v>165</v>
      </c>
      <c r="E269" s="169" t="s">
        <v>1</v>
      </c>
      <c r="F269" s="170" t="s">
        <v>167</v>
      </c>
      <c r="H269" s="171">
        <v>46</v>
      </c>
      <c r="I269" s="172"/>
      <c r="L269" s="168"/>
      <c r="M269" s="173"/>
      <c r="N269" s="174"/>
      <c r="O269" s="174"/>
      <c r="P269" s="174"/>
      <c r="Q269" s="174"/>
      <c r="R269" s="174"/>
      <c r="S269" s="174"/>
      <c r="T269" s="175"/>
      <c r="AT269" s="169" t="s">
        <v>165</v>
      </c>
      <c r="AU269" s="169" t="s">
        <v>83</v>
      </c>
      <c r="AV269" s="14" t="s">
        <v>151</v>
      </c>
      <c r="AW269" s="14" t="s">
        <v>30</v>
      </c>
      <c r="AX269" s="14" t="s">
        <v>81</v>
      </c>
      <c r="AY269" s="169" t="s">
        <v>144</v>
      </c>
    </row>
    <row r="270" spans="1:65" s="2" customFormat="1" ht="16.5" customHeight="1">
      <c r="A270" s="33"/>
      <c r="B270" s="141"/>
      <c r="C270" s="183" t="s">
        <v>331</v>
      </c>
      <c r="D270" s="183" t="s">
        <v>189</v>
      </c>
      <c r="E270" s="184" t="s">
        <v>1225</v>
      </c>
      <c r="F270" s="185" t="s">
        <v>1226</v>
      </c>
      <c r="G270" s="186" t="s">
        <v>182</v>
      </c>
      <c r="H270" s="187">
        <v>46</v>
      </c>
      <c r="I270" s="188"/>
      <c r="J270" s="189">
        <f>ROUND(I270*H270,2)</f>
        <v>0</v>
      </c>
      <c r="K270" s="185" t="s">
        <v>171</v>
      </c>
      <c r="L270" s="190"/>
      <c r="M270" s="191" t="s">
        <v>1</v>
      </c>
      <c r="N270" s="192" t="s">
        <v>38</v>
      </c>
      <c r="O270" s="59"/>
      <c r="P270" s="151">
        <f>O270*H270</f>
        <v>0</v>
      </c>
      <c r="Q270" s="151">
        <v>0</v>
      </c>
      <c r="R270" s="151">
        <f>Q270*H270</f>
        <v>0</v>
      </c>
      <c r="S270" s="151">
        <v>0</v>
      </c>
      <c r="T270" s="152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53" t="s">
        <v>245</v>
      </c>
      <c r="AT270" s="153" t="s">
        <v>189</v>
      </c>
      <c r="AU270" s="153" t="s">
        <v>83</v>
      </c>
      <c r="AY270" s="18" t="s">
        <v>144</v>
      </c>
      <c r="BE270" s="154">
        <f>IF(N270="základní",J270,0)</f>
        <v>0</v>
      </c>
      <c r="BF270" s="154">
        <f>IF(N270="snížená",J270,0)</f>
        <v>0</v>
      </c>
      <c r="BG270" s="154">
        <f>IF(N270="zákl. přenesená",J270,0)</f>
        <v>0</v>
      </c>
      <c r="BH270" s="154">
        <f>IF(N270="sníž. přenesená",J270,0)</f>
        <v>0</v>
      </c>
      <c r="BI270" s="154">
        <f>IF(N270="nulová",J270,0)</f>
        <v>0</v>
      </c>
      <c r="BJ270" s="18" t="s">
        <v>81</v>
      </c>
      <c r="BK270" s="154">
        <f>ROUND(I270*H270,2)</f>
        <v>0</v>
      </c>
      <c r="BL270" s="18" t="s">
        <v>196</v>
      </c>
      <c r="BM270" s="153" t="s">
        <v>334</v>
      </c>
    </row>
    <row r="271" spans="1:47" s="2" customFormat="1" ht="10.2">
      <c r="A271" s="33"/>
      <c r="B271" s="34"/>
      <c r="C271" s="33"/>
      <c r="D271" s="155" t="s">
        <v>152</v>
      </c>
      <c r="E271" s="33"/>
      <c r="F271" s="156" t="s">
        <v>1226</v>
      </c>
      <c r="G271" s="33"/>
      <c r="H271" s="33"/>
      <c r="I271" s="157"/>
      <c r="J271" s="33"/>
      <c r="K271" s="33"/>
      <c r="L271" s="34"/>
      <c r="M271" s="158"/>
      <c r="N271" s="159"/>
      <c r="O271" s="59"/>
      <c r="P271" s="59"/>
      <c r="Q271" s="59"/>
      <c r="R271" s="59"/>
      <c r="S271" s="59"/>
      <c r="T271" s="60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T271" s="18" t="s">
        <v>152</v>
      </c>
      <c r="AU271" s="18" t="s">
        <v>83</v>
      </c>
    </row>
    <row r="272" spans="1:65" s="2" customFormat="1" ht="22.8">
      <c r="A272" s="33"/>
      <c r="B272" s="141"/>
      <c r="C272" s="142" t="s">
        <v>254</v>
      </c>
      <c r="D272" s="142" t="s">
        <v>146</v>
      </c>
      <c r="E272" s="143" t="s">
        <v>1227</v>
      </c>
      <c r="F272" s="144" t="s">
        <v>1228</v>
      </c>
      <c r="G272" s="145" t="s">
        <v>182</v>
      </c>
      <c r="H272" s="146">
        <v>12</v>
      </c>
      <c r="I272" s="147"/>
      <c r="J272" s="148">
        <f>ROUND(I272*H272,2)</f>
        <v>0</v>
      </c>
      <c r="K272" s="144" t="s">
        <v>183</v>
      </c>
      <c r="L272" s="34"/>
      <c r="M272" s="149" t="s">
        <v>1</v>
      </c>
      <c r="N272" s="150" t="s">
        <v>38</v>
      </c>
      <c r="O272" s="59"/>
      <c r="P272" s="151">
        <f>O272*H272</f>
        <v>0</v>
      </c>
      <c r="Q272" s="151">
        <v>0</v>
      </c>
      <c r="R272" s="151">
        <f>Q272*H272</f>
        <v>0</v>
      </c>
      <c r="S272" s="151">
        <v>0</v>
      </c>
      <c r="T272" s="152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53" t="s">
        <v>196</v>
      </c>
      <c r="AT272" s="153" t="s">
        <v>146</v>
      </c>
      <c r="AU272" s="153" t="s">
        <v>83</v>
      </c>
      <c r="AY272" s="18" t="s">
        <v>144</v>
      </c>
      <c r="BE272" s="154">
        <f>IF(N272="základní",J272,0)</f>
        <v>0</v>
      </c>
      <c r="BF272" s="154">
        <f>IF(N272="snížená",J272,0)</f>
        <v>0</v>
      </c>
      <c r="BG272" s="154">
        <f>IF(N272="zákl. přenesená",J272,0)</f>
        <v>0</v>
      </c>
      <c r="BH272" s="154">
        <f>IF(N272="sníž. přenesená",J272,0)</f>
        <v>0</v>
      </c>
      <c r="BI272" s="154">
        <f>IF(N272="nulová",J272,0)</f>
        <v>0</v>
      </c>
      <c r="BJ272" s="18" t="s">
        <v>81</v>
      </c>
      <c r="BK272" s="154">
        <f>ROUND(I272*H272,2)</f>
        <v>0</v>
      </c>
      <c r="BL272" s="18" t="s">
        <v>196</v>
      </c>
      <c r="BM272" s="153" t="s">
        <v>338</v>
      </c>
    </row>
    <row r="273" spans="1:47" s="2" customFormat="1" ht="19.2">
      <c r="A273" s="33"/>
      <c r="B273" s="34"/>
      <c r="C273" s="33"/>
      <c r="D273" s="155" t="s">
        <v>152</v>
      </c>
      <c r="E273" s="33"/>
      <c r="F273" s="156" t="s">
        <v>1228</v>
      </c>
      <c r="G273" s="33"/>
      <c r="H273" s="33"/>
      <c r="I273" s="157"/>
      <c r="J273" s="33"/>
      <c r="K273" s="33"/>
      <c r="L273" s="34"/>
      <c r="M273" s="158"/>
      <c r="N273" s="159"/>
      <c r="O273" s="59"/>
      <c r="P273" s="59"/>
      <c r="Q273" s="59"/>
      <c r="R273" s="59"/>
      <c r="S273" s="59"/>
      <c r="T273" s="60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T273" s="18" t="s">
        <v>152</v>
      </c>
      <c r="AU273" s="18" t="s">
        <v>83</v>
      </c>
    </row>
    <row r="274" spans="2:51" s="15" customFormat="1" ht="10.2">
      <c r="B274" s="176"/>
      <c r="D274" s="155" t="s">
        <v>165</v>
      </c>
      <c r="E274" s="177" t="s">
        <v>1</v>
      </c>
      <c r="F274" s="178" t="s">
        <v>1164</v>
      </c>
      <c r="H274" s="177" t="s">
        <v>1</v>
      </c>
      <c r="I274" s="179"/>
      <c r="L274" s="176"/>
      <c r="M274" s="180"/>
      <c r="N274" s="181"/>
      <c r="O274" s="181"/>
      <c r="P274" s="181"/>
      <c r="Q274" s="181"/>
      <c r="R274" s="181"/>
      <c r="S274" s="181"/>
      <c r="T274" s="182"/>
      <c r="AT274" s="177" t="s">
        <v>165</v>
      </c>
      <c r="AU274" s="177" t="s">
        <v>83</v>
      </c>
      <c r="AV274" s="15" t="s">
        <v>81</v>
      </c>
      <c r="AW274" s="15" t="s">
        <v>30</v>
      </c>
      <c r="AX274" s="15" t="s">
        <v>73</v>
      </c>
      <c r="AY274" s="177" t="s">
        <v>144</v>
      </c>
    </row>
    <row r="275" spans="2:51" s="13" customFormat="1" ht="10.2">
      <c r="B275" s="160"/>
      <c r="D275" s="155" t="s">
        <v>165</v>
      </c>
      <c r="E275" s="161" t="s">
        <v>1</v>
      </c>
      <c r="F275" s="162" t="s">
        <v>184</v>
      </c>
      <c r="H275" s="163">
        <v>12</v>
      </c>
      <c r="I275" s="164"/>
      <c r="L275" s="160"/>
      <c r="M275" s="165"/>
      <c r="N275" s="166"/>
      <c r="O275" s="166"/>
      <c r="P275" s="166"/>
      <c r="Q275" s="166"/>
      <c r="R275" s="166"/>
      <c r="S275" s="166"/>
      <c r="T275" s="167"/>
      <c r="AT275" s="161" t="s">
        <v>165</v>
      </c>
      <c r="AU275" s="161" t="s">
        <v>83</v>
      </c>
      <c r="AV275" s="13" t="s">
        <v>83</v>
      </c>
      <c r="AW275" s="13" t="s">
        <v>30</v>
      </c>
      <c r="AX275" s="13" t="s">
        <v>73</v>
      </c>
      <c r="AY275" s="161" t="s">
        <v>144</v>
      </c>
    </row>
    <row r="276" spans="2:51" s="14" customFormat="1" ht="10.2">
      <c r="B276" s="168"/>
      <c r="D276" s="155" t="s">
        <v>165</v>
      </c>
      <c r="E276" s="169" t="s">
        <v>1</v>
      </c>
      <c r="F276" s="170" t="s">
        <v>167</v>
      </c>
      <c r="H276" s="171">
        <v>12</v>
      </c>
      <c r="I276" s="172"/>
      <c r="L276" s="168"/>
      <c r="M276" s="173"/>
      <c r="N276" s="174"/>
      <c r="O276" s="174"/>
      <c r="P276" s="174"/>
      <c r="Q276" s="174"/>
      <c r="R276" s="174"/>
      <c r="S276" s="174"/>
      <c r="T276" s="175"/>
      <c r="AT276" s="169" t="s">
        <v>165</v>
      </c>
      <c r="AU276" s="169" t="s">
        <v>83</v>
      </c>
      <c r="AV276" s="14" t="s">
        <v>151</v>
      </c>
      <c r="AW276" s="14" t="s">
        <v>30</v>
      </c>
      <c r="AX276" s="14" t="s">
        <v>81</v>
      </c>
      <c r="AY276" s="169" t="s">
        <v>144</v>
      </c>
    </row>
    <row r="277" spans="1:65" s="2" customFormat="1" ht="16.5" customHeight="1">
      <c r="A277" s="33"/>
      <c r="B277" s="141"/>
      <c r="C277" s="183" t="s">
        <v>342</v>
      </c>
      <c r="D277" s="183" t="s">
        <v>189</v>
      </c>
      <c r="E277" s="184" t="s">
        <v>1229</v>
      </c>
      <c r="F277" s="185" t="s">
        <v>1230</v>
      </c>
      <c r="G277" s="186" t="s">
        <v>182</v>
      </c>
      <c r="H277" s="187">
        <v>12</v>
      </c>
      <c r="I277" s="188"/>
      <c r="J277" s="189">
        <f>ROUND(I277*H277,2)</f>
        <v>0</v>
      </c>
      <c r="K277" s="185" t="s">
        <v>171</v>
      </c>
      <c r="L277" s="190"/>
      <c r="M277" s="191" t="s">
        <v>1</v>
      </c>
      <c r="N277" s="192" t="s">
        <v>38</v>
      </c>
      <c r="O277" s="59"/>
      <c r="P277" s="151">
        <f>O277*H277</f>
        <v>0</v>
      </c>
      <c r="Q277" s="151">
        <v>0</v>
      </c>
      <c r="R277" s="151">
        <f>Q277*H277</f>
        <v>0</v>
      </c>
      <c r="S277" s="151">
        <v>0</v>
      </c>
      <c r="T277" s="152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53" t="s">
        <v>245</v>
      </c>
      <c r="AT277" s="153" t="s">
        <v>189</v>
      </c>
      <c r="AU277" s="153" t="s">
        <v>83</v>
      </c>
      <c r="AY277" s="18" t="s">
        <v>144</v>
      </c>
      <c r="BE277" s="154">
        <f>IF(N277="základní",J277,0)</f>
        <v>0</v>
      </c>
      <c r="BF277" s="154">
        <f>IF(N277="snížená",J277,0)</f>
        <v>0</v>
      </c>
      <c r="BG277" s="154">
        <f>IF(N277="zákl. přenesená",J277,0)</f>
        <v>0</v>
      </c>
      <c r="BH277" s="154">
        <f>IF(N277="sníž. přenesená",J277,0)</f>
        <v>0</v>
      </c>
      <c r="BI277" s="154">
        <f>IF(N277="nulová",J277,0)</f>
        <v>0</v>
      </c>
      <c r="BJ277" s="18" t="s">
        <v>81</v>
      </c>
      <c r="BK277" s="154">
        <f>ROUND(I277*H277,2)</f>
        <v>0</v>
      </c>
      <c r="BL277" s="18" t="s">
        <v>196</v>
      </c>
      <c r="BM277" s="153" t="s">
        <v>345</v>
      </c>
    </row>
    <row r="278" spans="1:47" s="2" customFormat="1" ht="10.2">
      <c r="A278" s="33"/>
      <c r="B278" s="34"/>
      <c r="C278" s="33"/>
      <c r="D278" s="155" t="s">
        <v>152</v>
      </c>
      <c r="E278" s="33"/>
      <c r="F278" s="156" t="s">
        <v>1230</v>
      </c>
      <c r="G278" s="33"/>
      <c r="H278" s="33"/>
      <c r="I278" s="157"/>
      <c r="J278" s="33"/>
      <c r="K278" s="33"/>
      <c r="L278" s="34"/>
      <c r="M278" s="158"/>
      <c r="N278" s="159"/>
      <c r="O278" s="59"/>
      <c r="P278" s="59"/>
      <c r="Q278" s="59"/>
      <c r="R278" s="59"/>
      <c r="S278" s="59"/>
      <c r="T278" s="60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T278" s="18" t="s">
        <v>152</v>
      </c>
      <c r="AU278" s="18" t="s">
        <v>83</v>
      </c>
    </row>
    <row r="279" spans="1:65" s="2" customFormat="1" ht="22.8">
      <c r="A279" s="33"/>
      <c r="B279" s="141"/>
      <c r="C279" s="142" t="s">
        <v>259</v>
      </c>
      <c r="D279" s="142" t="s">
        <v>146</v>
      </c>
      <c r="E279" s="143" t="s">
        <v>1231</v>
      </c>
      <c r="F279" s="144" t="s">
        <v>1232</v>
      </c>
      <c r="G279" s="145" t="s">
        <v>182</v>
      </c>
      <c r="H279" s="146">
        <v>13</v>
      </c>
      <c r="I279" s="147"/>
      <c r="J279" s="148">
        <f>ROUND(I279*H279,2)</f>
        <v>0</v>
      </c>
      <c r="K279" s="144" t="s">
        <v>183</v>
      </c>
      <c r="L279" s="34"/>
      <c r="M279" s="149" t="s">
        <v>1</v>
      </c>
      <c r="N279" s="150" t="s">
        <v>38</v>
      </c>
      <c r="O279" s="59"/>
      <c r="P279" s="151">
        <f>O279*H279</f>
        <v>0</v>
      </c>
      <c r="Q279" s="151">
        <v>0</v>
      </c>
      <c r="R279" s="151">
        <f>Q279*H279</f>
        <v>0</v>
      </c>
      <c r="S279" s="151">
        <v>0</v>
      </c>
      <c r="T279" s="152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53" t="s">
        <v>196</v>
      </c>
      <c r="AT279" s="153" t="s">
        <v>146</v>
      </c>
      <c r="AU279" s="153" t="s">
        <v>83</v>
      </c>
      <c r="AY279" s="18" t="s">
        <v>144</v>
      </c>
      <c r="BE279" s="154">
        <f>IF(N279="základní",J279,0)</f>
        <v>0</v>
      </c>
      <c r="BF279" s="154">
        <f>IF(N279="snížená",J279,0)</f>
        <v>0</v>
      </c>
      <c r="BG279" s="154">
        <f>IF(N279="zákl. přenesená",J279,0)</f>
        <v>0</v>
      </c>
      <c r="BH279" s="154">
        <f>IF(N279="sníž. přenesená",J279,0)</f>
        <v>0</v>
      </c>
      <c r="BI279" s="154">
        <f>IF(N279="nulová",J279,0)</f>
        <v>0</v>
      </c>
      <c r="BJ279" s="18" t="s">
        <v>81</v>
      </c>
      <c r="BK279" s="154">
        <f>ROUND(I279*H279,2)</f>
        <v>0</v>
      </c>
      <c r="BL279" s="18" t="s">
        <v>196</v>
      </c>
      <c r="BM279" s="153" t="s">
        <v>349</v>
      </c>
    </row>
    <row r="280" spans="1:47" s="2" customFormat="1" ht="19.2">
      <c r="A280" s="33"/>
      <c r="B280" s="34"/>
      <c r="C280" s="33"/>
      <c r="D280" s="155" t="s">
        <v>152</v>
      </c>
      <c r="E280" s="33"/>
      <c r="F280" s="156" t="s">
        <v>1232</v>
      </c>
      <c r="G280" s="33"/>
      <c r="H280" s="33"/>
      <c r="I280" s="157"/>
      <c r="J280" s="33"/>
      <c r="K280" s="33"/>
      <c r="L280" s="34"/>
      <c r="M280" s="158"/>
      <c r="N280" s="159"/>
      <c r="O280" s="59"/>
      <c r="P280" s="59"/>
      <c r="Q280" s="59"/>
      <c r="R280" s="59"/>
      <c r="S280" s="59"/>
      <c r="T280" s="60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T280" s="18" t="s">
        <v>152</v>
      </c>
      <c r="AU280" s="18" t="s">
        <v>83</v>
      </c>
    </row>
    <row r="281" spans="2:51" s="15" customFormat="1" ht="10.2">
      <c r="B281" s="176"/>
      <c r="D281" s="155" t="s">
        <v>165</v>
      </c>
      <c r="E281" s="177" t="s">
        <v>1</v>
      </c>
      <c r="F281" s="178" t="s">
        <v>1164</v>
      </c>
      <c r="H281" s="177" t="s">
        <v>1</v>
      </c>
      <c r="I281" s="179"/>
      <c r="L281" s="176"/>
      <c r="M281" s="180"/>
      <c r="N281" s="181"/>
      <c r="O281" s="181"/>
      <c r="P281" s="181"/>
      <c r="Q281" s="181"/>
      <c r="R281" s="181"/>
      <c r="S281" s="181"/>
      <c r="T281" s="182"/>
      <c r="AT281" s="177" t="s">
        <v>165</v>
      </c>
      <c r="AU281" s="177" t="s">
        <v>83</v>
      </c>
      <c r="AV281" s="15" t="s">
        <v>81</v>
      </c>
      <c r="AW281" s="15" t="s">
        <v>30</v>
      </c>
      <c r="AX281" s="15" t="s">
        <v>73</v>
      </c>
      <c r="AY281" s="177" t="s">
        <v>144</v>
      </c>
    </row>
    <row r="282" spans="2:51" s="13" customFormat="1" ht="10.2">
      <c r="B282" s="160"/>
      <c r="D282" s="155" t="s">
        <v>165</v>
      </c>
      <c r="E282" s="161" t="s">
        <v>1</v>
      </c>
      <c r="F282" s="162" t="s">
        <v>228</v>
      </c>
      <c r="H282" s="163">
        <v>13</v>
      </c>
      <c r="I282" s="164"/>
      <c r="L282" s="160"/>
      <c r="M282" s="165"/>
      <c r="N282" s="166"/>
      <c r="O282" s="166"/>
      <c r="P282" s="166"/>
      <c r="Q282" s="166"/>
      <c r="R282" s="166"/>
      <c r="S282" s="166"/>
      <c r="T282" s="167"/>
      <c r="AT282" s="161" t="s">
        <v>165</v>
      </c>
      <c r="AU282" s="161" t="s">
        <v>83</v>
      </c>
      <c r="AV282" s="13" t="s">
        <v>83</v>
      </c>
      <c r="AW282" s="13" t="s">
        <v>30</v>
      </c>
      <c r="AX282" s="13" t="s">
        <v>73</v>
      </c>
      <c r="AY282" s="161" t="s">
        <v>144</v>
      </c>
    </row>
    <row r="283" spans="2:51" s="14" customFormat="1" ht="10.2">
      <c r="B283" s="168"/>
      <c r="D283" s="155" t="s">
        <v>165</v>
      </c>
      <c r="E283" s="169" t="s">
        <v>1</v>
      </c>
      <c r="F283" s="170" t="s">
        <v>167</v>
      </c>
      <c r="H283" s="171">
        <v>13</v>
      </c>
      <c r="I283" s="172"/>
      <c r="L283" s="168"/>
      <c r="M283" s="173"/>
      <c r="N283" s="174"/>
      <c r="O283" s="174"/>
      <c r="P283" s="174"/>
      <c r="Q283" s="174"/>
      <c r="R283" s="174"/>
      <c r="S283" s="174"/>
      <c r="T283" s="175"/>
      <c r="AT283" s="169" t="s">
        <v>165</v>
      </c>
      <c r="AU283" s="169" t="s">
        <v>83</v>
      </c>
      <c r="AV283" s="14" t="s">
        <v>151</v>
      </c>
      <c r="AW283" s="14" t="s">
        <v>30</v>
      </c>
      <c r="AX283" s="14" t="s">
        <v>81</v>
      </c>
      <c r="AY283" s="169" t="s">
        <v>144</v>
      </c>
    </row>
    <row r="284" spans="1:65" s="2" customFormat="1" ht="16.5" customHeight="1">
      <c r="A284" s="33"/>
      <c r="B284" s="141"/>
      <c r="C284" s="183" t="s">
        <v>350</v>
      </c>
      <c r="D284" s="183" t="s">
        <v>189</v>
      </c>
      <c r="E284" s="184" t="s">
        <v>1233</v>
      </c>
      <c r="F284" s="185" t="s">
        <v>1234</v>
      </c>
      <c r="G284" s="186" t="s">
        <v>182</v>
      </c>
      <c r="H284" s="187">
        <v>13</v>
      </c>
      <c r="I284" s="188"/>
      <c r="J284" s="189">
        <f>ROUND(I284*H284,2)</f>
        <v>0</v>
      </c>
      <c r="K284" s="185" t="s">
        <v>171</v>
      </c>
      <c r="L284" s="190"/>
      <c r="M284" s="191" t="s">
        <v>1</v>
      </c>
      <c r="N284" s="192" t="s">
        <v>38</v>
      </c>
      <c r="O284" s="59"/>
      <c r="P284" s="151">
        <f>O284*H284</f>
        <v>0</v>
      </c>
      <c r="Q284" s="151">
        <v>0</v>
      </c>
      <c r="R284" s="151">
        <f>Q284*H284</f>
        <v>0</v>
      </c>
      <c r="S284" s="151">
        <v>0</v>
      </c>
      <c r="T284" s="152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53" t="s">
        <v>245</v>
      </c>
      <c r="AT284" s="153" t="s">
        <v>189</v>
      </c>
      <c r="AU284" s="153" t="s">
        <v>83</v>
      </c>
      <c r="AY284" s="18" t="s">
        <v>144</v>
      </c>
      <c r="BE284" s="154">
        <f>IF(N284="základní",J284,0)</f>
        <v>0</v>
      </c>
      <c r="BF284" s="154">
        <f>IF(N284="snížená",J284,0)</f>
        <v>0</v>
      </c>
      <c r="BG284" s="154">
        <f>IF(N284="zákl. přenesená",J284,0)</f>
        <v>0</v>
      </c>
      <c r="BH284" s="154">
        <f>IF(N284="sníž. přenesená",J284,0)</f>
        <v>0</v>
      </c>
      <c r="BI284" s="154">
        <f>IF(N284="nulová",J284,0)</f>
        <v>0</v>
      </c>
      <c r="BJ284" s="18" t="s">
        <v>81</v>
      </c>
      <c r="BK284" s="154">
        <f>ROUND(I284*H284,2)</f>
        <v>0</v>
      </c>
      <c r="BL284" s="18" t="s">
        <v>196</v>
      </c>
      <c r="BM284" s="153" t="s">
        <v>353</v>
      </c>
    </row>
    <row r="285" spans="1:47" s="2" customFormat="1" ht="10.2">
      <c r="A285" s="33"/>
      <c r="B285" s="34"/>
      <c r="C285" s="33"/>
      <c r="D285" s="155" t="s">
        <v>152</v>
      </c>
      <c r="E285" s="33"/>
      <c r="F285" s="156" t="s">
        <v>1234</v>
      </c>
      <c r="G285" s="33"/>
      <c r="H285" s="33"/>
      <c r="I285" s="157"/>
      <c r="J285" s="33"/>
      <c r="K285" s="33"/>
      <c r="L285" s="34"/>
      <c r="M285" s="158"/>
      <c r="N285" s="159"/>
      <c r="O285" s="59"/>
      <c r="P285" s="59"/>
      <c r="Q285" s="59"/>
      <c r="R285" s="59"/>
      <c r="S285" s="59"/>
      <c r="T285" s="60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T285" s="18" t="s">
        <v>152</v>
      </c>
      <c r="AU285" s="18" t="s">
        <v>83</v>
      </c>
    </row>
    <row r="286" spans="1:65" s="2" customFormat="1" ht="22.8">
      <c r="A286" s="33"/>
      <c r="B286" s="141"/>
      <c r="C286" s="142" t="s">
        <v>263</v>
      </c>
      <c r="D286" s="142" t="s">
        <v>146</v>
      </c>
      <c r="E286" s="143" t="s">
        <v>1235</v>
      </c>
      <c r="F286" s="144" t="s">
        <v>1236</v>
      </c>
      <c r="G286" s="145" t="s">
        <v>182</v>
      </c>
      <c r="H286" s="146">
        <v>4</v>
      </c>
      <c r="I286" s="147"/>
      <c r="J286" s="148">
        <f>ROUND(I286*H286,2)</f>
        <v>0</v>
      </c>
      <c r="K286" s="144" t="s">
        <v>183</v>
      </c>
      <c r="L286" s="34"/>
      <c r="M286" s="149" t="s">
        <v>1</v>
      </c>
      <c r="N286" s="150" t="s">
        <v>38</v>
      </c>
      <c r="O286" s="59"/>
      <c r="P286" s="151">
        <f>O286*H286</f>
        <v>0</v>
      </c>
      <c r="Q286" s="151">
        <v>0</v>
      </c>
      <c r="R286" s="151">
        <f>Q286*H286</f>
        <v>0</v>
      </c>
      <c r="S286" s="151">
        <v>0</v>
      </c>
      <c r="T286" s="152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53" t="s">
        <v>196</v>
      </c>
      <c r="AT286" s="153" t="s">
        <v>146</v>
      </c>
      <c r="AU286" s="153" t="s">
        <v>83</v>
      </c>
      <c r="AY286" s="18" t="s">
        <v>144</v>
      </c>
      <c r="BE286" s="154">
        <f>IF(N286="základní",J286,0)</f>
        <v>0</v>
      </c>
      <c r="BF286" s="154">
        <f>IF(N286="snížená",J286,0)</f>
        <v>0</v>
      </c>
      <c r="BG286" s="154">
        <f>IF(N286="zákl. přenesená",J286,0)</f>
        <v>0</v>
      </c>
      <c r="BH286" s="154">
        <f>IF(N286="sníž. přenesená",J286,0)</f>
        <v>0</v>
      </c>
      <c r="BI286" s="154">
        <f>IF(N286="nulová",J286,0)</f>
        <v>0</v>
      </c>
      <c r="BJ286" s="18" t="s">
        <v>81</v>
      </c>
      <c r="BK286" s="154">
        <f>ROUND(I286*H286,2)</f>
        <v>0</v>
      </c>
      <c r="BL286" s="18" t="s">
        <v>196</v>
      </c>
      <c r="BM286" s="153" t="s">
        <v>356</v>
      </c>
    </row>
    <row r="287" spans="1:47" s="2" customFormat="1" ht="19.2">
      <c r="A287" s="33"/>
      <c r="B287" s="34"/>
      <c r="C287" s="33"/>
      <c r="D287" s="155" t="s">
        <v>152</v>
      </c>
      <c r="E287" s="33"/>
      <c r="F287" s="156" t="s">
        <v>1236</v>
      </c>
      <c r="G287" s="33"/>
      <c r="H287" s="33"/>
      <c r="I287" s="157"/>
      <c r="J287" s="33"/>
      <c r="K287" s="33"/>
      <c r="L287" s="34"/>
      <c r="M287" s="158"/>
      <c r="N287" s="159"/>
      <c r="O287" s="59"/>
      <c r="P287" s="59"/>
      <c r="Q287" s="59"/>
      <c r="R287" s="59"/>
      <c r="S287" s="59"/>
      <c r="T287" s="60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T287" s="18" t="s">
        <v>152</v>
      </c>
      <c r="AU287" s="18" t="s">
        <v>83</v>
      </c>
    </row>
    <row r="288" spans="2:51" s="15" customFormat="1" ht="10.2">
      <c r="B288" s="176"/>
      <c r="D288" s="155" t="s">
        <v>165</v>
      </c>
      <c r="E288" s="177" t="s">
        <v>1</v>
      </c>
      <c r="F288" s="178" t="s">
        <v>1164</v>
      </c>
      <c r="H288" s="177" t="s">
        <v>1</v>
      </c>
      <c r="I288" s="179"/>
      <c r="L288" s="176"/>
      <c r="M288" s="180"/>
      <c r="N288" s="181"/>
      <c r="O288" s="181"/>
      <c r="P288" s="181"/>
      <c r="Q288" s="181"/>
      <c r="R288" s="181"/>
      <c r="S288" s="181"/>
      <c r="T288" s="182"/>
      <c r="AT288" s="177" t="s">
        <v>165</v>
      </c>
      <c r="AU288" s="177" t="s">
        <v>83</v>
      </c>
      <c r="AV288" s="15" t="s">
        <v>81</v>
      </c>
      <c r="AW288" s="15" t="s">
        <v>30</v>
      </c>
      <c r="AX288" s="15" t="s">
        <v>73</v>
      </c>
      <c r="AY288" s="177" t="s">
        <v>144</v>
      </c>
    </row>
    <row r="289" spans="2:51" s="13" customFormat="1" ht="10.2">
      <c r="B289" s="160"/>
      <c r="D289" s="155" t="s">
        <v>165</v>
      </c>
      <c r="E289" s="161" t="s">
        <v>1</v>
      </c>
      <c r="F289" s="162" t="s">
        <v>151</v>
      </c>
      <c r="H289" s="163">
        <v>4</v>
      </c>
      <c r="I289" s="164"/>
      <c r="L289" s="160"/>
      <c r="M289" s="165"/>
      <c r="N289" s="166"/>
      <c r="O289" s="166"/>
      <c r="P289" s="166"/>
      <c r="Q289" s="166"/>
      <c r="R289" s="166"/>
      <c r="S289" s="166"/>
      <c r="T289" s="167"/>
      <c r="AT289" s="161" t="s">
        <v>165</v>
      </c>
      <c r="AU289" s="161" t="s">
        <v>83</v>
      </c>
      <c r="AV289" s="13" t="s">
        <v>83</v>
      </c>
      <c r="AW289" s="13" t="s">
        <v>30</v>
      </c>
      <c r="AX289" s="13" t="s">
        <v>73</v>
      </c>
      <c r="AY289" s="161" t="s">
        <v>144</v>
      </c>
    </row>
    <row r="290" spans="2:51" s="14" customFormat="1" ht="10.2">
      <c r="B290" s="168"/>
      <c r="D290" s="155" t="s">
        <v>165</v>
      </c>
      <c r="E290" s="169" t="s">
        <v>1</v>
      </c>
      <c r="F290" s="170" t="s">
        <v>167</v>
      </c>
      <c r="H290" s="171">
        <v>4</v>
      </c>
      <c r="I290" s="172"/>
      <c r="L290" s="168"/>
      <c r="M290" s="173"/>
      <c r="N290" s="174"/>
      <c r="O290" s="174"/>
      <c r="P290" s="174"/>
      <c r="Q290" s="174"/>
      <c r="R290" s="174"/>
      <c r="S290" s="174"/>
      <c r="T290" s="175"/>
      <c r="AT290" s="169" t="s">
        <v>165</v>
      </c>
      <c r="AU290" s="169" t="s">
        <v>83</v>
      </c>
      <c r="AV290" s="14" t="s">
        <v>151</v>
      </c>
      <c r="AW290" s="14" t="s">
        <v>30</v>
      </c>
      <c r="AX290" s="14" t="s">
        <v>81</v>
      </c>
      <c r="AY290" s="169" t="s">
        <v>144</v>
      </c>
    </row>
    <row r="291" spans="1:65" s="2" customFormat="1" ht="16.5" customHeight="1">
      <c r="A291" s="33"/>
      <c r="B291" s="141"/>
      <c r="C291" s="183" t="s">
        <v>358</v>
      </c>
      <c r="D291" s="183" t="s">
        <v>189</v>
      </c>
      <c r="E291" s="184" t="s">
        <v>1237</v>
      </c>
      <c r="F291" s="185" t="s">
        <v>1238</v>
      </c>
      <c r="G291" s="186" t="s">
        <v>182</v>
      </c>
      <c r="H291" s="187">
        <v>13</v>
      </c>
      <c r="I291" s="188"/>
      <c r="J291" s="189">
        <f>ROUND(I291*H291,2)</f>
        <v>0</v>
      </c>
      <c r="K291" s="185" t="s">
        <v>171</v>
      </c>
      <c r="L291" s="190"/>
      <c r="M291" s="191" t="s">
        <v>1</v>
      </c>
      <c r="N291" s="192" t="s">
        <v>38</v>
      </c>
      <c r="O291" s="59"/>
      <c r="P291" s="151">
        <f>O291*H291</f>
        <v>0</v>
      </c>
      <c r="Q291" s="151">
        <v>0</v>
      </c>
      <c r="R291" s="151">
        <f>Q291*H291</f>
        <v>0</v>
      </c>
      <c r="S291" s="151">
        <v>0</v>
      </c>
      <c r="T291" s="152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53" t="s">
        <v>245</v>
      </c>
      <c r="AT291" s="153" t="s">
        <v>189</v>
      </c>
      <c r="AU291" s="153" t="s">
        <v>83</v>
      </c>
      <c r="AY291" s="18" t="s">
        <v>144</v>
      </c>
      <c r="BE291" s="154">
        <f>IF(N291="základní",J291,0)</f>
        <v>0</v>
      </c>
      <c r="BF291" s="154">
        <f>IF(N291="snížená",J291,0)</f>
        <v>0</v>
      </c>
      <c r="BG291" s="154">
        <f>IF(N291="zákl. přenesená",J291,0)</f>
        <v>0</v>
      </c>
      <c r="BH291" s="154">
        <f>IF(N291="sníž. přenesená",J291,0)</f>
        <v>0</v>
      </c>
      <c r="BI291" s="154">
        <f>IF(N291="nulová",J291,0)</f>
        <v>0</v>
      </c>
      <c r="BJ291" s="18" t="s">
        <v>81</v>
      </c>
      <c r="BK291" s="154">
        <f>ROUND(I291*H291,2)</f>
        <v>0</v>
      </c>
      <c r="BL291" s="18" t="s">
        <v>196</v>
      </c>
      <c r="BM291" s="153" t="s">
        <v>361</v>
      </c>
    </row>
    <row r="292" spans="1:47" s="2" customFormat="1" ht="10.2">
      <c r="A292" s="33"/>
      <c r="B292" s="34"/>
      <c r="C292" s="33"/>
      <c r="D292" s="155" t="s">
        <v>152</v>
      </c>
      <c r="E292" s="33"/>
      <c r="F292" s="156" t="s">
        <v>1238</v>
      </c>
      <c r="G292" s="33"/>
      <c r="H292" s="33"/>
      <c r="I292" s="157"/>
      <c r="J292" s="33"/>
      <c r="K292" s="33"/>
      <c r="L292" s="34"/>
      <c r="M292" s="158"/>
      <c r="N292" s="159"/>
      <c r="O292" s="59"/>
      <c r="P292" s="59"/>
      <c r="Q292" s="59"/>
      <c r="R292" s="59"/>
      <c r="S292" s="59"/>
      <c r="T292" s="60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T292" s="18" t="s">
        <v>152</v>
      </c>
      <c r="AU292" s="18" t="s">
        <v>83</v>
      </c>
    </row>
    <row r="293" spans="1:65" s="2" customFormat="1" ht="22.8">
      <c r="A293" s="33"/>
      <c r="B293" s="141"/>
      <c r="C293" s="142" t="s">
        <v>267</v>
      </c>
      <c r="D293" s="142" t="s">
        <v>146</v>
      </c>
      <c r="E293" s="143" t="s">
        <v>1239</v>
      </c>
      <c r="F293" s="144" t="s">
        <v>1240</v>
      </c>
      <c r="G293" s="145" t="s">
        <v>182</v>
      </c>
      <c r="H293" s="146">
        <v>15</v>
      </c>
      <c r="I293" s="147"/>
      <c r="J293" s="148">
        <f>ROUND(I293*H293,2)</f>
        <v>0</v>
      </c>
      <c r="K293" s="144" t="s">
        <v>171</v>
      </c>
      <c r="L293" s="34"/>
      <c r="M293" s="149" t="s">
        <v>1</v>
      </c>
      <c r="N293" s="150" t="s">
        <v>38</v>
      </c>
      <c r="O293" s="59"/>
      <c r="P293" s="151">
        <f>O293*H293</f>
        <v>0</v>
      </c>
      <c r="Q293" s="151">
        <v>0</v>
      </c>
      <c r="R293" s="151">
        <f>Q293*H293</f>
        <v>0</v>
      </c>
      <c r="S293" s="151">
        <v>0</v>
      </c>
      <c r="T293" s="152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53" t="s">
        <v>196</v>
      </c>
      <c r="AT293" s="153" t="s">
        <v>146</v>
      </c>
      <c r="AU293" s="153" t="s">
        <v>83</v>
      </c>
      <c r="AY293" s="18" t="s">
        <v>144</v>
      </c>
      <c r="BE293" s="154">
        <f>IF(N293="základní",J293,0)</f>
        <v>0</v>
      </c>
      <c r="BF293" s="154">
        <f>IF(N293="snížená",J293,0)</f>
        <v>0</v>
      </c>
      <c r="BG293" s="154">
        <f>IF(N293="zákl. přenesená",J293,0)</f>
        <v>0</v>
      </c>
      <c r="BH293" s="154">
        <f>IF(N293="sníž. přenesená",J293,0)</f>
        <v>0</v>
      </c>
      <c r="BI293" s="154">
        <f>IF(N293="nulová",J293,0)</f>
        <v>0</v>
      </c>
      <c r="BJ293" s="18" t="s">
        <v>81</v>
      </c>
      <c r="BK293" s="154">
        <f>ROUND(I293*H293,2)</f>
        <v>0</v>
      </c>
      <c r="BL293" s="18" t="s">
        <v>196</v>
      </c>
      <c r="BM293" s="153" t="s">
        <v>364</v>
      </c>
    </row>
    <row r="294" spans="1:47" s="2" customFormat="1" ht="19.2">
      <c r="A294" s="33"/>
      <c r="B294" s="34"/>
      <c r="C294" s="33"/>
      <c r="D294" s="155" t="s">
        <v>152</v>
      </c>
      <c r="E294" s="33"/>
      <c r="F294" s="156" t="s">
        <v>1240</v>
      </c>
      <c r="G294" s="33"/>
      <c r="H294" s="33"/>
      <c r="I294" s="157"/>
      <c r="J294" s="33"/>
      <c r="K294" s="33"/>
      <c r="L294" s="34"/>
      <c r="M294" s="158"/>
      <c r="N294" s="159"/>
      <c r="O294" s="59"/>
      <c r="P294" s="59"/>
      <c r="Q294" s="59"/>
      <c r="R294" s="59"/>
      <c r="S294" s="59"/>
      <c r="T294" s="60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T294" s="18" t="s">
        <v>152</v>
      </c>
      <c r="AU294" s="18" t="s">
        <v>83</v>
      </c>
    </row>
    <row r="295" spans="2:51" s="15" customFormat="1" ht="10.2">
      <c r="B295" s="176"/>
      <c r="D295" s="155" t="s">
        <v>165</v>
      </c>
      <c r="E295" s="177" t="s">
        <v>1</v>
      </c>
      <c r="F295" s="178" t="s">
        <v>1164</v>
      </c>
      <c r="H295" s="177" t="s">
        <v>1</v>
      </c>
      <c r="I295" s="179"/>
      <c r="L295" s="176"/>
      <c r="M295" s="180"/>
      <c r="N295" s="181"/>
      <c r="O295" s="181"/>
      <c r="P295" s="181"/>
      <c r="Q295" s="181"/>
      <c r="R295" s="181"/>
      <c r="S295" s="181"/>
      <c r="T295" s="182"/>
      <c r="AT295" s="177" t="s">
        <v>165</v>
      </c>
      <c r="AU295" s="177" t="s">
        <v>83</v>
      </c>
      <c r="AV295" s="15" t="s">
        <v>81</v>
      </c>
      <c r="AW295" s="15" t="s">
        <v>30</v>
      </c>
      <c r="AX295" s="15" t="s">
        <v>73</v>
      </c>
      <c r="AY295" s="177" t="s">
        <v>144</v>
      </c>
    </row>
    <row r="296" spans="2:51" s="13" customFormat="1" ht="10.2">
      <c r="B296" s="160"/>
      <c r="D296" s="155" t="s">
        <v>165</v>
      </c>
      <c r="E296" s="161" t="s">
        <v>1</v>
      </c>
      <c r="F296" s="162" t="s">
        <v>8</v>
      </c>
      <c r="H296" s="163">
        <v>15</v>
      </c>
      <c r="I296" s="164"/>
      <c r="L296" s="160"/>
      <c r="M296" s="165"/>
      <c r="N296" s="166"/>
      <c r="O296" s="166"/>
      <c r="P296" s="166"/>
      <c r="Q296" s="166"/>
      <c r="R296" s="166"/>
      <c r="S296" s="166"/>
      <c r="T296" s="167"/>
      <c r="AT296" s="161" t="s">
        <v>165</v>
      </c>
      <c r="AU296" s="161" t="s">
        <v>83</v>
      </c>
      <c r="AV296" s="13" t="s">
        <v>83</v>
      </c>
      <c r="AW296" s="13" t="s">
        <v>30</v>
      </c>
      <c r="AX296" s="13" t="s">
        <v>73</v>
      </c>
      <c r="AY296" s="161" t="s">
        <v>144</v>
      </c>
    </row>
    <row r="297" spans="2:51" s="14" customFormat="1" ht="10.2">
      <c r="B297" s="168"/>
      <c r="D297" s="155" t="s">
        <v>165</v>
      </c>
      <c r="E297" s="169" t="s">
        <v>1</v>
      </c>
      <c r="F297" s="170" t="s">
        <v>167</v>
      </c>
      <c r="H297" s="171">
        <v>15</v>
      </c>
      <c r="I297" s="172"/>
      <c r="L297" s="168"/>
      <c r="M297" s="173"/>
      <c r="N297" s="174"/>
      <c r="O297" s="174"/>
      <c r="P297" s="174"/>
      <c r="Q297" s="174"/>
      <c r="R297" s="174"/>
      <c r="S297" s="174"/>
      <c r="T297" s="175"/>
      <c r="AT297" s="169" t="s">
        <v>165</v>
      </c>
      <c r="AU297" s="169" t="s">
        <v>83</v>
      </c>
      <c r="AV297" s="14" t="s">
        <v>151</v>
      </c>
      <c r="AW297" s="14" t="s">
        <v>30</v>
      </c>
      <c r="AX297" s="14" t="s">
        <v>81</v>
      </c>
      <c r="AY297" s="169" t="s">
        <v>144</v>
      </c>
    </row>
    <row r="298" spans="1:65" s="2" customFormat="1" ht="16.5" customHeight="1">
      <c r="A298" s="33"/>
      <c r="B298" s="141"/>
      <c r="C298" s="183" t="s">
        <v>365</v>
      </c>
      <c r="D298" s="183" t="s">
        <v>189</v>
      </c>
      <c r="E298" s="184" t="s">
        <v>1241</v>
      </c>
      <c r="F298" s="185" t="s">
        <v>1242</v>
      </c>
      <c r="G298" s="186" t="s">
        <v>182</v>
      </c>
      <c r="H298" s="187">
        <v>15</v>
      </c>
      <c r="I298" s="188"/>
      <c r="J298" s="189">
        <f>ROUND(I298*H298,2)</f>
        <v>0</v>
      </c>
      <c r="K298" s="185" t="s">
        <v>171</v>
      </c>
      <c r="L298" s="190"/>
      <c r="M298" s="191" t="s">
        <v>1</v>
      </c>
      <c r="N298" s="192" t="s">
        <v>38</v>
      </c>
      <c r="O298" s="59"/>
      <c r="P298" s="151">
        <f>O298*H298</f>
        <v>0</v>
      </c>
      <c r="Q298" s="151">
        <v>0</v>
      </c>
      <c r="R298" s="151">
        <f>Q298*H298</f>
        <v>0</v>
      </c>
      <c r="S298" s="151">
        <v>0</v>
      </c>
      <c r="T298" s="152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53" t="s">
        <v>245</v>
      </c>
      <c r="AT298" s="153" t="s">
        <v>189</v>
      </c>
      <c r="AU298" s="153" t="s">
        <v>83</v>
      </c>
      <c r="AY298" s="18" t="s">
        <v>144</v>
      </c>
      <c r="BE298" s="154">
        <f>IF(N298="základní",J298,0)</f>
        <v>0</v>
      </c>
      <c r="BF298" s="154">
        <f>IF(N298="snížená",J298,0)</f>
        <v>0</v>
      </c>
      <c r="BG298" s="154">
        <f>IF(N298="zákl. přenesená",J298,0)</f>
        <v>0</v>
      </c>
      <c r="BH298" s="154">
        <f>IF(N298="sníž. přenesená",J298,0)</f>
        <v>0</v>
      </c>
      <c r="BI298" s="154">
        <f>IF(N298="nulová",J298,0)</f>
        <v>0</v>
      </c>
      <c r="BJ298" s="18" t="s">
        <v>81</v>
      </c>
      <c r="BK298" s="154">
        <f>ROUND(I298*H298,2)</f>
        <v>0</v>
      </c>
      <c r="BL298" s="18" t="s">
        <v>196</v>
      </c>
      <c r="BM298" s="153" t="s">
        <v>368</v>
      </c>
    </row>
    <row r="299" spans="1:47" s="2" customFormat="1" ht="10.2">
      <c r="A299" s="33"/>
      <c r="B299" s="34"/>
      <c r="C299" s="33"/>
      <c r="D299" s="155" t="s">
        <v>152</v>
      </c>
      <c r="E299" s="33"/>
      <c r="F299" s="156" t="s">
        <v>1242</v>
      </c>
      <c r="G299" s="33"/>
      <c r="H299" s="33"/>
      <c r="I299" s="157"/>
      <c r="J299" s="33"/>
      <c r="K299" s="33"/>
      <c r="L299" s="34"/>
      <c r="M299" s="158"/>
      <c r="N299" s="159"/>
      <c r="O299" s="59"/>
      <c r="P299" s="59"/>
      <c r="Q299" s="59"/>
      <c r="R299" s="59"/>
      <c r="S299" s="59"/>
      <c r="T299" s="60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T299" s="18" t="s">
        <v>152</v>
      </c>
      <c r="AU299" s="18" t="s">
        <v>83</v>
      </c>
    </row>
    <row r="300" spans="1:65" s="2" customFormat="1" ht="22.8">
      <c r="A300" s="33"/>
      <c r="B300" s="141"/>
      <c r="C300" s="142" t="s">
        <v>271</v>
      </c>
      <c r="D300" s="142" t="s">
        <v>146</v>
      </c>
      <c r="E300" s="143" t="s">
        <v>1243</v>
      </c>
      <c r="F300" s="144" t="s">
        <v>1244</v>
      </c>
      <c r="G300" s="145" t="s">
        <v>893</v>
      </c>
      <c r="H300" s="146">
        <v>1</v>
      </c>
      <c r="I300" s="147"/>
      <c r="J300" s="148">
        <f>ROUND(I300*H300,2)</f>
        <v>0</v>
      </c>
      <c r="K300" s="144" t="s">
        <v>171</v>
      </c>
      <c r="L300" s="34"/>
      <c r="M300" s="149" t="s">
        <v>1</v>
      </c>
      <c r="N300" s="150" t="s">
        <v>38</v>
      </c>
      <c r="O300" s="59"/>
      <c r="P300" s="151">
        <f>O300*H300</f>
        <v>0</v>
      </c>
      <c r="Q300" s="151">
        <v>0</v>
      </c>
      <c r="R300" s="151">
        <f>Q300*H300</f>
        <v>0</v>
      </c>
      <c r="S300" s="151">
        <v>0</v>
      </c>
      <c r="T300" s="152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53" t="s">
        <v>196</v>
      </c>
      <c r="AT300" s="153" t="s">
        <v>146</v>
      </c>
      <c r="AU300" s="153" t="s">
        <v>83</v>
      </c>
      <c r="AY300" s="18" t="s">
        <v>144</v>
      </c>
      <c r="BE300" s="154">
        <f>IF(N300="základní",J300,0)</f>
        <v>0</v>
      </c>
      <c r="BF300" s="154">
        <f>IF(N300="snížená",J300,0)</f>
        <v>0</v>
      </c>
      <c r="BG300" s="154">
        <f>IF(N300="zákl. přenesená",J300,0)</f>
        <v>0</v>
      </c>
      <c r="BH300" s="154">
        <f>IF(N300="sníž. přenesená",J300,0)</f>
        <v>0</v>
      </c>
      <c r="BI300" s="154">
        <f>IF(N300="nulová",J300,0)</f>
        <v>0</v>
      </c>
      <c r="BJ300" s="18" t="s">
        <v>81</v>
      </c>
      <c r="BK300" s="154">
        <f>ROUND(I300*H300,2)</f>
        <v>0</v>
      </c>
      <c r="BL300" s="18" t="s">
        <v>196</v>
      </c>
      <c r="BM300" s="153" t="s">
        <v>371</v>
      </c>
    </row>
    <row r="301" spans="1:47" s="2" customFormat="1" ht="19.2">
      <c r="A301" s="33"/>
      <c r="B301" s="34"/>
      <c r="C301" s="33"/>
      <c r="D301" s="155" t="s">
        <v>152</v>
      </c>
      <c r="E301" s="33"/>
      <c r="F301" s="156" t="s">
        <v>1244</v>
      </c>
      <c r="G301" s="33"/>
      <c r="H301" s="33"/>
      <c r="I301" s="157"/>
      <c r="J301" s="33"/>
      <c r="K301" s="33"/>
      <c r="L301" s="34"/>
      <c r="M301" s="158"/>
      <c r="N301" s="159"/>
      <c r="O301" s="59"/>
      <c r="P301" s="59"/>
      <c r="Q301" s="59"/>
      <c r="R301" s="59"/>
      <c r="S301" s="59"/>
      <c r="T301" s="60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T301" s="18" t="s">
        <v>152</v>
      </c>
      <c r="AU301" s="18" t="s">
        <v>83</v>
      </c>
    </row>
    <row r="302" spans="2:51" s="15" customFormat="1" ht="10.2">
      <c r="B302" s="176"/>
      <c r="D302" s="155" t="s">
        <v>165</v>
      </c>
      <c r="E302" s="177" t="s">
        <v>1</v>
      </c>
      <c r="F302" s="178" t="s">
        <v>1164</v>
      </c>
      <c r="H302" s="177" t="s">
        <v>1</v>
      </c>
      <c r="I302" s="179"/>
      <c r="L302" s="176"/>
      <c r="M302" s="180"/>
      <c r="N302" s="181"/>
      <c r="O302" s="181"/>
      <c r="P302" s="181"/>
      <c r="Q302" s="181"/>
      <c r="R302" s="181"/>
      <c r="S302" s="181"/>
      <c r="T302" s="182"/>
      <c r="AT302" s="177" t="s">
        <v>165</v>
      </c>
      <c r="AU302" s="177" t="s">
        <v>83</v>
      </c>
      <c r="AV302" s="15" t="s">
        <v>81</v>
      </c>
      <c r="AW302" s="15" t="s">
        <v>30</v>
      </c>
      <c r="AX302" s="15" t="s">
        <v>73</v>
      </c>
      <c r="AY302" s="177" t="s">
        <v>144</v>
      </c>
    </row>
    <row r="303" spans="2:51" s="13" customFormat="1" ht="10.2">
      <c r="B303" s="160"/>
      <c r="D303" s="155" t="s">
        <v>165</v>
      </c>
      <c r="E303" s="161" t="s">
        <v>1</v>
      </c>
      <c r="F303" s="162" t="s">
        <v>81</v>
      </c>
      <c r="H303" s="163">
        <v>1</v>
      </c>
      <c r="I303" s="164"/>
      <c r="L303" s="160"/>
      <c r="M303" s="165"/>
      <c r="N303" s="166"/>
      <c r="O303" s="166"/>
      <c r="P303" s="166"/>
      <c r="Q303" s="166"/>
      <c r="R303" s="166"/>
      <c r="S303" s="166"/>
      <c r="T303" s="167"/>
      <c r="AT303" s="161" t="s">
        <v>165</v>
      </c>
      <c r="AU303" s="161" t="s">
        <v>83</v>
      </c>
      <c r="AV303" s="13" t="s">
        <v>83</v>
      </c>
      <c r="AW303" s="13" t="s">
        <v>30</v>
      </c>
      <c r="AX303" s="13" t="s">
        <v>73</v>
      </c>
      <c r="AY303" s="161" t="s">
        <v>144</v>
      </c>
    </row>
    <row r="304" spans="2:51" s="14" customFormat="1" ht="10.2">
      <c r="B304" s="168"/>
      <c r="D304" s="155" t="s">
        <v>165</v>
      </c>
      <c r="E304" s="169" t="s">
        <v>1</v>
      </c>
      <c r="F304" s="170" t="s">
        <v>167</v>
      </c>
      <c r="H304" s="171">
        <v>1</v>
      </c>
      <c r="I304" s="172"/>
      <c r="L304" s="168"/>
      <c r="M304" s="173"/>
      <c r="N304" s="174"/>
      <c r="O304" s="174"/>
      <c r="P304" s="174"/>
      <c r="Q304" s="174"/>
      <c r="R304" s="174"/>
      <c r="S304" s="174"/>
      <c r="T304" s="175"/>
      <c r="AT304" s="169" t="s">
        <v>165</v>
      </c>
      <c r="AU304" s="169" t="s">
        <v>83</v>
      </c>
      <c r="AV304" s="14" t="s">
        <v>151</v>
      </c>
      <c r="AW304" s="14" t="s">
        <v>30</v>
      </c>
      <c r="AX304" s="14" t="s">
        <v>81</v>
      </c>
      <c r="AY304" s="169" t="s">
        <v>144</v>
      </c>
    </row>
    <row r="305" spans="1:65" s="2" customFormat="1" ht="22.8">
      <c r="A305" s="33"/>
      <c r="B305" s="141"/>
      <c r="C305" s="142" t="s">
        <v>373</v>
      </c>
      <c r="D305" s="142" t="s">
        <v>146</v>
      </c>
      <c r="E305" s="143" t="s">
        <v>1245</v>
      </c>
      <c r="F305" s="144" t="s">
        <v>1246</v>
      </c>
      <c r="G305" s="145" t="s">
        <v>893</v>
      </c>
      <c r="H305" s="146">
        <v>1</v>
      </c>
      <c r="I305" s="147"/>
      <c r="J305" s="148">
        <f>ROUND(I305*H305,2)</f>
        <v>0</v>
      </c>
      <c r="K305" s="144" t="s">
        <v>171</v>
      </c>
      <c r="L305" s="34"/>
      <c r="M305" s="149" t="s">
        <v>1</v>
      </c>
      <c r="N305" s="150" t="s">
        <v>38</v>
      </c>
      <c r="O305" s="59"/>
      <c r="P305" s="151">
        <f>O305*H305</f>
        <v>0</v>
      </c>
      <c r="Q305" s="151">
        <v>0</v>
      </c>
      <c r="R305" s="151">
        <f>Q305*H305</f>
        <v>0</v>
      </c>
      <c r="S305" s="151">
        <v>0</v>
      </c>
      <c r="T305" s="152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53" t="s">
        <v>196</v>
      </c>
      <c r="AT305" s="153" t="s">
        <v>146</v>
      </c>
      <c r="AU305" s="153" t="s">
        <v>83</v>
      </c>
      <c r="AY305" s="18" t="s">
        <v>144</v>
      </c>
      <c r="BE305" s="154">
        <f>IF(N305="základní",J305,0)</f>
        <v>0</v>
      </c>
      <c r="BF305" s="154">
        <f>IF(N305="snížená",J305,0)</f>
        <v>0</v>
      </c>
      <c r="BG305" s="154">
        <f>IF(N305="zákl. přenesená",J305,0)</f>
        <v>0</v>
      </c>
      <c r="BH305" s="154">
        <f>IF(N305="sníž. přenesená",J305,0)</f>
        <v>0</v>
      </c>
      <c r="BI305" s="154">
        <f>IF(N305="nulová",J305,0)</f>
        <v>0</v>
      </c>
      <c r="BJ305" s="18" t="s">
        <v>81</v>
      </c>
      <c r="BK305" s="154">
        <f>ROUND(I305*H305,2)</f>
        <v>0</v>
      </c>
      <c r="BL305" s="18" t="s">
        <v>196</v>
      </c>
      <c r="BM305" s="153" t="s">
        <v>376</v>
      </c>
    </row>
    <row r="306" spans="1:47" s="2" customFormat="1" ht="19.2">
      <c r="A306" s="33"/>
      <c r="B306" s="34"/>
      <c r="C306" s="33"/>
      <c r="D306" s="155" t="s">
        <v>152</v>
      </c>
      <c r="E306" s="33"/>
      <c r="F306" s="156" t="s">
        <v>1246</v>
      </c>
      <c r="G306" s="33"/>
      <c r="H306" s="33"/>
      <c r="I306" s="157"/>
      <c r="J306" s="33"/>
      <c r="K306" s="33"/>
      <c r="L306" s="34"/>
      <c r="M306" s="158"/>
      <c r="N306" s="159"/>
      <c r="O306" s="59"/>
      <c r="P306" s="59"/>
      <c r="Q306" s="59"/>
      <c r="R306" s="59"/>
      <c r="S306" s="59"/>
      <c r="T306" s="60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T306" s="18" t="s">
        <v>152</v>
      </c>
      <c r="AU306" s="18" t="s">
        <v>83</v>
      </c>
    </row>
    <row r="307" spans="2:51" s="15" customFormat="1" ht="10.2">
      <c r="B307" s="176"/>
      <c r="D307" s="155" t="s">
        <v>165</v>
      </c>
      <c r="E307" s="177" t="s">
        <v>1</v>
      </c>
      <c r="F307" s="178" t="s">
        <v>1164</v>
      </c>
      <c r="H307" s="177" t="s">
        <v>1</v>
      </c>
      <c r="I307" s="179"/>
      <c r="L307" s="176"/>
      <c r="M307" s="180"/>
      <c r="N307" s="181"/>
      <c r="O307" s="181"/>
      <c r="P307" s="181"/>
      <c r="Q307" s="181"/>
      <c r="R307" s="181"/>
      <c r="S307" s="181"/>
      <c r="T307" s="182"/>
      <c r="AT307" s="177" t="s">
        <v>165</v>
      </c>
      <c r="AU307" s="177" t="s">
        <v>83</v>
      </c>
      <c r="AV307" s="15" t="s">
        <v>81</v>
      </c>
      <c r="AW307" s="15" t="s">
        <v>30</v>
      </c>
      <c r="AX307" s="15" t="s">
        <v>73</v>
      </c>
      <c r="AY307" s="177" t="s">
        <v>144</v>
      </c>
    </row>
    <row r="308" spans="2:51" s="13" customFormat="1" ht="10.2">
      <c r="B308" s="160"/>
      <c r="D308" s="155" t="s">
        <v>165</v>
      </c>
      <c r="E308" s="161" t="s">
        <v>1</v>
      </c>
      <c r="F308" s="162" t="s">
        <v>81</v>
      </c>
      <c r="H308" s="163">
        <v>1</v>
      </c>
      <c r="I308" s="164"/>
      <c r="L308" s="160"/>
      <c r="M308" s="165"/>
      <c r="N308" s="166"/>
      <c r="O308" s="166"/>
      <c r="P308" s="166"/>
      <c r="Q308" s="166"/>
      <c r="R308" s="166"/>
      <c r="S308" s="166"/>
      <c r="T308" s="167"/>
      <c r="AT308" s="161" t="s">
        <v>165</v>
      </c>
      <c r="AU308" s="161" t="s">
        <v>83</v>
      </c>
      <c r="AV308" s="13" t="s">
        <v>83</v>
      </c>
      <c r="AW308" s="13" t="s">
        <v>30</v>
      </c>
      <c r="AX308" s="13" t="s">
        <v>73</v>
      </c>
      <c r="AY308" s="161" t="s">
        <v>144</v>
      </c>
    </row>
    <row r="309" spans="2:51" s="14" customFormat="1" ht="10.2">
      <c r="B309" s="168"/>
      <c r="D309" s="155" t="s">
        <v>165</v>
      </c>
      <c r="E309" s="169" t="s">
        <v>1</v>
      </c>
      <c r="F309" s="170" t="s">
        <v>167</v>
      </c>
      <c r="H309" s="171">
        <v>1</v>
      </c>
      <c r="I309" s="172"/>
      <c r="L309" s="168"/>
      <c r="M309" s="173"/>
      <c r="N309" s="174"/>
      <c r="O309" s="174"/>
      <c r="P309" s="174"/>
      <c r="Q309" s="174"/>
      <c r="R309" s="174"/>
      <c r="S309" s="174"/>
      <c r="T309" s="175"/>
      <c r="AT309" s="169" t="s">
        <v>165</v>
      </c>
      <c r="AU309" s="169" t="s">
        <v>83</v>
      </c>
      <c r="AV309" s="14" t="s">
        <v>151</v>
      </c>
      <c r="AW309" s="14" t="s">
        <v>30</v>
      </c>
      <c r="AX309" s="14" t="s">
        <v>81</v>
      </c>
      <c r="AY309" s="169" t="s">
        <v>144</v>
      </c>
    </row>
    <row r="310" spans="1:65" s="2" customFormat="1" ht="22.8">
      <c r="A310" s="33"/>
      <c r="B310" s="141"/>
      <c r="C310" s="142" t="s">
        <v>278</v>
      </c>
      <c r="D310" s="142" t="s">
        <v>146</v>
      </c>
      <c r="E310" s="143" t="s">
        <v>1247</v>
      </c>
      <c r="F310" s="144" t="s">
        <v>1248</v>
      </c>
      <c r="G310" s="145" t="s">
        <v>893</v>
      </c>
      <c r="H310" s="146">
        <v>1</v>
      </c>
      <c r="I310" s="147"/>
      <c r="J310" s="148">
        <f>ROUND(I310*H310,2)</f>
        <v>0</v>
      </c>
      <c r="K310" s="144" t="s">
        <v>171</v>
      </c>
      <c r="L310" s="34"/>
      <c r="M310" s="149" t="s">
        <v>1</v>
      </c>
      <c r="N310" s="150" t="s">
        <v>38</v>
      </c>
      <c r="O310" s="59"/>
      <c r="P310" s="151">
        <f>O310*H310</f>
        <v>0</v>
      </c>
      <c r="Q310" s="151">
        <v>0</v>
      </c>
      <c r="R310" s="151">
        <f>Q310*H310</f>
        <v>0</v>
      </c>
      <c r="S310" s="151">
        <v>0</v>
      </c>
      <c r="T310" s="152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53" t="s">
        <v>196</v>
      </c>
      <c r="AT310" s="153" t="s">
        <v>146</v>
      </c>
      <c r="AU310" s="153" t="s">
        <v>83</v>
      </c>
      <c r="AY310" s="18" t="s">
        <v>144</v>
      </c>
      <c r="BE310" s="154">
        <f>IF(N310="základní",J310,0)</f>
        <v>0</v>
      </c>
      <c r="BF310" s="154">
        <f>IF(N310="snížená",J310,0)</f>
        <v>0</v>
      </c>
      <c r="BG310" s="154">
        <f>IF(N310="zákl. přenesená",J310,0)</f>
        <v>0</v>
      </c>
      <c r="BH310" s="154">
        <f>IF(N310="sníž. přenesená",J310,0)</f>
        <v>0</v>
      </c>
      <c r="BI310" s="154">
        <f>IF(N310="nulová",J310,0)</f>
        <v>0</v>
      </c>
      <c r="BJ310" s="18" t="s">
        <v>81</v>
      </c>
      <c r="BK310" s="154">
        <f>ROUND(I310*H310,2)</f>
        <v>0</v>
      </c>
      <c r="BL310" s="18" t="s">
        <v>196</v>
      </c>
      <c r="BM310" s="153" t="s">
        <v>380</v>
      </c>
    </row>
    <row r="311" spans="1:47" s="2" customFormat="1" ht="19.2">
      <c r="A311" s="33"/>
      <c r="B311" s="34"/>
      <c r="C311" s="33"/>
      <c r="D311" s="155" t="s">
        <v>152</v>
      </c>
      <c r="E311" s="33"/>
      <c r="F311" s="156" t="s">
        <v>1248</v>
      </c>
      <c r="G311" s="33"/>
      <c r="H311" s="33"/>
      <c r="I311" s="157"/>
      <c r="J311" s="33"/>
      <c r="K311" s="33"/>
      <c r="L311" s="34"/>
      <c r="M311" s="158"/>
      <c r="N311" s="159"/>
      <c r="O311" s="59"/>
      <c r="P311" s="59"/>
      <c r="Q311" s="59"/>
      <c r="R311" s="59"/>
      <c r="S311" s="59"/>
      <c r="T311" s="60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T311" s="18" t="s">
        <v>152</v>
      </c>
      <c r="AU311" s="18" t="s">
        <v>83</v>
      </c>
    </row>
    <row r="312" spans="2:51" s="15" customFormat="1" ht="10.2">
      <c r="B312" s="176"/>
      <c r="D312" s="155" t="s">
        <v>165</v>
      </c>
      <c r="E312" s="177" t="s">
        <v>1</v>
      </c>
      <c r="F312" s="178" t="s">
        <v>1164</v>
      </c>
      <c r="H312" s="177" t="s">
        <v>1</v>
      </c>
      <c r="I312" s="179"/>
      <c r="L312" s="176"/>
      <c r="M312" s="180"/>
      <c r="N312" s="181"/>
      <c r="O312" s="181"/>
      <c r="P312" s="181"/>
      <c r="Q312" s="181"/>
      <c r="R312" s="181"/>
      <c r="S312" s="181"/>
      <c r="T312" s="182"/>
      <c r="AT312" s="177" t="s">
        <v>165</v>
      </c>
      <c r="AU312" s="177" t="s">
        <v>83</v>
      </c>
      <c r="AV312" s="15" t="s">
        <v>81</v>
      </c>
      <c r="AW312" s="15" t="s">
        <v>30</v>
      </c>
      <c r="AX312" s="15" t="s">
        <v>73</v>
      </c>
      <c r="AY312" s="177" t="s">
        <v>144</v>
      </c>
    </row>
    <row r="313" spans="2:51" s="13" customFormat="1" ht="10.2">
      <c r="B313" s="160"/>
      <c r="D313" s="155" t="s">
        <v>165</v>
      </c>
      <c r="E313" s="161" t="s">
        <v>1</v>
      </c>
      <c r="F313" s="162" t="s">
        <v>81</v>
      </c>
      <c r="H313" s="163">
        <v>1</v>
      </c>
      <c r="I313" s="164"/>
      <c r="L313" s="160"/>
      <c r="M313" s="165"/>
      <c r="N313" s="166"/>
      <c r="O313" s="166"/>
      <c r="P313" s="166"/>
      <c r="Q313" s="166"/>
      <c r="R313" s="166"/>
      <c r="S313" s="166"/>
      <c r="T313" s="167"/>
      <c r="AT313" s="161" t="s">
        <v>165</v>
      </c>
      <c r="AU313" s="161" t="s">
        <v>83</v>
      </c>
      <c r="AV313" s="13" t="s">
        <v>83</v>
      </c>
      <c r="AW313" s="13" t="s">
        <v>30</v>
      </c>
      <c r="AX313" s="13" t="s">
        <v>73</v>
      </c>
      <c r="AY313" s="161" t="s">
        <v>144</v>
      </c>
    </row>
    <row r="314" spans="2:51" s="14" customFormat="1" ht="10.2">
      <c r="B314" s="168"/>
      <c r="D314" s="155" t="s">
        <v>165</v>
      </c>
      <c r="E314" s="169" t="s">
        <v>1</v>
      </c>
      <c r="F314" s="170" t="s">
        <v>167</v>
      </c>
      <c r="H314" s="171">
        <v>1</v>
      </c>
      <c r="I314" s="172"/>
      <c r="L314" s="168"/>
      <c r="M314" s="173"/>
      <c r="N314" s="174"/>
      <c r="O314" s="174"/>
      <c r="P314" s="174"/>
      <c r="Q314" s="174"/>
      <c r="R314" s="174"/>
      <c r="S314" s="174"/>
      <c r="T314" s="175"/>
      <c r="AT314" s="169" t="s">
        <v>165</v>
      </c>
      <c r="AU314" s="169" t="s">
        <v>83</v>
      </c>
      <c r="AV314" s="14" t="s">
        <v>151</v>
      </c>
      <c r="AW314" s="14" t="s">
        <v>30</v>
      </c>
      <c r="AX314" s="14" t="s">
        <v>81</v>
      </c>
      <c r="AY314" s="169" t="s">
        <v>144</v>
      </c>
    </row>
    <row r="315" spans="1:65" s="2" customFormat="1" ht="22.8">
      <c r="A315" s="33"/>
      <c r="B315" s="141"/>
      <c r="C315" s="142" t="s">
        <v>383</v>
      </c>
      <c r="D315" s="142" t="s">
        <v>146</v>
      </c>
      <c r="E315" s="143" t="s">
        <v>1249</v>
      </c>
      <c r="F315" s="144" t="s">
        <v>1250</v>
      </c>
      <c r="G315" s="145" t="s">
        <v>893</v>
      </c>
      <c r="H315" s="146">
        <v>1</v>
      </c>
      <c r="I315" s="147"/>
      <c r="J315" s="148">
        <f>ROUND(I315*H315,2)</f>
        <v>0</v>
      </c>
      <c r="K315" s="144" t="s">
        <v>171</v>
      </c>
      <c r="L315" s="34"/>
      <c r="M315" s="149" t="s">
        <v>1</v>
      </c>
      <c r="N315" s="150" t="s">
        <v>38</v>
      </c>
      <c r="O315" s="59"/>
      <c r="P315" s="151">
        <f>O315*H315</f>
        <v>0</v>
      </c>
      <c r="Q315" s="151">
        <v>0</v>
      </c>
      <c r="R315" s="151">
        <f>Q315*H315</f>
        <v>0</v>
      </c>
      <c r="S315" s="151">
        <v>0</v>
      </c>
      <c r="T315" s="152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53" t="s">
        <v>196</v>
      </c>
      <c r="AT315" s="153" t="s">
        <v>146</v>
      </c>
      <c r="AU315" s="153" t="s">
        <v>83</v>
      </c>
      <c r="AY315" s="18" t="s">
        <v>144</v>
      </c>
      <c r="BE315" s="154">
        <f>IF(N315="základní",J315,0)</f>
        <v>0</v>
      </c>
      <c r="BF315" s="154">
        <f>IF(N315="snížená",J315,0)</f>
        <v>0</v>
      </c>
      <c r="BG315" s="154">
        <f>IF(N315="zákl. přenesená",J315,0)</f>
        <v>0</v>
      </c>
      <c r="BH315" s="154">
        <f>IF(N315="sníž. přenesená",J315,0)</f>
        <v>0</v>
      </c>
      <c r="BI315" s="154">
        <f>IF(N315="nulová",J315,0)</f>
        <v>0</v>
      </c>
      <c r="BJ315" s="18" t="s">
        <v>81</v>
      </c>
      <c r="BK315" s="154">
        <f>ROUND(I315*H315,2)</f>
        <v>0</v>
      </c>
      <c r="BL315" s="18" t="s">
        <v>196</v>
      </c>
      <c r="BM315" s="153" t="s">
        <v>386</v>
      </c>
    </row>
    <row r="316" spans="1:47" s="2" customFormat="1" ht="19.2">
      <c r="A316" s="33"/>
      <c r="B316" s="34"/>
      <c r="C316" s="33"/>
      <c r="D316" s="155" t="s">
        <v>152</v>
      </c>
      <c r="E316" s="33"/>
      <c r="F316" s="156" t="s">
        <v>1250</v>
      </c>
      <c r="G316" s="33"/>
      <c r="H316" s="33"/>
      <c r="I316" s="157"/>
      <c r="J316" s="33"/>
      <c r="K316" s="33"/>
      <c r="L316" s="34"/>
      <c r="M316" s="158"/>
      <c r="N316" s="159"/>
      <c r="O316" s="59"/>
      <c r="P316" s="59"/>
      <c r="Q316" s="59"/>
      <c r="R316" s="59"/>
      <c r="S316" s="59"/>
      <c r="T316" s="60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T316" s="18" t="s">
        <v>152</v>
      </c>
      <c r="AU316" s="18" t="s">
        <v>83</v>
      </c>
    </row>
    <row r="317" spans="2:51" s="15" customFormat="1" ht="10.2">
      <c r="B317" s="176"/>
      <c r="D317" s="155" t="s">
        <v>165</v>
      </c>
      <c r="E317" s="177" t="s">
        <v>1</v>
      </c>
      <c r="F317" s="178" t="s">
        <v>1164</v>
      </c>
      <c r="H317" s="177" t="s">
        <v>1</v>
      </c>
      <c r="I317" s="179"/>
      <c r="L317" s="176"/>
      <c r="M317" s="180"/>
      <c r="N317" s="181"/>
      <c r="O317" s="181"/>
      <c r="P317" s="181"/>
      <c r="Q317" s="181"/>
      <c r="R317" s="181"/>
      <c r="S317" s="181"/>
      <c r="T317" s="182"/>
      <c r="AT317" s="177" t="s">
        <v>165</v>
      </c>
      <c r="AU317" s="177" t="s">
        <v>83</v>
      </c>
      <c r="AV317" s="15" t="s">
        <v>81</v>
      </c>
      <c r="AW317" s="15" t="s">
        <v>30</v>
      </c>
      <c r="AX317" s="15" t="s">
        <v>73</v>
      </c>
      <c r="AY317" s="177" t="s">
        <v>144</v>
      </c>
    </row>
    <row r="318" spans="2:51" s="13" customFormat="1" ht="10.2">
      <c r="B318" s="160"/>
      <c r="D318" s="155" t="s">
        <v>165</v>
      </c>
      <c r="E318" s="161" t="s">
        <v>1</v>
      </c>
      <c r="F318" s="162" t="s">
        <v>81</v>
      </c>
      <c r="H318" s="163">
        <v>1</v>
      </c>
      <c r="I318" s="164"/>
      <c r="L318" s="160"/>
      <c r="M318" s="165"/>
      <c r="N318" s="166"/>
      <c r="O318" s="166"/>
      <c r="P318" s="166"/>
      <c r="Q318" s="166"/>
      <c r="R318" s="166"/>
      <c r="S318" s="166"/>
      <c r="T318" s="167"/>
      <c r="AT318" s="161" t="s">
        <v>165</v>
      </c>
      <c r="AU318" s="161" t="s">
        <v>83</v>
      </c>
      <c r="AV318" s="13" t="s">
        <v>83</v>
      </c>
      <c r="AW318" s="13" t="s">
        <v>30</v>
      </c>
      <c r="AX318" s="13" t="s">
        <v>73</v>
      </c>
      <c r="AY318" s="161" t="s">
        <v>144</v>
      </c>
    </row>
    <row r="319" spans="2:51" s="14" customFormat="1" ht="10.2">
      <c r="B319" s="168"/>
      <c r="D319" s="155" t="s">
        <v>165</v>
      </c>
      <c r="E319" s="169" t="s">
        <v>1</v>
      </c>
      <c r="F319" s="170" t="s">
        <v>167</v>
      </c>
      <c r="H319" s="171">
        <v>1</v>
      </c>
      <c r="I319" s="172"/>
      <c r="L319" s="168"/>
      <c r="M319" s="173"/>
      <c r="N319" s="174"/>
      <c r="O319" s="174"/>
      <c r="P319" s="174"/>
      <c r="Q319" s="174"/>
      <c r="R319" s="174"/>
      <c r="S319" s="174"/>
      <c r="T319" s="175"/>
      <c r="AT319" s="169" t="s">
        <v>165</v>
      </c>
      <c r="AU319" s="169" t="s">
        <v>83</v>
      </c>
      <c r="AV319" s="14" t="s">
        <v>151</v>
      </c>
      <c r="AW319" s="14" t="s">
        <v>30</v>
      </c>
      <c r="AX319" s="14" t="s">
        <v>81</v>
      </c>
      <c r="AY319" s="169" t="s">
        <v>144</v>
      </c>
    </row>
    <row r="320" spans="1:65" s="2" customFormat="1" ht="22.8">
      <c r="A320" s="33"/>
      <c r="B320" s="141"/>
      <c r="C320" s="142" t="s">
        <v>284</v>
      </c>
      <c r="D320" s="142" t="s">
        <v>146</v>
      </c>
      <c r="E320" s="143" t="s">
        <v>1251</v>
      </c>
      <c r="F320" s="144" t="s">
        <v>1252</v>
      </c>
      <c r="G320" s="145" t="s">
        <v>182</v>
      </c>
      <c r="H320" s="146">
        <v>1</v>
      </c>
      <c r="I320" s="147"/>
      <c r="J320" s="148">
        <f>ROUND(I320*H320,2)</f>
        <v>0</v>
      </c>
      <c r="K320" s="144" t="s">
        <v>183</v>
      </c>
      <c r="L320" s="34"/>
      <c r="M320" s="149" t="s">
        <v>1</v>
      </c>
      <c r="N320" s="150" t="s">
        <v>38</v>
      </c>
      <c r="O320" s="59"/>
      <c r="P320" s="151">
        <f>O320*H320</f>
        <v>0</v>
      </c>
      <c r="Q320" s="151">
        <v>0</v>
      </c>
      <c r="R320" s="151">
        <f>Q320*H320</f>
        <v>0</v>
      </c>
      <c r="S320" s="151">
        <v>0</v>
      </c>
      <c r="T320" s="152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53" t="s">
        <v>196</v>
      </c>
      <c r="AT320" s="153" t="s">
        <v>146</v>
      </c>
      <c r="AU320" s="153" t="s">
        <v>83</v>
      </c>
      <c r="AY320" s="18" t="s">
        <v>144</v>
      </c>
      <c r="BE320" s="154">
        <f>IF(N320="základní",J320,0)</f>
        <v>0</v>
      </c>
      <c r="BF320" s="154">
        <f>IF(N320="snížená",J320,0)</f>
        <v>0</v>
      </c>
      <c r="BG320" s="154">
        <f>IF(N320="zákl. přenesená",J320,0)</f>
        <v>0</v>
      </c>
      <c r="BH320" s="154">
        <f>IF(N320="sníž. přenesená",J320,0)</f>
        <v>0</v>
      </c>
      <c r="BI320" s="154">
        <f>IF(N320="nulová",J320,0)</f>
        <v>0</v>
      </c>
      <c r="BJ320" s="18" t="s">
        <v>81</v>
      </c>
      <c r="BK320" s="154">
        <f>ROUND(I320*H320,2)</f>
        <v>0</v>
      </c>
      <c r="BL320" s="18" t="s">
        <v>196</v>
      </c>
      <c r="BM320" s="153" t="s">
        <v>390</v>
      </c>
    </row>
    <row r="321" spans="1:47" s="2" customFormat="1" ht="19.2">
      <c r="A321" s="33"/>
      <c r="B321" s="34"/>
      <c r="C321" s="33"/>
      <c r="D321" s="155" t="s">
        <v>152</v>
      </c>
      <c r="E321" s="33"/>
      <c r="F321" s="156" t="s">
        <v>1252</v>
      </c>
      <c r="G321" s="33"/>
      <c r="H321" s="33"/>
      <c r="I321" s="157"/>
      <c r="J321" s="33"/>
      <c r="K321" s="33"/>
      <c r="L321" s="34"/>
      <c r="M321" s="158"/>
      <c r="N321" s="159"/>
      <c r="O321" s="59"/>
      <c r="P321" s="59"/>
      <c r="Q321" s="59"/>
      <c r="R321" s="59"/>
      <c r="S321" s="59"/>
      <c r="T321" s="60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T321" s="18" t="s">
        <v>152</v>
      </c>
      <c r="AU321" s="18" t="s">
        <v>83</v>
      </c>
    </row>
    <row r="322" spans="1:65" s="2" customFormat="1" ht="22.8">
      <c r="A322" s="33"/>
      <c r="B322" s="141"/>
      <c r="C322" s="142" t="s">
        <v>393</v>
      </c>
      <c r="D322" s="142" t="s">
        <v>146</v>
      </c>
      <c r="E322" s="143" t="s">
        <v>1253</v>
      </c>
      <c r="F322" s="144" t="s">
        <v>1254</v>
      </c>
      <c r="G322" s="145" t="s">
        <v>496</v>
      </c>
      <c r="H322" s="146"/>
      <c r="I322" s="147"/>
      <c r="J322" s="148">
        <f>ROUND(I322*H322,2)</f>
        <v>0</v>
      </c>
      <c r="K322" s="144" t="s">
        <v>183</v>
      </c>
      <c r="L322" s="34"/>
      <c r="M322" s="149" t="s">
        <v>1</v>
      </c>
      <c r="N322" s="150" t="s">
        <v>38</v>
      </c>
      <c r="O322" s="59"/>
      <c r="P322" s="151">
        <f>O322*H322</f>
        <v>0</v>
      </c>
      <c r="Q322" s="151">
        <v>0</v>
      </c>
      <c r="R322" s="151">
        <f>Q322*H322</f>
        <v>0</v>
      </c>
      <c r="S322" s="151">
        <v>0</v>
      </c>
      <c r="T322" s="152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53" t="s">
        <v>196</v>
      </c>
      <c r="AT322" s="153" t="s">
        <v>146</v>
      </c>
      <c r="AU322" s="153" t="s">
        <v>83</v>
      </c>
      <c r="AY322" s="18" t="s">
        <v>144</v>
      </c>
      <c r="BE322" s="154">
        <f>IF(N322="základní",J322,0)</f>
        <v>0</v>
      </c>
      <c r="BF322" s="154">
        <f>IF(N322="snížená",J322,0)</f>
        <v>0</v>
      </c>
      <c r="BG322" s="154">
        <f>IF(N322="zákl. přenesená",J322,0)</f>
        <v>0</v>
      </c>
      <c r="BH322" s="154">
        <f>IF(N322="sníž. přenesená",J322,0)</f>
        <v>0</v>
      </c>
      <c r="BI322" s="154">
        <f>IF(N322="nulová",J322,0)</f>
        <v>0</v>
      </c>
      <c r="BJ322" s="18" t="s">
        <v>81</v>
      </c>
      <c r="BK322" s="154">
        <f>ROUND(I322*H322,2)</f>
        <v>0</v>
      </c>
      <c r="BL322" s="18" t="s">
        <v>196</v>
      </c>
      <c r="BM322" s="153" t="s">
        <v>396</v>
      </c>
    </row>
    <row r="323" spans="1:47" s="2" customFormat="1" ht="19.2">
      <c r="A323" s="33"/>
      <c r="B323" s="34"/>
      <c r="C323" s="33"/>
      <c r="D323" s="155" t="s">
        <v>152</v>
      </c>
      <c r="E323" s="33"/>
      <c r="F323" s="156" t="s">
        <v>1254</v>
      </c>
      <c r="G323" s="33"/>
      <c r="H323" s="33"/>
      <c r="I323" s="157"/>
      <c r="J323" s="33"/>
      <c r="K323" s="33"/>
      <c r="L323" s="34"/>
      <c r="M323" s="158"/>
      <c r="N323" s="159"/>
      <c r="O323" s="59"/>
      <c r="P323" s="59"/>
      <c r="Q323" s="59"/>
      <c r="R323" s="59"/>
      <c r="S323" s="59"/>
      <c r="T323" s="60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T323" s="18" t="s">
        <v>152</v>
      </c>
      <c r="AU323" s="18" t="s">
        <v>83</v>
      </c>
    </row>
    <row r="324" spans="1:65" s="2" customFormat="1" ht="22.8">
      <c r="A324" s="33"/>
      <c r="B324" s="141"/>
      <c r="C324" s="142" t="s">
        <v>289</v>
      </c>
      <c r="D324" s="142" t="s">
        <v>146</v>
      </c>
      <c r="E324" s="143" t="s">
        <v>1255</v>
      </c>
      <c r="F324" s="144" t="s">
        <v>1256</v>
      </c>
      <c r="G324" s="145" t="s">
        <v>496</v>
      </c>
      <c r="H324" s="146"/>
      <c r="I324" s="147"/>
      <c r="J324" s="148">
        <f>ROUND(I324*H324,2)</f>
        <v>0</v>
      </c>
      <c r="K324" s="144" t="s">
        <v>183</v>
      </c>
      <c r="L324" s="34"/>
      <c r="M324" s="149" t="s">
        <v>1</v>
      </c>
      <c r="N324" s="150" t="s">
        <v>38</v>
      </c>
      <c r="O324" s="59"/>
      <c r="P324" s="151">
        <f>O324*H324</f>
        <v>0</v>
      </c>
      <c r="Q324" s="151">
        <v>0</v>
      </c>
      <c r="R324" s="151">
        <f>Q324*H324</f>
        <v>0</v>
      </c>
      <c r="S324" s="151">
        <v>0</v>
      </c>
      <c r="T324" s="152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53" t="s">
        <v>196</v>
      </c>
      <c r="AT324" s="153" t="s">
        <v>146</v>
      </c>
      <c r="AU324" s="153" t="s">
        <v>83</v>
      </c>
      <c r="AY324" s="18" t="s">
        <v>144</v>
      </c>
      <c r="BE324" s="154">
        <f>IF(N324="základní",J324,0)</f>
        <v>0</v>
      </c>
      <c r="BF324" s="154">
        <f>IF(N324="snížená",J324,0)</f>
        <v>0</v>
      </c>
      <c r="BG324" s="154">
        <f>IF(N324="zákl. přenesená",J324,0)</f>
        <v>0</v>
      </c>
      <c r="BH324" s="154">
        <f>IF(N324="sníž. přenesená",J324,0)</f>
        <v>0</v>
      </c>
      <c r="BI324" s="154">
        <f>IF(N324="nulová",J324,0)</f>
        <v>0</v>
      </c>
      <c r="BJ324" s="18" t="s">
        <v>81</v>
      </c>
      <c r="BK324" s="154">
        <f>ROUND(I324*H324,2)</f>
        <v>0</v>
      </c>
      <c r="BL324" s="18" t="s">
        <v>196</v>
      </c>
      <c r="BM324" s="153" t="s">
        <v>399</v>
      </c>
    </row>
    <row r="325" spans="1:47" s="2" customFormat="1" ht="19.2">
      <c r="A325" s="33"/>
      <c r="B325" s="34"/>
      <c r="C325" s="33"/>
      <c r="D325" s="155" t="s">
        <v>152</v>
      </c>
      <c r="E325" s="33"/>
      <c r="F325" s="156" t="s">
        <v>1256</v>
      </c>
      <c r="G325" s="33"/>
      <c r="H325" s="33"/>
      <c r="I325" s="157"/>
      <c r="J325" s="33"/>
      <c r="K325" s="33"/>
      <c r="L325" s="34"/>
      <c r="M325" s="158"/>
      <c r="N325" s="159"/>
      <c r="O325" s="59"/>
      <c r="P325" s="59"/>
      <c r="Q325" s="59"/>
      <c r="R325" s="59"/>
      <c r="S325" s="59"/>
      <c r="T325" s="60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T325" s="18" t="s">
        <v>152</v>
      </c>
      <c r="AU325" s="18" t="s">
        <v>83</v>
      </c>
    </row>
    <row r="326" spans="2:63" s="12" customFormat="1" ht="22.8" customHeight="1">
      <c r="B326" s="129"/>
      <c r="D326" s="130" t="s">
        <v>72</v>
      </c>
      <c r="E326" s="139" t="s">
        <v>1257</v>
      </c>
      <c r="F326" s="139" t="s">
        <v>1258</v>
      </c>
      <c r="I326" s="132"/>
      <c r="J326" s="140">
        <f>BK326</f>
        <v>0</v>
      </c>
      <c r="L326" s="129"/>
      <c r="M326" s="133"/>
      <c r="N326" s="134"/>
      <c r="O326" s="134"/>
      <c r="P326" s="135">
        <f>SUM(P327:P371)</f>
        <v>0</v>
      </c>
      <c r="Q326" s="134"/>
      <c r="R326" s="135">
        <f>SUM(R327:R371)</f>
        <v>0</v>
      </c>
      <c r="S326" s="134"/>
      <c r="T326" s="136">
        <f>SUM(T327:T371)</f>
        <v>0</v>
      </c>
      <c r="AR326" s="130" t="s">
        <v>83</v>
      </c>
      <c r="AT326" s="137" t="s">
        <v>72</v>
      </c>
      <c r="AU326" s="137" t="s">
        <v>81</v>
      </c>
      <c r="AY326" s="130" t="s">
        <v>144</v>
      </c>
      <c r="BK326" s="138">
        <f>SUM(BK327:BK371)</f>
        <v>0</v>
      </c>
    </row>
    <row r="327" spans="1:65" s="2" customFormat="1" ht="16.5" customHeight="1">
      <c r="A327" s="33"/>
      <c r="B327" s="141"/>
      <c r="C327" s="142" t="s">
        <v>401</v>
      </c>
      <c r="D327" s="142" t="s">
        <v>146</v>
      </c>
      <c r="E327" s="143" t="s">
        <v>1259</v>
      </c>
      <c r="F327" s="144" t="s">
        <v>1260</v>
      </c>
      <c r="G327" s="145" t="s">
        <v>192</v>
      </c>
      <c r="H327" s="146">
        <v>114</v>
      </c>
      <c r="I327" s="147"/>
      <c r="J327" s="148">
        <f>ROUND(I327*H327,2)</f>
        <v>0</v>
      </c>
      <c r="K327" s="144" t="s">
        <v>183</v>
      </c>
      <c r="L327" s="34"/>
      <c r="M327" s="149" t="s">
        <v>1</v>
      </c>
      <c r="N327" s="150" t="s">
        <v>38</v>
      </c>
      <c r="O327" s="59"/>
      <c r="P327" s="151">
        <f>O327*H327</f>
        <v>0</v>
      </c>
      <c r="Q327" s="151">
        <v>0</v>
      </c>
      <c r="R327" s="151">
        <f>Q327*H327</f>
        <v>0</v>
      </c>
      <c r="S327" s="151">
        <v>0</v>
      </c>
      <c r="T327" s="152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53" t="s">
        <v>196</v>
      </c>
      <c r="AT327" s="153" t="s">
        <v>146</v>
      </c>
      <c r="AU327" s="153" t="s">
        <v>83</v>
      </c>
      <c r="AY327" s="18" t="s">
        <v>144</v>
      </c>
      <c r="BE327" s="154">
        <f>IF(N327="základní",J327,0)</f>
        <v>0</v>
      </c>
      <c r="BF327" s="154">
        <f>IF(N327="snížená",J327,0)</f>
        <v>0</v>
      </c>
      <c r="BG327" s="154">
        <f>IF(N327="zákl. přenesená",J327,0)</f>
        <v>0</v>
      </c>
      <c r="BH327" s="154">
        <f>IF(N327="sníž. přenesená",J327,0)</f>
        <v>0</v>
      </c>
      <c r="BI327" s="154">
        <f>IF(N327="nulová",J327,0)</f>
        <v>0</v>
      </c>
      <c r="BJ327" s="18" t="s">
        <v>81</v>
      </c>
      <c r="BK327" s="154">
        <f>ROUND(I327*H327,2)</f>
        <v>0</v>
      </c>
      <c r="BL327" s="18" t="s">
        <v>196</v>
      </c>
      <c r="BM327" s="153" t="s">
        <v>404</v>
      </c>
    </row>
    <row r="328" spans="1:47" s="2" customFormat="1" ht="10.2">
      <c r="A328" s="33"/>
      <c r="B328" s="34"/>
      <c r="C328" s="33"/>
      <c r="D328" s="155" t="s">
        <v>152</v>
      </c>
      <c r="E328" s="33"/>
      <c r="F328" s="156" t="s">
        <v>1260</v>
      </c>
      <c r="G328" s="33"/>
      <c r="H328" s="33"/>
      <c r="I328" s="157"/>
      <c r="J328" s="33"/>
      <c r="K328" s="33"/>
      <c r="L328" s="34"/>
      <c r="M328" s="158"/>
      <c r="N328" s="159"/>
      <c r="O328" s="59"/>
      <c r="P328" s="59"/>
      <c r="Q328" s="59"/>
      <c r="R328" s="59"/>
      <c r="S328" s="59"/>
      <c r="T328" s="60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T328" s="18" t="s">
        <v>152</v>
      </c>
      <c r="AU328" s="18" t="s">
        <v>83</v>
      </c>
    </row>
    <row r="329" spans="2:51" s="15" customFormat="1" ht="10.2">
      <c r="B329" s="176"/>
      <c r="D329" s="155" t="s">
        <v>165</v>
      </c>
      <c r="E329" s="177" t="s">
        <v>1</v>
      </c>
      <c r="F329" s="178" t="s">
        <v>1164</v>
      </c>
      <c r="H329" s="177" t="s">
        <v>1</v>
      </c>
      <c r="I329" s="179"/>
      <c r="L329" s="176"/>
      <c r="M329" s="180"/>
      <c r="N329" s="181"/>
      <c r="O329" s="181"/>
      <c r="P329" s="181"/>
      <c r="Q329" s="181"/>
      <c r="R329" s="181"/>
      <c r="S329" s="181"/>
      <c r="T329" s="182"/>
      <c r="AT329" s="177" t="s">
        <v>165</v>
      </c>
      <c r="AU329" s="177" t="s">
        <v>83</v>
      </c>
      <c r="AV329" s="15" t="s">
        <v>81</v>
      </c>
      <c r="AW329" s="15" t="s">
        <v>30</v>
      </c>
      <c r="AX329" s="15" t="s">
        <v>73</v>
      </c>
      <c r="AY329" s="177" t="s">
        <v>144</v>
      </c>
    </row>
    <row r="330" spans="2:51" s="13" customFormat="1" ht="10.2">
      <c r="B330" s="160"/>
      <c r="D330" s="155" t="s">
        <v>165</v>
      </c>
      <c r="E330" s="161" t="s">
        <v>1</v>
      </c>
      <c r="F330" s="162" t="s">
        <v>433</v>
      </c>
      <c r="H330" s="163">
        <v>114</v>
      </c>
      <c r="I330" s="164"/>
      <c r="L330" s="160"/>
      <c r="M330" s="165"/>
      <c r="N330" s="166"/>
      <c r="O330" s="166"/>
      <c r="P330" s="166"/>
      <c r="Q330" s="166"/>
      <c r="R330" s="166"/>
      <c r="S330" s="166"/>
      <c r="T330" s="167"/>
      <c r="AT330" s="161" t="s">
        <v>165</v>
      </c>
      <c r="AU330" s="161" t="s">
        <v>83</v>
      </c>
      <c r="AV330" s="13" t="s">
        <v>83</v>
      </c>
      <c r="AW330" s="13" t="s">
        <v>30</v>
      </c>
      <c r="AX330" s="13" t="s">
        <v>73</v>
      </c>
      <c r="AY330" s="161" t="s">
        <v>144</v>
      </c>
    </row>
    <row r="331" spans="2:51" s="14" customFormat="1" ht="10.2">
      <c r="B331" s="168"/>
      <c r="D331" s="155" t="s">
        <v>165</v>
      </c>
      <c r="E331" s="169" t="s">
        <v>1</v>
      </c>
      <c r="F331" s="170" t="s">
        <v>167</v>
      </c>
      <c r="H331" s="171">
        <v>114</v>
      </c>
      <c r="I331" s="172"/>
      <c r="L331" s="168"/>
      <c r="M331" s="173"/>
      <c r="N331" s="174"/>
      <c r="O331" s="174"/>
      <c r="P331" s="174"/>
      <c r="Q331" s="174"/>
      <c r="R331" s="174"/>
      <c r="S331" s="174"/>
      <c r="T331" s="175"/>
      <c r="AT331" s="169" t="s">
        <v>165</v>
      </c>
      <c r="AU331" s="169" t="s">
        <v>83</v>
      </c>
      <c r="AV331" s="14" t="s">
        <v>151</v>
      </c>
      <c r="AW331" s="14" t="s">
        <v>30</v>
      </c>
      <c r="AX331" s="14" t="s">
        <v>81</v>
      </c>
      <c r="AY331" s="169" t="s">
        <v>144</v>
      </c>
    </row>
    <row r="332" spans="1:65" s="2" customFormat="1" ht="16.5" customHeight="1">
      <c r="A332" s="33"/>
      <c r="B332" s="141"/>
      <c r="C332" s="183" t="s">
        <v>292</v>
      </c>
      <c r="D332" s="183" t="s">
        <v>189</v>
      </c>
      <c r="E332" s="184" t="s">
        <v>1261</v>
      </c>
      <c r="F332" s="185" t="s">
        <v>1262</v>
      </c>
      <c r="G332" s="186" t="s">
        <v>192</v>
      </c>
      <c r="H332" s="187">
        <v>136.8</v>
      </c>
      <c r="I332" s="188"/>
      <c r="J332" s="189">
        <f>ROUND(I332*H332,2)</f>
        <v>0</v>
      </c>
      <c r="K332" s="185" t="s">
        <v>183</v>
      </c>
      <c r="L332" s="190"/>
      <c r="M332" s="191" t="s">
        <v>1</v>
      </c>
      <c r="N332" s="192" t="s">
        <v>38</v>
      </c>
      <c r="O332" s="59"/>
      <c r="P332" s="151">
        <f>O332*H332</f>
        <v>0</v>
      </c>
      <c r="Q332" s="151">
        <v>0</v>
      </c>
      <c r="R332" s="151">
        <f>Q332*H332</f>
        <v>0</v>
      </c>
      <c r="S332" s="151">
        <v>0</v>
      </c>
      <c r="T332" s="152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53" t="s">
        <v>245</v>
      </c>
      <c r="AT332" s="153" t="s">
        <v>189</v>
      </c>
      <c r="AU332" s="153" t="s">
        <v>83</v>
      </c>
      <c r="AY332" s="18" t="s">
        <v>144</v>
      </c>
      <c r="BE332" s="154">
        <f>IF(N332="základní",J332,0)</f>
        <v>0</v>
      </c>
      <c r="BF332" s="154">
        <f>IF(N332="snížená",J332,0)</f>
        <v>0</v>
      </c>
      <c r="BG332" s="154">
        <f>IF(N332="zákl. přenesená",J332,0)</f>
        <v>0</v>
      </c>
      <c r="BH332" s="154">
        <f>IF(N332="sníž. přenesená",J332,0)</f>
        <v>0</v>
      </c>
      <c r="BI332" s="154">
        <f>IF(N332="nulová",J332,0)</f>
        <v>0</v>
      </c>
      <c r="BJ332" s="18" t="s">
        <v>81</v>
      </c>
      <c r="BK332" s="154">
        <f>ROUND(I332*H332,2)</f>
        <v>0</v>
      </c>
      <c r="BL332" s="18" t="s">
        <v>196</v>
      </c>
      <c r="BM332" s="153" t="s">
        <v>409</v>
      </c>
    </row>
    <row r="333" spans="1:47" s="2" customFormat="1" ht="10.2">
      <c r="A333" s="33"/>
      <c r="B333" s="34"/>
      <c r="C333" s="33"/>
      <c r="D333" s="155" t="s">
        <v>152</v>
      </c>
      <c r="E333" s="33"/>
      <c r="F333" s="156" t="s">
        <v>1262</v>
      </c>
      <c r="G333" s="33"/>
      <c r="H333" s="33"/>
      <c r="I333" s="157"/>
      <c r="J333" s="33"/>
      <c r="K333" s="33"/>
      <c r="L333" s="34"/>
      <c r="M333" s="158"/>
      <c r="N333" s="159"/>
      <c r="O333" s="59"/>
      <c r="P333" s="59"/>
      <c r="Q333" s="59"/>
      <c r="R333" s="59"/>
      <c r="S333" s="59"/>
      <c r="T333" s="60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T333" s="18" t="s">
        <v>152</v>
      </c>
      <c r="AU333" s="18" t="s">
        <v>83</v>
      </c>
    </row>
    <row r="334" spans="2:51" s="13" customFormat="1" ht="10.2">
      <c r="B334" s="160"/>
      <c r="D334" s="155" t="s">
        <v>165</v>
      </c>
      <c r="E334" s="161" t="s">
        <v>1</v>
      </c>
      <c r="F334" s="162" t="s">
        <v>1263</v>
      </c>
      <c r="H334" s="163">
        <v>136.8</v>
      </c>
      <c r="I334" s="164"/>
      <c r="L334" s="160"/>
      <c r="M334" s="165"/>
      <c r="N334" s="166"/>
      <c r="O334" s="166"/>
      <c r="P334" s="166"/>
      <c r="Q334" s="166"/>
      <c r="R334" s="166"/>
      <c r="S334" s="166"/>
      <c r="T334" s="167"/>
      <c r="AT334" s="161" t="s">
        <v>165</v>
      </c>
      <c r="AU334" s="161" t="s">
        <v>83</v>
      </c>
      <c r="AV334" s="13" t="s">
        <v>83</v>
      </c>
      <c r="AW334" s="13" t="s">
        <v>30</v>
      </c>
      <c r="AX334" s="13" t="s">
        <v>73</v>
      </c>
      <c r="AY334" s="161" t="s">
        <v>144</v>
      </c>
    </row>
    <row r="335" spans="2:51" s="14" customFormat="1" ht="10.2">
      <c r="B335" s="168"/>
      <c r="D335" s="155" t="s">
        <v>165</v>
      </c>
      <c r="E335" s="169" t="s">
        <v>1</v>
      </c>
      <c r="F335" s="170" t="s">
        <v>167</v>
      </c>
      <c r="H335" s="171">
        <v>136.8</v>
      </c>
      <c r="I335" s="172"/>
      <c r="L335" s="168"/>
      <c r="M335" s="173"/>
      <c r="N335" s="174"/>
      <c r="O335" s="174"/>
      <c r="P335" s="174"/>
      <c r="Q335" s="174"/>
      <c r="R335" s="174"/>
      <c r="S335" s="174"/>
      <c r="T335" s="175"/>
      <c r="AT335" s="169" t="s">
        <v>165</v>
      </c>
      <c r="AU335" s="169" t="s">
        <v>83</v>
      </c>
      <c r="AV335" s="14" t="s">
        <v>151</v>
      </c>
      <c r="AW335" s="14" t="s">
        <v>30</v>
      </c>
      <c r="AX335" s="14" t="s">
        <v>81</v>
      </c>
      <c r="AY335" s="169" t="s">
        <v>144</v>
      </c>
    </row>
    <row r="336" spans="1:65" s="2" customFormat="1" ht="16.5" customHeight="1">
      <c r="A336" s="33"/>
      <c r="B336" s="141"/>
      <c r="C336" s="142" t="s">
        <v>412</v>
      </c>
      <c r="D336" s="142" t="s">
        <v>146</v>
      </c>
      <c r="E336" s="143" t="s">
        <v>1259</v>
      </c>
      <c r="F336" s="144" t="s">
        <v>1260</v>
      </c>
      <c r="G336" s="145" t="s">
        <v>192</v>
      </c>
      <c r="H336" s="146">
        <v>44</v>
      </c>
      <c r="I336" s="147"/>
      <c r="J336" s="148">
        <f>ROUND(I336*H336,2)</f>
        <v>0</v>
      </c>
      <c r="K336" s="144" t="s">
        <v>183</v>
      </c>
      <c r="L336" s="34"/>
      <c r="M336" s="149" t="s">
        <v>1</v>
      </c>
      <c r="N336" s="150" t="s">
        <v>38</v>
      </c>
      <c r="O336" s="59"/>
      <c r="P336" s="151">
        <f>O336*H336</f>
        <v>0</v>
      </c>
      <c r="Q336" s="151">
        <v>0</v>
      </c>
      <c r="R336" s="151">
        <f>Q336*H336</f>
        <v>0</v>
      </c>
      <c r="S336" s="151">
        <v>0</v>
      </c>
      <c r="T336" s="152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53" t="s">
        <v>196</v>
      </c>
      <c r="AT336" s="153" t="s">
        <v>146</v>
      </c>
      <c r="AU336" s="153" t="s">
        <v>83</v>
      </c>
      <c r="AY336" s="18" t="s">
        <v>144</v>
      </c>
      <c r="BE336" s="154">
        <f>IF(N336="základní",J336,0)</f>
        <v>0</v>
      </c>
      <c r="BF336" s="154">
        <f>IF(N336="snížená",J336,0)</f>
        <v>0</v>
      </c>
      <c r="BG336" s="154">
        <f>IF(N336="zákl. přenesená",J336,0)</f>
        <v>0</v>
      </c>
      <c r="BH336" s="154">
        <f>IF(N336="sníž. přenesená",J336,0)</f>
        <v>0</v>
      </c>
      <c r="BI336" s="154">
        <f>IF(N336="nulová",J336,0)</f>
        <v>0</v>
      </c>
      <c r="BJ336" s="18" t="s">
        <v>81</v>
      </c>
      <c r="BK336" s="154">
        <f>ROUND(I336*H336,2)</f>
        <v>0</v>
      </c>
      <c r="BL336" s="18" t="s">
        <v>196</v>
      </c>
      <c r="BM336" s="153" t="s">
        <v>415</v>
      </c>
    </row>
    <row r="337" spans="1:47" s="2" customFormat="1" ht="10.2">
      <c r="A337" s="33"/>
      <c r="B337" s="34"/>
      <c r="C337" s="33"/>
      <c r="D337" s="155" t="s">
        <v>152</v>
      </c>
      <c r="E337" s="33"/>
      <c r="F337" s="156" t="s">
        <v>1260</v>
      </c>
      <c r="G337" s="33"/>
      <c r="H337" s="33"/>
      <c r="I337" s="157"/>
      <c r="J337" s="33"/>
      <c r="K337" s="33"/>
      <c r="L337" s="34"/>
      <c r="M337" s="158"/>
      <c r="N337" s="159"/>
      <c r="O337" s="59"/>
      <c r="P337" s="59"/>
      <c r="Q337" s="59"/>
      <c r="R337" s="59"/>
      <c r="S337" s="59"/>
      <c r="T337" s="60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T337" s="18" t="s">
        <v>152</v>
      </c>
      <c r="AU337" s="18" t="s">
        <v>83</v>
      </c>
    </row>
    <row r="338" spans="2:51" s="15" customFormat="1" ht="10.2">
      <c r="B338" s="176"/>
      <c r="D338" s="155" t="s">
        <v>165</v>
      </c>
      <c r="E338" s="177" t="s">
        <v>1</v>
      </c>
      <c r="F338" s="178" t="s">
        <v>1164</v>
      </c>
      <c r="H338" s="177" t="s">
        <v>1</v>
      </c>
      <c r="I338" s="179"/>
      <c r="L338" s="176"/>
      <c r="M338" s="180"/>
      <c r="N338" s="181"/>
      <c r="O338" s="181"/>
      <c r="P338" s="181"/>
      <c r="Q338" s="181"/>
      <c r="R338" s="181"/>
      <c r="S338" s="181"/>
      <c r="T338" s="182"/>
      <c r="AT338" s="177" t="s">
        <v>165</v>
      </c>
      <c r="AU338" s="177" t="s">
        <v>83</v>
      </c>
      <c r="AV338" s="15" t="s">
        <v>81</v>
      </c>
      <c r="AW338" s="15" t="s">
        <v>30</v>
      </c>
      <c r="AX338" s="15" t="s">
        <v>73</v>
      </c>
      <c r="AY338" s="177" t="s">
        <v>144</v>
      </c>
    </row>
    <row r="339" spans="2:51" s="13" customFormat="1" ht="10.2">
      <c r="B339" s="160"/>
      <c r="D339" s="155" t="s">
        <v>165</v>
      </c>
      <c r="E339" s="161" t="s">
        <v>1</v>
      </c>
      <c r="F339" s="162" t="s">
        <v>271</v>
      </c>
      <c r="H339" s="163">
        <v>44</v>
      </c>
      <c r="I339" s="164"/>
      <c r="L339" s="160"/>
      <c r="M339" s="165"/>
      <c r="N339" s="166"/>
      <c r="O339" s="166"/>
      <c r="P339" s="166"/>
      <c r="Q339" s="166"/>
      <c r="R339" s="166"/>
      <c r="S339" s="166"/>
      <c r="T339" s="167"/>
      <c r="AT339" s="161" t="s">
        <v>165</v>
      </c>
      <c r="AU339" s="161" t="s">
        <v>83</v>
      </c>
      <c r="AV339" s="13" t="s">
        <v>83</v>
      </c>
      <c r="AW339" s="13" t="s">
        <v>30</v>
      </c>
      <c r="AX339" s="13" t="s">
        <v>73</v>
      </c>
      <c r="AY339" s="161" t="s">
        <v>144</v>
      </c>
    </row>
    <row r="340" spans="2:51" s="14" customFormat="1" ht="10.2">
      <c r="B340" s="168"/>
      <c r="D340" s="155" t="s">
        <v>165</v>
      </c>
      <c r="E340" s="169" t="s">
        <v>1</v>
      </c>
      <c r="F340" s="170" t="s">
        <v>167</v>
      </c>
      <c r="H340" s="171">
        <v>44</v>
      </c>
      <c r="I340" s="172"/>
      <c r="L340" s="168"/>
      <c r="M340" s="173"/>
      <c r="N340" s="174"/>
      <c r="O340" s="174"/>
      <c r="P340" s="174"/>
      <c r="Q340" s="174"/>
      <c r="R340" s="174"/>
      <c r="S340" s="174"/>
      <c r="T340" s="175"/>
      <c r="AT340" s="169" t="s">
        <v>165</v>
      </c>
      <c r="AU340" s="169" t="s">
        <v>83</v>
      </c>
      <c r="AV340" s="14" t="s">
        <v>151</v>
      </c>
      <c r="AW340" s="14" t="s">
        <v>30</v>
      </c>
      <c r="AX340" s="14" t="s">
        <v>81</v>
      </c>
      <c r="AY340" s="169" t="s">
        <v>144</v>
      </c>
    </row>
    <row r="341" spans="1:65" s="2" customFormat="1" ht="16.5" customHeight="1">
      <c r="A341" s="33"/>
      <c r="B341" s="141"/>
      <c r="C341" s="183" t="s">
        <v>296</v>
      </c>
      <c r="D341" s="183" t="s">
        <v>189</v>
      </c>
      <c r="E341" s="184" t="s">
        <v>1264</v>
      </c>
      <c r="F341" s="185" t="s">
        <v>1265</v>
      </c>
      <c r="G341" s="186" t="s">
        <v>192</v>
      </c>
      <c r="H341" s="187">
        <v>52.8</v>
      </c>
      <c r="I341" s="188"/>
      <c r="J341" s="189">
        <f>ROUND(I341*H341,2)</f>
        <v>0</v>
      </c>
      <c r="K341" s="185" t="s">
        <v>171</v>
      </c>
      <c r="L341" s="190"/>
      <c r="M341" s="191" t="s">
        <v>1</v>
      </c>
      <c r="N341" s="192" t="s">
        <v>38</v>
      </c>
      <c r="O341" s="59"/>
      <c r="P341" s="151">
        <f>O341*H341</f>
        <v>0</v>
      </c>
      <c r="Q341" s="151">
        <v>0</v>
      </c>
      <c r="R341" s="151">
        <f>Q341*H341</f>
        <v>0</v>
      </c>
      <c r="S341" s="151">
        <v>0</v>
      </c>
      <c r="T341" s="152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53" t="s">
        <v>245</v>
      </c>
      <c r="AT341" s="153" t="s">
        <v>189</v>
      </c>
      <c r="AU341" s="153" t="s">
        <v>83</v>
      </c>
      <c r="AY341" s="18" t="s">
        <v>144</v>
      </c>
      <c r="BE341" s="154">
        <f>IF(N341="základní",J341,0)</f>
        <v>0</v>
      </c>
      <c r="BF341" s="154">
        <f>IF(N341="snížená",J341,0)</f>
        <v>0</v>
      </c>
      <c r="BG341" s="154">
        <f>IF(N341="zákl. přenesená",J341,0)</f>
        <v>0</v>
      </c>
      <c r="BH341" s="154">
        <f>IF(N341="sníž. přenesená",J341,0)</f>
        <v>0</v>
      </c>
      <c r="BI341" s="154">
        <f>IF(N341="nulová",J341,0)</f>
        <v>0</v>
      </c>
      <c r="BJ341" s="18" t="s">
        <v>81</v>
      </c>
      <c r="BK341" s="154">
        <f>ROUND(I341*H341,2)</f>
        <v>0</v>
      </c>
      <c r="BL341" s="18" t="s">
        <v>196</v>
      </c>
      <c r="BM341" s="153" t="s">
        <v>418</v>
      </c>
    </row>
    <row r="342" spans="1:47" s="2" customFormat="1" ht="10.2">
      <c r="A342" s="33"/>
      <c r="B342" s="34"/>
      <c r="C342" s="33"/>
      <c r="D342" s="155" t="s">
        <v>152</v>
      </c>
      <c r="E342" s="33"/>
      <c r="F342" s="156" t="s">
        <v>1265</v>
      </c>
      <c r="G342" s="33"/>
      <c r="H342" s="33"/>
      <c r="I342" s="157"/>
      <c r="J342" s="33"/>
      <c r="K342" s="33"/>
      <c r="L342" s="34"/>
      <c r="M342" s="158"/>
      <c r="N342" s="159"/>
      <c r="O342" s="59"/>
      <c r="P342" s="59"/>
      <c r="Q342" s="59"/>
      <c r="R342" s="59"/>
      <c r="S342" s="59"/>
      <c r="T342" s="60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T342" s="18" t="s">
        <v>152</v>
      </c>
      <c r="AU342" s="18" t="s">
        <v>83</v>
      </c>
    </row>
    <row r="343" spans="2:51" s="13" customFormat="1" ht="10.2">
      <c r="B343" s="160"/>
      <c r="D343" s="155" t="s">
        <v>165</v>
      </c>
      <c r="E343" s="161" t="s">
        <v>1</v>
      </c>
      <c r="F343" s="162" t="s">
        <v>1266</v>
      </c>
      <c r="H343" s="163">
        <v>52.8</v>
      </c>
      <c r="I343" s="164"/>
      <c r="L343" s="160"/>
      <c r="M343" s="165"/>
      <c r="N343" s="166"/>
      <c r="O343" s="166"/>
      <c r="P343" s="166"/>
      <c r="Q343" s="166"/>
      <c r="R343" s="166"/>
      <c r="S343" s="166"/>
      <c r="T343" s="167"/>
      <c r="AT343" s="161" t="s">
        <v>165</v>
      </c>
      <c r="AU343" s="161" t="s">
        <v>83</v>
      </c>
      <c r="AV343" s="13" t="s">
        <v>83</v>
      </c>
      <c r="AW343" s="13" t="s">
        <v>30</v>
      </c>
      <c r="AX343" s="13" t="s">
        <v>73</v>
      </c>
      <c r="AY343" s="161" t="s">
        <v>144</v>
      </c>
    </row>
    <row r="344" spans="2:51" s="14" customFormat="1" ht="10.2">
      <c r="B344" s="168"/>
      <c r="D344" s="155" t="s">
        <v>165</v>
      </c>
      <c r="E344" s="169" t="s">
        <v>1</v>
      </c>
      <c r="F344" s="170" t="s">
        <v>167</v>
      </c>
      <c r="H344" s="171">
        <v>52.8</v>
      </c>
      <c r="I344" s="172"/>
      <c r="L344" s="168"/>
      <c r="M344" s="173"/>
      <c r="N344" s="174"/>
      <c r="O344" s="174"/>
      <c r="P344" s="174"/>
      <c r="Q344" s="174"/>
      <c r="R344" s="174"/>
      <c r="S344" s="174"/>
      <c r="T344" s="175"/>
      <c r="AT344" s="169" t="s">
        <v>165</v>
      </c>
      <c r="AU344" s="169" t="s">
        <v>83</v>
      </c>
      <c r="AV344" s="14" t="s">
        <v>151</v>
      </c>
      <c r="AW344" s="14" t="s">
        <v>30</v>
      </c>
      <c r="AX344" s="14" t="s">
        <v>81</v>
      </c>
      <c r="AY344" s="169" t="s">
        <v>144</v>
      </c>
    </row>
    <row r="345" spans="1:65" s="2" customFormat="1" ht="16.5" customHeight="1">
      <c r="A345" s="33"/>
      <c r="B345" s="141"/>
      <c r="C345" s="142" t="s">
        <v>420</v>
      </c>
      <c r="D345" s="142" t="s">
        <v>146</v>
      </c>
      <c r="E345" s="143" t="s">
        <v>1267</v>
      </c>
      <c r="F345" s="144" t="s">
        <v>1268</v>
      </c>
      <c r="G345" s="145" t="s">
        <v>182</v>
      </c>
      <c r="H345" s="146">
        <v>1</v>
      </c>
      <c r="I345" s="147"/>
      <c r="J345" s="148">
        <f>ROUND(I345*H345,2)</f>
        <v>0</v>
      </c>
      <c r="K345" s="144" t="s">
        <v>183</v>
      </c>
      <c r="L345" s="34"/>
      <c r="M345" s="149" t="s">
        <v>1</v>
      </c>
      <c r="N345" s="150" t="s">
        <v>38</v>
      </c>
      <c r="O345" s="59"/>
      <c r="P345" s="151">
        <f>O345*H345</f>
        <v>0</v>
      </c>
      <c r="Q345" s="151">
        <v>0</v>
      </c>
      <c r="R345" s="151">
        <f>Q345*H345</f>
        <v>0</v>
      </c>
      <c r="S345" s="151">
        <v>0</v>
      </c>
      <c r="T345" s="152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53" t="s">
        <v>196</v>
      </c>
      <c r="AT345" s="153" t="s">
        <v>146</v>
      </c>
      <c r="AU345" s="153" t="s">
        <v>83</v>
      </c>
      <c r="AY345" s="18" t="s">
        <v>144</v>
      </c>
      <c r="BE345" s="154">
        <f>IF(N345="základní",J345,0)</f>
        <v>0</v>
      </c>
      <c r="BF345" s="154">
        <f>IF(N345="snížená",J345,0)</f>
        <v>0</v>
      </c>
      <c r="BG345" s="154">
        <f>IF(N345="zákl. přenesená",J345,0)</f>
        <v>0</v>
      </c>
      <c r="BH345" s="154">
        <f>IF(N345="sníž. přenesená",J345,0)</f>
        <v>0</v>
      </c>
      <c r="BI345" s="154">
        <f>IF(N345="nulová",J345,0)</f>
        <v>0</v>
      </c>
      <c r="BJ345" s="18" t="s">
        <v>81</v>
      </c>
      <c r="BK345" s="154">
        <f>ROUND(I345*H345,2)</f>
        <v>0</v>
      </c>
      <c r="BL345" s="18" t="s">
        <v>196</v>
      </c>
      <c r="BM345" s="153" t="s">
        <v>423</v>
      </c>
    </row>
    <row r="346" spans="1:47" s="2" customFormat="1" ht="10.2">
      <c r="A346" s="33"/>
      <c r="B346" s="34"/>
      <c r="C346" s="33"/>
      <c r="D346" s="155" t="s">
        <v>152</v>
      </c>
      <c r="E346" s="33"/>
      <c r="F346" s="156" t="s">
        <v>1268</v>
      </c>
      <c r="G346" s="33"/>
      <c r="H346" s="33"/>
      <c r="I346" s="157"/>
      <c r="J346" s="33"/>
      <c r="K346" s="33"/>
      <c r="L346" s="34"/>
      <c r="M346" s="158"/>
      <c r="N346" s="159"/>
      <c r="O346" s="59"/>
      <c r="P346" s="59"/>
      <c r="Q346" s="59"/>
      <c r="R346" s="59"/>
      <c r="S346" s="59"/>
      <c r="T346" s="60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T346" s="18" t="s">
        <v>152</v>
      </c>
      <c r="AU346" s="18" t="s">
        <v>83</v>
      </c>
    </row>
    <row r="347" spans="2:51" s="15" customFormat="1" ht="10.2">
      <c r="B347" s="176"/>
      <c r="D347" s="155" t="s">
        <v>165</v>
      </c>
      <c r="E347" s="177" t="s">
        <v>1</v>
      </c>
      <c r="F347" s="178" t="s">
        <v>1164</v>
      </c>
      <c r="H347" s="177" t="s">
        <v>1</v>
      </c>
      <c r="I347" s="179"/>
      <c r="L347" s="176"/>
      <c r="M347" s="180"/>
      <c r="N347" s="181"/>
      <c r="O347" s="181"/>
      <c r="P347" s="181"/>
      <c r="Q347" s="181"/>
      <c r="R347" s="181"/>
      <c r="S347" s="181"/>
      <c r="T347" s="182"/>
      <c r="AT347" s="177" t="s">
        <v>165</v>
      </c>
      <c r="AU347" s="177" t="s">
        <v>83</v>
      </c>
      <c r="AV347" s="15" t="s">
        <v>81</v>
      </c>
      <c r="AW347" s="15" t="s">
        <v>30</v>
      </c>
      <c r="AX347" s="15" t="s">
        <v>73</v>
      </c>
      <c r="AY347" s="177" t="s">
        <v>144</v>
      </c>
    </row>
    <row r="348" spans="2:51" s="13" customFormat="1" ht="10.2">
      <c r="B348" s="160"/>
      <c r="D348" s="155" t="s">
        <v>165</v>
      </c>
      <c r="E348" s="161" t="s">
        <v>1</v>
      </c>
      <c r="F348" s="162" t="s">
        <v>81</v>
      </c>
      <c r="H348" s="163">
        <v>1</v>
      </c>
      <c r="I348" s="164"/>
      <c r="L348" s="160"/>
      <c r="M348" s="165"/>
      <c r="N348" s="166"/>
      <c r="O348" s="166"/>
      <c r="P348" s="166"/>
      <c r="Q348" s="166"/>
      <c r="R348" s="166"/>
      <c r="S348" s="166"/>
      <c r="T348" s="167"/>
      <c r="AT348" s="161" t="s">
        <v>165</v>
      </c>
      <c r="AU348" s="161" t="s">
        <v>83</v>
      </c>
      <c r="AV348" s="13" t="s">
        <v>83</v>
      </c>
      <c r="AW348" s="13" t="s">
        <v>30</v>
      </c>
      <c r="AX348" s="13" t="s">
        <v>73</v>
      </c>
      <c r="AY348" s="161" t="s">
        <v>144</v>
      </c>
    </row>
    <row r="349" spans="2:51" s="14" customFormat="1" ht="10.2">
      <c r="B349" s="168"/>
      <c r="D349" s="155" t="s">
        <v>165</v>
      </c>
      <c r="E349" s="169" t="s">
        <v>1</v>
      </c>
      <c r="F349" s="170" t="s">
        <v>167</v>
      </c>
      <c r="H349" s="171">
        <v>1</v>
      </c>
      <c r="I349" s="172"/>
      <c r="L349" s="168"/>
      <c r="M349" s="173"/>
      <c r="N349" s="174"/>
      <c r="O349" s="174"/>
      <c r="P349" s="174"/>
      <c r="Q349" s="174"/>
      <c r="R349" s="174"/>
      <c r="S349" s="174"/>
      <c r="T349" s="175"/>
      <c r="AT349" s="169" t="s">
        <v>165</v>
      </c>
      <c r="AU349" s="169" t="s">
        <v>83</v>
      </c>
      <c r="AV349" s="14" t="s">
        <v>151</v>
      </c>
      <c r="AW349" s="14" t="s">
        <v>30</v>
      </c>
      <c r="AX349" s="14" t="s">
        <v>81</v>
      </c>
      <c r="AY349" s="169" t="s">
        <v>144</v>
      </c>
    </row>
    <row r="350" spans="1:65" s="2" customFormat="1" ht="16.5" customHeight="1">
      <c r="A350" s="33"/>
      <c r="B350" s="141"/>
      <c r="C350" s="183" t="s">
        <v>299</v>
      </c>
      <c r="D350" s="183" t="s">
        <v>189</v>
      </c>
      <c r="E350" s="184" t="s">
        <v>1269</v>
      </c>
      <c r="F350" s="185" t="s">
        <v>1270</v>
      </c>
      <c r="G350" s="186" t="s">
        <v>182</v>
      </c>
      <c r="H350" s="187">
        <v>1</v>
      </c>
      <c r="I350" s="188"/>
      <c r="J350" s="189">
        <f>ROUND(I350*H350,2)</f>
        <v>0</v>
      </c>
      <c r="K350" s="185" t="s">
        <v>183</v>
      </c>
      <c r="L350" s="190"/>
      <c r="M350" s="191" t="s">
        <v>1</v>
      </c>
      <c r="N350" s="192" t="s">
        <v>38</v>
      </c>
      <c r="O350" s="59"/>
      <c r="P350" s="151">
        <f>O350*H350</f>
        <v>0</v>
      </c>
      <c r="Q350" s="151">
        <v>0</v>
      </c>
      <c r="R350" s="151">
        <f>Q350*H350</f>
        <v>0</v>
      </c>
      <c r="S350" s="151">
        <v>0</v>
      </c>
      <c r="T350" s="152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53" t="s">
        <v>245</v>
      </c>
      <c r="AT350" s="153" t="s">
        <v>189</v>
      </c>
      <c r="AU350" s="153" t="s">
        <v>83</v>
      </c>
      <c r="AY350" s="18" t="s">
        <v>144</v>
      </c>
      <c r="BE350" s="154">
        <f>IF(N350="základní",J350,0)</f>
        <v>0</v>
      </c>
      <c r="BF350" s="154">
        <f>IF(N350="snížená",J350,0)</f>
        <v>0</v>
      </c>
      <c r="BG350" s="154">
        <f>IF(N350="zákl. přenesená",J350,0)</f>
        <v>0</v>
      </c>
      <c r="BH350" s="154">
        <f>IF(N350="sníž. přenesená",J350,0)</f>
        <v>0</v>
      </c>
      <c r="BI350" s="154">
        <f>IF(N350="nulová",J350,0)</f>
        <v>0</v>
      </c>
      <c r="BJ350" s="18" t="s">
        <v>81</v>
      </c>
      <c r="BK350" s="154">
        <f>ROUND(I350*H350,2)</f>
        <v>0</v>
      </c>
      <c r="BL350" s="18" t="s">
        <v>196</v>
      </c>
      <c r="BM350" s="153" t="s">
        <v>427</v>
      </c>
    </row>
    <row r="351" spans="1:47" s="2" customFormat="1" ht="10.2">
      <c r="A351" s="33"/>
      <c r="B351" s="34"/>
      <c r="C351" s="33"/>
      <c r="D351" s="155" t="s">
        <v>152</v>
      </c>
      <c r="E351" s="33"/>
      <c r="F351" s="156" t="s">
        <v>1270</v>
      </c>
      <c r="G351" s="33"/>
      <c r="H351" s="33"/>
      <c r="I351" s="157"/>
      <c r="J351" s="33"/>
      <c r="K351" s="33"/>
      <c r="L351" s="34"/>
      <c r="M351" s="158"/>
      <c r="N351" s="159"/>
      <c r="O351" s="59"/>
      <c r="P351" s="59"/>
      <c r="Q351" s="59"/>
      <c r="R351" s="59"/>
      <c r="S351" s="59"/>
      <c r="T351" s="60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T351" s="18" t="s">
        <v>152</v>
      </c>
      <c r="AU351" s="18" t="s">
        <v>83</v>
      </c>
    </row>
    <row r="352" spans="1:65" s="2" customFormat="1" ht="22.8">
      <c r="A352" s="33"/>
      <c r="B352" s="141"/>
      <c r="C352" s="142" t="s">
        <v>430</v>
      </c>
      <c r="D352" s="142" t="s">
        <v>146</v>
      </c>
      <c r="E352" s="143" t="s">
        <v>1271</v>
      </c>
      <c r="F352" s="144" t="s">
        <v>1272</v>
      </c>
      <c r="G352" s="145" t="s">
        <v>182</v>
      </c>
      <c r="H352" s="146">
        <v>20</v>
      </c>
      <c r="I352" s="147"/>
      <c r="J352" s="148">
        <f>ROUND(I352*H352,2)</f>
        <v>0</v>
      </c>
      <c r="K352" s="144" t="s">
        <v>183</v>
      </c>
      <c r="L352" s="34"/>
      <c r="M352" s="149" t="s">
        <v>1</v>
      </c>
      <c r="N352" s="150" t="s">
        <v>38</v>
      </c>
      <c r="O352" s="59"/>
      <c r="P352" s="151">
        <f>O352*H352</f>
        <v>0</v>
      </c>
      <c r="Q352" s="151">
        <v>0</v>
      </c>
      <c r="R352" s="151">
        <f>Q352*H352</f>
        <v>0</v>
      </c>
      <c r="S352" s="151">
        <v>0</v>
      </c>
      <c r="T352" s="152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53" t="s">
        <v>196</v>
      </c>
      <c r="AT352" s="153" t="s">
        <v>146</v>
      </c>
      <c r="AU352" s="153" t="s">
        <v>83</v>
      </c>
      <c r="AY352" s="18" t="s">
        <v>144</v>
      </c>
      <c r="BE352" s="154">
        <f>IF(N352="základní",J352,0)</f>
        <v>0</v>
      </c>
      <c r="BF352" s="154">
        <f>IF(N352="snížená",J352,0)</f>
        <v>0</v>
      </c>
      <c r="BG352" s="154">
        <f>IF(N352="zákl. přenesená",J352,0)</f>
        <v>0</v>
      </c>
      <c r="BH352" s="154">
        <f>IF(N352="sníž. přenesená",J352,0)</f>
        <v>0</v>
      </c>
      <c r="BI352" s="154">
        <f>IF(N352="nulová",J352,0)</f>
        <v>0</v>
      </c>
      <c r="BJ352" s="18" t="s">
        <v>81</v>
      </c>
      <c r="BK352" s="154">
        <f>ROUND(I352*H352,2)</f>
        <v>0</v>
      </c>
      <c r="BL352" s="18" t="s">
        <v>196</v>
      </c>
      <c r="BM352" s="153" t="s">
        <v>433</v>
      </c>
    </row>
    <row r="353" spans="1:47" s="2" customFormat="1" ht="19.2">
      <c r="A353" s="33"/>
      <c r="B353" s="34"/>
      <c r="C353" s="33"/>
      <c r="D353" s="155" t="s">
        <v>152</v>
      </c>
      <c r="E353" s="33"/>
      <c r="F353" s="156" t="s">
        <v>1272</v>
      </c>
      <c r="G353" s="33"/>
      <c r="H353" s="33"/>
      <c r="I353" s="157"/>
      <c r="J353" s="33"/>
      <c r="K353" s="33"/>
      <c r="L353" s="34"/>
      <c r="M353" s="158"/>
      <c r="N353" s="159"/>
      <c r="O353" s="59"/>
      <c r="P353" s="59"/>
      <c r="Q353" s="59"/>
      <c r="R353" s="59"/>
      <c r="S353" s="59"/>
      <c r="T353" s="60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T353" s="18" t="s">
        <v>152</v>
      </c>
      <c r="AU353" s="18" t="s">
        <v>83</v>
      </c>
    </row>
    <row r="354" spans="2:51" s="15" customFormat="1" ht="10.2">
      <c r="B354" s="176"/>
      <c r="D354" s="155" t="s">
        <v>165</v>
      </c>
      <c r="E354" s="177" t="s">
        <v>1</v>
      </c>
      <c r="F354" s="178" t="s">
        <v>1164</v>
      </c>
      <c r="H354" s="177" t="s">
        <v>1</v>
      </c>
      <c r="I354" s="179"/>
      <c r="L354" s="176"/>
      <c r="M354" s="180"/>
      <c r="N354" s="181"/>
      <c r="O354" s="181"/>
      <c r="P354" s="181"/>
      <c r="Q354" s="181"/>
      <c r="R354" s="181"/>
      <c r="S354" s="181"/>
      <c r="T354" s="182"/>
      <c r="AT354" s="177" t="s">
        <v>165</v>
      </c>
      <c r="AU354" s="177" t="s">
        <v>83</v>
      </c>
      <c r="AV354" s="15" t="s">
        <v>81</v>
      </c>
      <c r="AW354" s="15" t="s">
        <v>30</v>
      </c>
      <c r="AX354" s="15" t="s">
        <v>73</v>
      </c>
      <c r="AY354" s="177" t="s">
        <v>144</v>
      </c>
    </row>
    <row r="355" spans="2:51" s="13" customFormat="1" ht="10.2">
      <c r="B355" s="160"/>
      <c r="D355" s="155" t="s">
        <v>165</v>
      </c>
      <c r="E355" s="161" t="s">
        <v>1</v>
      </c>
      <c r="F355" s="162" t="s">
        <v>204</v>
      </c>
      <c r="H355" s="163">
        <v>20</v>
      </c>
      <c r="I355" s="164"/>
      <c r="L355" s="160"/>
      <c r="M355" s="165"/>
      <c r="N355" s="166"/>
      <c r="O355" s="166"/>
      <c r="P355" s="166"/>
      <c r="Q355" s="166"/>
      <c r="R355" s="166"/>
      <c r="S355" s="166"/>
      <c r="T355" s="167"/>
      <c r="AT355" s="161" t="s">
        <v>165</v>
      </c>
      <c r="AU355" s="161" t="s">
        <v>83</v>
      </c>
      <c r="AV355" s="13" t="s">
        <v>83</v>
      </c>
      <c r="AW355" s="13" t="s">
        <v>30</v>
      </c>
      <c r="AX355" s="13" t="s">
        <v>73</v>
      </c>
      <c r="AY355" s="161" t="s">
        <v>144</v>
      </c>
    </row>
    <row r="356" spans="2:51" s="14" customFormat="1" ht="10.2">
      <c r="B356" s="168"/>
      <c r="D356" s="155" t="s">
        <v>165</v>
      </c>
      <c r="E356" s="169" t="s">
        <v>1</v>
      </c>
      <c r="F356" s="170" t="s">
        <v>167</v>
      </c>
      <c r="H356" s="171">
        <v>20</v>
      </c>
      <c r="I356" s="172"/>
      <c r="L356" s="168"/>
      <c r="M356" s="173"/>
      <c r="N356" s="174"/>
      <c r="O356" s="174"/>
      <c r="P356" s="174"/>
      <c r="Q356" s="174"/>
      <c r="R356" s="174"/>
      <c r="S356" s="174"/>
      <c r="T356" s="175"/>
      <c r="AT356" s="169" t="s">
        <v>165</v>
      </c>
      <c r="AU356" s="169" t="s">
        <v>83</v>
      </c>
      <c r="AV356" s="14" t="s">
        <v>151</v>
      </c>
      <c r="AW356" s="14" t="s">
        <v>30</v>
      </c>
      <c r="AX356" s="14" t="s">
        <v>81</v>
      </c>
      <c r="AY356" s="169" t="s">
        <v>144</v>
      </c>
    </row>
    <row r="357" spans="1:65" s="2" customFormat="1" ht="16.5" customHeight="1">
      <c r="A357" s="33"/>
      <c r="B357" s="141"/>
      <c r="C357" s="183" t="s">
        <v>303</v>
      </c>
      <c r="D357" s="183" t="s">
        <v>189</v>
      </c>
      <c r="E357" s="184" t="s">
        <v>1273</v>
      </c>
      <c r="F357" s="185" t="s">
        <v>1274</v>
      </c>
      <c r="G357" s="186" t="s">
        <v>182</v>
      </c>
      <c r="H357" s="187">
        <v>20</v>
      </c>
      <c r="I357" s="188"/>
      <c r="J357" s="189">
        <f>ROUND(I357*H357,2)</f>
        <v>0</v>
      </c>
      <c r="K357" s="185" t="s">
        <v>171</v>
      </c>
      <c r="L357" s="190"/>
      <c r="M357" s="191" t="s">
        <v>1</v>
      </c>
      <c r="N357" s="192" t="s">
        <v>38</v>
      </c>
      <c r="O357" s="59"/>
      <c r="P357" s="151">
        <f>O357*H357</f>
        <v>0</v>
      </c>
      <c r="Q357" s="151">
        <v>0</v>
      </c>
      <c r="R357" s="151">
        <f>Q357*H357</f>
        <v>0</v>
      </c>
      <c r="S357" s="151">
        <v>0</v>
      </c>
      <c r="T357" s="152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53" t="s">
        <v>245</v>
      </c>
      <c r="AT357" s="153" t="s">
        <v>189</v>
      </c>
      <c r="AU357" s="153" t="s">
        <v>83</v>
      </c>
      <c r="AY357" s="18" t="s">
        <v>144</v>
      </c>
      <c r="BE357" s="154">
        <f>IF(N357="základní",J357,0)</f>
        <v>0</v>
      </c>
      <c r="BF357" s="154">
        <f>IF(N357="snížená",J357,0)</f>
        <v>0</v>
      </c>
      <c r="BG357" s="154">
        <f>IF(N357="zákl. přenesená",J357,0)</f>
        <v>0</v>
      </c>
      <c r="BH357" s="154">
        <f>IF(N357="sníž. přenesená",J357,0)</f>
        <v>0</v>
      </c>
      <c r="BI357" s="154">
        <f>IF(N357="nulová",J357,0)</f>
        <v>0</v>
      </c>
      <c r="BJ357" s="18" t="s">
        <v>81</v>
      </c>
      <c r="BK357" s="154">
        <f>ROUND(I357*H357,2)</f>
        <v>0</v>
      </c>
      <c r="BL357" s="18" t="s">
        <v>196</v>
      </c>
      <c r="BM357" s="153" t="s">
        <v>437</v>
      </c>
    </row>
    <row r="358" spans="1:47" s="2" customFormat="1" ht="10.2">
      <c r="A358" s="33"/>
      <c r="B358" s="34"/>
      <c r="C358" s="33"/>
      <c r="D358" s="155" t="s">
        <v>152</v>
      </c>
      <c r="E358" s="33"/>
      <c r="F358" s="156" t="s">
        <v>1274</v>
      </c>
      <c r="G358" s="33"/>
      <c r="H358" s="33"/>
      <c r="I358" s="157"/>
      <c r="J358" s="33"/>
      <c r="K358" s="33"/>
      <c r="L358" s="34"/>
      <c r="M358" s="158"/>
      <c r="N358" s="159"/>
      <c r="O358" s="59"/>
      <c r="P358" s="59"/>
      <c r="Q358" s="59"/>
      <c r="R358" s="59"/>
      <c r="S358" s="59"/>
      <c r="T358" s="60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T358" s="18" t="s">
        <v>152</v>
      </c>
      <c r="AU358" s="18" t="s">
        <v>83</v>
      </c>
    </row>
    <row r="359" spans="1:65" s="2" customFormat="1" ht="16.5" customHeight="1">
      <c r="A359" s="33"/>
      <c r="B359" s="141"/>
      <c r="C359" s="142" t="s">
        <v>439</v>
      </c>
      <c r="D359" s="142" t="s">
        <v>146</v>
      </c>
      <c r="E359" s="143" t="s">
        <v>1275</v>
      </c>
      <c r="F359" s="144" t="s">
        <v>1276</v>
      </c>
      <c r="G359" s="145" t="s">
        <v>182</v>
      </c>
      <c r="H359" s="146">
        <v>20</v>
      </c>
      <c r="I359" s="147"/>
      <c r="J359" s="148">
        <f>ROUND(I359*H359,2)</f>
        <v>0</v>
      </c>
      <c r="K359" s="144" t="s">
        <v>183</v>
      </c>
      <c r="L359" s="34"/>
      <c r="M359" s="149" t="s">
        <v>1</v>
      </c>
      <c r="N359" s="150" t="s">
        <v>38</v>
      </c>
      <c r="O359" s="59"/>
      <c r="P359" s="151">
        <f>O359*H359</f>
        <v>0</v>
      </c>
      <c r="Q359" s="151">
        <v>0</v>
      </c>
      <c r="R359" s="151">
        <f>Q359*H359</f>
        <v>0</v>
      </c>
      <c r="S359" s="151">
        <v>0</v>
      </c>
      <c r="T359" s="152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53" t="s">
        <v>196</v>
      </c>
      <c r="AT359" s="153" t="s">
        <v>146</v>
      </c>
      <c r="AU359" s="153" t="s">
        <v>83</v>
      </c>
      <c r="AY359" s="18" t="s">
        <v>144</v>
      </c>
      <c r="BE359" s="154">
        <f>IF(N359="základní",J359,0)</f>
        <v>0</v>
      </c>
      <c r="BF359" s="154">
        <f>IF(N359="snížená",J359,0)</f>
        <v>0</v>
      </c>
      <c r="BG359" s="154">
        <f>IF(N359="zákl. přenesená",J359,0)</f>
        <v>0</v>
      </c>
      <c r="BH359" s="154">
        <f>IF(N359="sníž. přenesená",J359,0)</f>
        <v>0</v>
      </c>
      <c r="BI359" s="154">
        <f>IF(N359="nulová",J359,0)</f>
        <v>0</v>
      </c>
      <c r="BJ359" s="18" t="s">
        <v>81</v>
      </c>
      <c r="BK359" s="154">
        <f>ROUND(I359*H359,2)</f>
        <v>0</v>
      </c>
      <c r="BL359" s="18" t="s">
        <v>196</v>
      </c>
      <c r="BM359" s="153" t="s">
        <v>442</v>
      </c>
    </row>
    <row r="360" spans="1:47" s="2" customFormat="1" ht="10.2">
      <c r="A360" s="33"/>
      <c r="B360" s="34"/>
      <c r="C360" s="33"/>
      <c r="D360" s="155" t="s">
        <v>152</v>
      </c>
      <c r="E360" s="33"/>
      <c r="F360" s="156" t="s">
        <v>1276</v>
      </c>
      <c r="G360" s="33"/>
      <c r="H360" s="33"/>
      <c r="I360" s="157"/>
      <c r="J360" s="33"/>
      <c r="K360" s="33"/>
      <c r="L360" s="34"/>
      <c r="M360" s="158"/>
      <c r="N360" s="159"/>
      <c r="O360" s="59"/>
      <c r="P360" s="59"/>
      <c r="Q360" s="59"/>
      <c r="R360" s="59"/>
      <c r="S360" s="59"/>
      <c r="T360" s="60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T360" s="18" t="s">
        <v>152</v>
      </c>
      <c r="AU360" s="18" t="s">
        <v>83</v>
      </c>
    </row>
    <row r="361" spans="1:65" s="2" customFormat="1" ht="16.5" customHeight="1">
      <c r="A361" s="33"/>
      <c r="B361" s="141"/>
      <c r="C361" s="142" t="s">
        <v>310</v>
      </c>
      <c r="D361" s="142" t="s">
        <v>146</v>
      </c>
      <c r="E361" s="143" t="s">
        <v>1277</v>
      </c>
      <c r="F361" s="144" t="s">
        <v>1278</v>
      </c>
      <c r="G361" s="145" t="s">
        <v>182</v>
      </c>
      <c r="H361" s="146">
        <v>5</v>
      </c>
      <c r="I361" s="147"/>
      <c r="J361" s="148">
        <f>ROUND(I361*H361,2)</f>
        <v>0</v>
      </c>
      <c r="K361" s="144" t="s">
        <v>183</v>
      </c>
      <c r="L361" s="34"/>
      <c r="M361" s="149" t="s">
        <v>1</v>
      </c>
      <c r="N361" s="150" t="s">
        <v>38</v>
      </c>
      <c r="O361" s="59"/>
      <c r="P361" s="151">
        <f>O361*H361</f>
        <v>0</v>
      </c>
      <c r="Q361" s="151">
        <v>0</v>
      </c>
      <c r="R361" s="151">
        <f>Q361*H361</f>
        <v>0</v>
      </c>
      <c r="S361" s="151">
        <v>0</v>
      </c>
      <c r="T361" s="152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53" t="s">
        <v>196</v>
      </c>
      <c r="AT361" s="153" t="s">
        <v>146</v>
      </c>
      <c r="AU361" s="153" t="s">
        <v>83</v>
      </c>
      <c r="AY361" s="18" t="s">
        <v>144</v>
      </c>
      <c r="BE361" s="154">
        <f>IF(N361="základní",J361,0)</f>
        <v>0</v>
      </c>
      <c r="BF361" s="154">
        <f>IF(N361="snížená",J361,0)</f>
        <v>0</v>
      </c>
      <c r="BG361" s="154">
        <f>IF(N361="zákl. přenesená",J361,0)</f>
        <v>0</v>
      </c>
      <c r="BH361" s="154">
        <f>IF(N361="sníž. přenesená",J361,0)</f>
        <v>0</v>
      </c>
      <c r="BI361" s="154">
        <f>IF(N361="nulová",J361,0)</f>
        <v>0</v>
      </c>
      <c r="BJ361" s="18" t="s">
        <v>81</v>
      </c>
      <c r="BK361" s="154">
        <f>ROUND(I361*H361,2)</f>
        <v>0</v>
      </c>
      <c r="BL361" s="18" t="s">
        <v>196</v>
      </c>
      <c r="BM361" s="153" t="s">
        <v>445</v>
      </c>
    </row>
    <row r="362" spans="1:47" s="2" customFormat="1" ht="10.2">
      <c r="A362" s="33"/>
      <c r="B362" s="34"/>
      <c r="C362" s="33"/>
      <c r="D362" s="155" t="s">
        <v>152</v>
      </c>
      <c r="E362" s="33"/>
      <c r="F362" s="156" t="s">
        <v>1278</v>
      </c>
      <c r="G362" s="33"/>
      <c r="H362" s="33"/>
      <c r="I362" s="157"/>
      <c r="J362" s="33"/>
      <c r="K362" s="33"/>
      <c r="L362" s="34"/>
      <c r="M362" s="158"/>
      <c r="N362" s="159"/>
      <c r="O362" s="59"/>
      <c r="P362" s="59"/>
      <c r="Q362" s="59"/>
      <c r="R362" s="59"/>
      <c r="S362" s="59"/>
      <c r="T362" s="60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T362" s="18" t="s">
        <v>152</v>
      </c>
      <c r="AU362" s="18" t="s">
        <v>83</v>
      </c>
    </row>
    <row r="363" spans="2:51" s="15" customFormat="1" ht="10.2">
      <c r="B363" s="176"/>
      <c r="D363" s="155" t="s">
        <v>165</v>
      </c>
      <c r="E363" s="177" t="s">
        <v>1</v>
      </c>
      <c r="F363" s="178" t="s">
        <v>1164</v>
      </c>
      <c r="H363" s="177" t="s">
        <v>1</v>
      </c>
      <c r="I363" s="179"/>
      <c r="L363" s="176"/>
      <c r="M363" s="180"/>
      <c r="N363" s="181"/>
      <c r="O363" s="181"/>
      <c r="P363" s="181"/>
      <c r="Q363" s="181"/>
      <c r="R363" s="181"/>
      <c r="S363" s="181"/>
      <c r="T363" s="182"/>
      <c r="AT363" s="177" t="s">
        <v>165</v>
      </c>
      <c r="AU363" s="177" t="s">
        <v>83</v>
      </c>
      <c r="AV363" s="15" t="s">
        <v>81</v>
      </c>
      <c r="AW363" s="15" t="s">
        <v>30</v>
      </c>
      <c r="AX363" s="15" t="s">
        <v>73</v>
      </c>
      <c r="AY363" s="177" t="s">
        <v>144</v>
      </c>
    </row>
    <row r="364" spans="2:51" s="13" customFormat="1" ht="10.2">
      <c r="B364" s="160"/>
      <c r="D364" s="155" t="s">
        <v>165</v>
      </c>
      <c r="E364" s="161" t="s">
        <v>1</v>
      </c>
      <c r="F364" s="162" t="s">
        <v>175</v>
      </c>
      <c r="H364" s="163">
        <v>5</v>
      </c>
      <c r="I364" s="164"/>
      <c r="L364" s="160"/>
      <c r="M364" s="165"/>
      <c r="N364" s="166"/>
      <c r="O364" s="166"/>
      <c r="P364" s="166"/>
      <c r="Q364" s="166"/>
      <c r="R364" s="166"/>
      <c r="S364" s="166"/>
      <c r="T364" s="167"/>
      <c r="AT364" s="161" t="s">
        <v>165</v>
      </c>
      <c r="AU364" s="161" t="s">
        <v>83</v>
      </c>
      <c r="AV364" s="13" t="s">
        <v>83</v>
      </c>
      <c r="AW364" s="13" t="s">
        <v>30</v>
      </c>
      <c r="AX364" s="13" t="s">
        <v>73</v>
      </c>
      <c r="AY364" s="161" t="s">
        <v>144</v>
      </c>
    </row>
    <row r="365" spans="2:51" s="14" customFormat="1" ht="10.2">
      <c r="B365" s="168"/>
      <c r="D365" s="155" t="s">
        <v>165</v>
      </c>
      <c r="E365" s="169" t="s">
        <v>1</v>
      </c>
      <c r="F365" s="170" t="s">
        <v>167</v>
      </c>
      <c r="H365" s="171">
        <v>5</v>
      </c>
      <c r="I365" s="172"/>
      <c r="L365" s="168"/>
      <c r="M365" s="173"/>
      <c r="N365" s="174"/>
      <c r="O365" s="174"/>
      <c r="P365" s="174"/>
      <c r="Q365" s="174"/>
      <c r="R365" s="174"/>
      <c r="S365" s="174"/>
      <c r="T365" s="175"/>
      <c r="AT365" s="169" t="s">
        <v>165</v>
      </c>
      <c r="AU365" s="169" t="s">
        <v>83</v>
      </c>
      <c r="AV365" s="14" t="s">
        <v>151</v>
      </c>
      <c r="AW365" s="14" t="s">
        <v>30</v>
      </c>
      <c r="AX365" s="14" t="s">
        <v>81</v>
      </c>
      <c r="AY365" s="169" t="s">
        <v>144</v>
      </c>
    </row>
    <row r="366" spans="1:65" s="2" customFormat="1" ht="16.5" customHeight="1">
      <c r="A366" s="33"/>
      <c r="B366" s="141"/>
      <c r="C366" s="183" t="s">
        <v>447</v>
      </c>
      <c r="D366" s="183" t="s">
        <v>189</v>
      </c>
      <c r="E366" s="184" t="s">
        <v>1279</v>
      </c>
      <c r="F366" s="185" t="s">
        <v>1280</v>
      </c>
      <c r="G366" s="186" t="s">
        <v>182</v>
      </c>
      <c r="H366" s="187">
        <v>5</v>
      </c>
      <c r="I366" s="188"/>
      <c r="J366" s="189">
        <f>ROUND(I366*H366,2)</f>
        <v>0</v>
      </c>
      <c r="K366" s="185" t="s">
        <v>183</v>
      </c>
      <c r="L366" s="190"/>
      <c r="M366" s="191" t="s">
        <v>1</v>
      </c>
      <c r="N366" s="192" t="s">
        <v>38</v>
      </c>
      <c r="O366" s="59"/>
      <c r="P366" s="151">
        <f>O366*H366</f>
        <v>0</v>
      </c>
      <c r="Q366" s="151">
        <v>0</v>
      </c>
      <c r="R366" s="151">
        <f>Q366*H366</f>
        <v>0</v>
      </c>
      <c r="S366" s="151">
        <v>0</v>
      </c>
      <c r="T366" s="152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53" t="s">
        <v>245</v>
      </c>
      <c r="AT366" s="153" t="s">
        <v>189</v>
      </c>
      <c r="AU366" s="153" t="s">
        <v>83</v>
      </c>
      <c r="AY366" s="18" t="s">
        <v>144</v>
      </c>
      <c r="BE366" s="154">
        <f>IF(N366="základní",J366,0)</f>
        <v>0</v>
      </c>
      <c r="BF366" s="154">
        <f>IF(N366="snížená",J366,0)</f>
        <v>0</v>
      </c>
      <c r="BG366" s="154">
        <f>IF(N366="zákl. přenesená",J366,0)</f>
        <v>0</v>
      </c>
      <c r="BH366" s="154">
        <f>IF(N366="sníž. přenesená",J366,0)</f>
        <v>0</v>
      </c>
      <c r="BI366" s="154">
        <f>IF(N366="nulová",J366,0)</f>
        <v>0</v>
      </c>
      <c r="BJ366" s="18" t="s">
        <v>81</v>
      </c>
      <c r="BK366" s="154">
        <f>ROUND(I366*H366,2)</f>
        <v>0</v>
      </c>
      <c r="BL366" s="18" t="s">
        <v>196</v>
      </c>
      <c r="BM366" s="153" t="s">
        <v>450</v>
      </c>
    </row>
    <row r="367" spans="1:47" s="2" customFormat="1" ht="10.2">
      <c r="A367" s="33"/>
      <c r="B367" s="34"/>
      <c r="C367" s="33"/>
      <c r="D367" s="155" t="s">
        <v>152</v>
      </c>
      <c r="E367" s="33"/>
      <c r="F367" s="156" t="s">
        <v>1280</v>
      </c>
      <c r="G367" s="33"/>
      <c r="H367" s="33"/>
      <c r="I367" s="157"/>
      <c r="J367" s="33"/>
      <c r="K367" s="33"/>
      <c r="L367" s="34"/>
      <c r="M367" s="158"/>
      <c r="N367" s="159"/>
      <c r="O367" s="59"/>
      <c r="P367" s="59"/>
      <c r="Q367" s="59"/>
      <c r="R367" s="59"/>
      <c r="S367" s="59"/>
      <c r="T367" s="60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T367" s="18" t="s">
        <v>152</v>
      </c>
      <c r="AU367" s="18" t="s">
        <v>83</v>
      </c>
    </row>
    <row r="368" spans="1:65" s="2" customFormat="1" ht="22.8">
      <c r="A368" s="33"/>
      <c r="B368" s="141"/>
      <c r="C368" s="142" t="s">
        <v>314</v>
      </c>
      <c r="D368" s="142" t="s">
        <v>146</v>
      </c>
      <c r="E368" s="143" t="s">
        <v>1281</v>
      </c>
      <c r="F368" s="144" t="s">
        <v>1282</v>
      </c>
      <c r="G368" s="145" t="s">
        <v>496</v>
      </c>
      <c r="H368" s="146"/>
      <c r="I368" s="147"/>
      <c r="J368" s="148">
        <f>ROUND(I368*H368,2)</f>
        <v>0</v>
      </c>
      <c r="K368" s="144" t="s">
        <v>183</v>
      </c>
      <c r="L368" s="34"/>
      <c r="M368" s="149" t="s">
        <v>1</v>
      </c>
      <c r="N368" s="150" t="s">
        <v>38</v>
      </c>
      <c r="O368" s="59"/>
      <c r="P368" s="151">
        <f>O368*H368</f>
        <v>0</v>
      </c>
      <c r="Q368" s="151">
        <v>0</v>
      </c>
      <c r="R368" s="151">
        <f>Q368*H368</f>
        <v>0</v>
      </c>
      <c r="S368" s="151">
        <v>0</v>
      </c>
      <c r="T368" s="152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53" t="s">
        <v>196</v>
      </c>
      <c r="AT368" s="153" t="s">
        <v>146</v>
      </c>
      <c r="AU368" s="153" t="s">
        <v>83</v>
      </c>
      <c r="AY368" s="18" t="s">
        <v>144</v>
      </c>
      <c r="BE368" s="154">
        <f>IF(N368="základní",J368,0)</f>
        <v>0</v>
      </c>
      <c r="BF368" s="154">
        <f>IF(N368="snížená",J368,0)</f>
        <v>0</v>
      </c>
      <c r="BG368" s="154">
        <f>IF(N368="zákl. přenesená",J368,0)</f>
        <v>0</v>
      </c>
      <c r="BH368" s="154">
        <f>IF(N368="sníž. přenesená",J368,0)</f>
        <v>0</v>
      </c>
      <c r="BI368" s="154">
        <f>IF(N368="nulová",J368,0)</f>
        <v>0</v>
      </c>
      <c r="BJ368" s="18" t="s">
        <v>81</v>
      </c>
      <c r="BK368" s="154">
        <f>ROUND(I368*H368,2)</f>
        <v>0</v>
      </c>
      <c r="BL368" s="18" t="s">
        <v>196</v>
      </c>
      <c r="BM368" s="153" t="s">
        <v>455</v>
      </c>
    </row>
    <row r="369" spans="1:47" s="2" customFormat="1" ht="19.2">
      <c r="A369" s="33"/>
      <c r="B369" s="34"/>
      <c r="C369" s="33"/>
      <c r="D369" s="155" t="s">
        <v>152</v>
      </c>
      <c r="E369" s="33"/>
      <c r="F369" s="156" t="s">
        <v>1282</v>
      </c>
      <c r="G369" s="33"/>
      <c r="H369" s="33"/>
      <c r="I369" s="157"/>
      <c r="J369" s="33"/>
      <c r="K369" s="33"/>
      <c r="L369" s="34"/>
      <c r="M369" s="158"/>
      <c r="N369" s="159"/>
      <c r="O369" s="59"/>
      <c r="P369" s="59"/>
      <c r="Q369" s="59"/>
      <c r="R369" s="59"/>
      <c r="S369" s="59"/>
      <c r="T369" s="60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T369" s="18" t="s">
        <v>152</v>
      </c>
      <c r="AU369" s="18" t="s">
        <v>83</v>
      </c>
    </row>
    <row r="370" spans="1:65" s="2" customFormat="1" ht="22.8">
      <c r="A370" s="33"/>
      <c r="B370" s="141"/>
      <c r="C370" s="142" t="s">
        <v>460</v>
      </c>
      <c r="D370" s="142" t="s">
        <v>146</v>
      </c>
      <c r="E370" s="143" t="s">
        <v>1283</v>
      </c>
      <c r="F370" s="144" t="s">
        <v>1284</v>
      </c>
      <c r="G370" s="145" t="s">
        <v>496</v>
      </c>
      <c r="H370" s="146"/>
      <c r="I370" s="147"/>
      <c r="J370" s="148">
        <f>ROUND(I370*H370,2)</f>
        <v>0</v>
      </c>
      <c r="K370" s="144" t="s">
        <v>183</v>
      </c>
      <c r="L370" s="34"/>
      <c r="M370" s="149" t="s">
        <v>1</v>
      </c>
      <c r="N370" s="150" t="s">
        <v>38</v>
      </c>
      <c r="O370" s="59"/>
      <c r="P370" s="151">
        <f>O370*H370</f>
        <v>0</v>
      </c>
      <c r="Q370" s="151">
        <v>0</v>
      </c>
      <c r="R370" s="151">
        <f>Q370*H370</f>
        <v>0</v>
      </c>
      <c r="S370" s="151">
        <v>0</v>
      </c>
      <c r="T370" s="152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53" t="s">
        <v>196</v>
      </c>
      <c r="AT370" s="153" t="s">
        <v>146</v>
      </c>
      <c r="AU370" s="153" t="s">
        <v>83</v>
      </c>
      <c r="AY370" s="18" t="s">
        <v>144</v>
      </c>
      <c r="BE370" s="154">
        <f>IF(N370="základní",J370,0)</f>
        <v>0</v>
      </c>
      <c r="BF370" s="154">
        <f>IF(N370="snížená",J370,0)</f>
        <v>0</v>
      </c>
      <c r="BG370" s="154">
        <f>IF(N370="zákl. přenesená",J370,0)</f>
        <v>0</v>
      </c>
      <c r="BH370" s="154">
        <f>IF(N370="sníž. přenesená",J370,0)</f>
        <v>0</v>
      </c>
      <c r="BI370" s="154">
        <f>IF(N370="nulová",J370,0)</f>
        <v>0</v>
      </c>
      <c r="BJ370" s="18" t="s">
        <v>81</v>
      </c>
      <c r="BK370" s="154">
        <f>ROUND(I370*H370,2)</f>
        <v>0</v>
      </c>
      <c r="BL370" s="18" t="s">
        <v>196</v>
      </c>
      <c r="BM370" s="153" t="s">
        <v>463</v>
      </c>
    </row>
    <row r="371" spans="1:47" s="2" customFormat="1" ht="19.2">
      <c r="A371" s="33"/>
      <c r="B371" s="34"/>
      <c r="C371" s="33"/>
      <c r="D371" s="155" t="s">
        <v>152</v>
      </c>
      <c r="E371" s="33"/>
      <c r="F371" s="156" t="s">
        <v>1284</v>
      </c>
      <c r="G371" s="33"/>
      <c r="H371" s="33"/>
      <c r="I371" s="157"/>
      <c r="J371" s="33"/>
      <c r="K371" s="33"/>
      <c r="L371" s="34"/>
      <c r="M371" s="158"/>
      <c r="N371" s="159"/>
      <c r="O371" s="59"/>
      <c r="P371" s="59"/>
      <c r="Q371" s="59"/>
      <c r="R371" s="59"/>
      <c r="S371" s="59"/>
      <c r="T371" s="60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T371" s="18" t="s">
        <v>152</v>
      </c>
      <c r="AU371" s="18" t="s">
        <v>83</v>
      </c>
    </row>
    <row r="372" spans="2:63" s="12" customFormat="1" ht="25.95" customHeight="1">
      <c r="B372" s="129"/>
      <c r="D372" s="130" t="s">
        <v>72</v>
      </c>
      <c r="E372" s="131" t="s">
        <v>1050</v>
      </c>
      <c r="F372" s="131" t="s">
        <v>1051</v>
      </c>
      <c r="I372" s="132"/>
      <c r="J372" s="118">
        <f>BK372</f>
        <v>0</v>
      </c>
      <c r="L372" s="129"/>
      <c r="M372" s="133"/>
      <c r="N372" s="134"/>
      <c r="O372" s="134"/>
      <c r="P372" s="135">
        <f>SUM(P373:P378)</f>
        <v>0</v>
      </c>
      <c r="Q372" s="134"/>
      <c r="R372" s="135">
        <f>SUM(R373:R378)</f>
        <v>0</v>
      </c>
      <c r="S372" s="134"/>
      <c r="T372" s="136">
        <f>SUM(T373:T378)</f>
        <v>0</v>
      </c>
      <c r="AR372" s="130" t="s">
        <v>151</v>
      </c>
      <c r="AT372" s="137" t="s">
        <v>72</v>
      </c>
      <c r="AU372" s="137" t="s">
        <v>73</v>
      </c>
      <c r="AY372" s="130" t="s">
        <v>144</v>
      </c>
      <c r="BK372" s="138">
        <f>SUM(BK373:BK378)</f>
        <v>0</v>
      </c>
    </row>
    <row r="373" spans="1:65" s="2" customFormat="1" ht="16.5" customHeight="1">
      <c r="A373" s="33"/>
      <c r="B373" s="141"/>
      <c r="C373" s="142" t="s">
        <v>318</v>
      </c>
      <c r="D373" s="142" t="s">
        <v>146</v>
      </c>
      <c r="E373" s="143" t="s">
        <v>1052</v>
      </c>
      <c r="F373" s="144" t="s">
        <v>1053</v>
      </c>
      <c r="G373" s="145" t="s">
        <v>1054</v>
      </c>
      <c r="H373" s="146">
        <v>16</v>
      </c>
      <c r="I373" s="147"/>
      <c r="J373" s="148">
        <f>ROUND(I373*H373,2)</f>
        <v>0</v>
      </c>
      <c r="K373" s="144" t="s">
        <v>183</v>
      </c>
      <c r="L373" s="34"/>
      <c r="M373" s="149" t="s">
        <v>1</v>
      </c>
      <c r="N373" s="150" t="s">
        <v>38</v>
      </c>
      <c r="O373" s="59"/>
      <c r="P373" s="151">
        <f>O373*H373</f>
        <v>0</v>
      </c>
      <c r="Q373" s="151">
        <v>0</v>
      </c>
      <c r="R373" s="151">
        <f>Q373*H373</f>
        <v>0</v>
      </c>
      <c r="S373" s="151">
        <v>0</v>
      </c>
      <c r="T373" s="152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53" t="s">
        <v>1055</v>
      </c>
      <c r="AT373" s="153" t="s">
        <v>146</v>
      </c>
      <c r="AU373" s="153" t="s">
        <v>81</v>
      </c>
      <c r="AY373" s="18" t="s">
        <v>144</v>
      </c>
      <c r="BE373" s="154">
        <f>IF(N373="základní",J373,0)</f>
        <v>0</v>
      </c>
      <c r="BF373" s="154">
        <f>IF(N373="snížená",J373,0)</f>
        <v>0</v>
      </c>
      <c r="BG373" s="154">
        <f>IF(N373="zákl. přenesená",J373,0)</f>
        <v>0</v>
      </c>
      <c r="BH373" s="154">
        <f>IF(N373="sníž. přenesená",J373,0)</f>
        <v>0</v>
      </c>
      <c r="BI373" s="154">
        <f>IF(N373="nulová",J373,0)</f>
        <v>0</v>
      </c>
      <c r="BJ373" s="18" t="s">
        <v>81</v>
      </c>
      <c r="BK373" s="154">
        <f>ROUND(I373*H373,2)</f>
        <v>0</v>
      </c>
      <c r="BL373" s="18" t="s">
        <v>1055</v>
      </c>
      <c r="BM373" s="153" t="s">
        <v>468</v>
      </c>
    </row>
    <row r="374" spans="1:47" s="2" customFormat="1" ht="10.2">
      <c r="A374" s="33"/>
      <c r="B374" s="34"/>
      <c r="C374" s="33"/>
      <c r="D374" s="155" t="s">
        <v>152</v>
      </c>
      <c r="E374" s="33"/>
      <c r="F374" s="156" t="s">
        <v>1053</v>
      </c>
      <c r="G374" s="33"/>
      <c r="H374" s="33"/>
      <c r="I374" s="157"/>
      <c r="J374" s="33"/>
      <c r="K374" s="33"/>
      <c r="L374" s="34"/>
      <c r="M374" s="158"/>
      <c r="N374" s="159"/>
      <c r="O374" s="59"/>
      <c r="P374" s="59"/>
      <c r="Q374" s="59"/>
      <c r="R374" s="59"/>
      <c r="S374" s="59"/>
      <c r="T374" s="60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T374" s="18" t="s">
        <v>152</v>
      </c>
      <c r="AU374" s="18" t="s">
        <v>81</v>
      </c>
    </row>
    <row r="375" spans="1:65" s="2" customFormat="1" ht="16.5" customHeight="1">
      <c r="A375" s="33"/>
      <c r="B375" s="141"/>
      <c r="C375" s="142" t="s">
        <v>470</v>
      </c>
      <c r="D375" s="142" t="s">
        <v>146</v>
      </c>
      <c r="E375" s="143" t="s">
        <v>1285</v>
      </c>
      <c r="F375" s="144" t="s">
        <v>1286</v>
      </c>
      <c r="G375" s="145" t="s">
        <v>1054</v>
      </c>
      <c r="H375" s="146">
        <v>48</v>
      </c>
      <c r="I375" s="147"/>
      <c r="J375" s="148">
        <f>ROUND(I375*H375,2)</f>
        <v>0</v>
      </c>
      <c r="K375" s="144" t="s">
        <v>183</v>
      </c>
      <c r="L375" s="34"/>
      <c r="M375" s="149" t="s">
        <v>1</v>
      </c>
      <c r="N375" s="150" t="s">
        <v>38</v>
      </c>
      <c r="O375" s="59"/>
      <c r="P375" s="151">
        <f>O375*H375</f>
        <v>0</v>
      </c>
      <c r="Q375" s="151">
        <v>0</v>
      </c>
      <c r="R375" s="151">
        <f>Q375*H375</f>
        <v>0</v>
      </c>
      <c r="S375" s="151">
        <v>0</v>
      </c>
      <c r="T375" s="152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53" t="s">
        <v>1055</v>
      </c>
      <c r="AT375" s="153" t="s">
        <v>146</v>
      </c>
      <c r="AU375" s="153" t="s">
        <v>81</v>
      </c>
      <c r="AY375" s="18" t="s">
        <v>144</v>
      </c>
      <c r="BE375" s="154">
        <f>IF(N375="základní",J375,0)</f>
        <v>0</v>
      </c>
      <c r="BF375" s="154">
        <f>IF(N375="snížená",J375,0)</f>
        <v>0</v>
      </c>
      <c r="BG375" s="154">
        <f>IF(N375="zákl. přenesená",J375,0)</f>
        <v>0</v>
      </c>
      <c r="BH375" s="154">
        <f>IF(N375="sníž. přenesená",J375,0)</f>
        <v>0</v>
      </c>
      <c r="BI375" s="154">
        <f>IF(N375="nulová",J375,0)</f>
        <v>0</v>
      </c>
      <c r="BJ375" s="18" t="s">
        <v>81</v>
      </c>
      <c r="BK375" s="154">
        <f>ROUND(I375*H375,2)</f>
        <v>0</v>
      </c>
      <c r="BL375" s="18" t="s">
        <v>1055</v>
      </c>
      <c r="BM375" s="153" t="s">
        <v>473</v>
      </c>
    </row>
    <row r="376" spans="1:47" s="2" customFormat="1" ht="10.2">
      <c r="A376" s="33"/>
      <c r="B376" s="34"/>
      <c r="C376" s="33"/>
      <c r="D376" s="155" t="s">
        <v>152</v>
      </c>
      <c r="E376" s="33"/>
      <c r="F376" s="156" t="s">
        <v>1286</v>
      </c>
      <c r="G376" s="33"/>
      <c r="H376" s="33"/>
      <c r="I376" s="157"/>
      <c r="J376" s="33"/>
      <c r="K376" s="33"/>
      <c r="L376" s="34"/>
      <c r="M376" s="158"/>
      <c r="N376" s="159"/>
      <c r="O376" s="59"/>
      <c r="P376" s="59"/>
      <c r="Q376" s="59"/>
      <c r="R376" s="59"/>
      <c r="S376" s="59"/>
      <c r="T376" s="60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T376" s="18" t="s">
        <v>152</v>
      </c>
      <c r="AU376" s="18" t="s">
        <v>81</v>
      </c>
    </row>
    <row r="377" spans="1:65" s="2" customFormat="1" ht="16.5" customHeight="1">
      <c r="A377" s="33"/>
      <c r="B377" s="141"/>
      <c r="C377" s="142" t="s">
        <v>322</v>
      </c>
      <c r="D377" s="142" t="s">
        <v>146</v>
      </c>
      <c r="E377" s="143" t="s">
        <v>1287</v>
      </c>
      <c r="F377" s="144" t="s">
        <v>1288</v>
      </c>
      <c r="G377" s="145" t="s">
        <v>1054</v>
      </c>
      <c r="H377" s="146">
        <v>16</v>
      </c>
      <c r="I377" s="147"/>
      <c r="J377" s="148">
        <f>ROUND(I377*H377,2)</f>
        <v>0</v>
      </c>
      <c r="K377" s="144" t="s">
        <v>183</v>
      </c>
      <c r="L377" s="34"/>
      <c r="M377" s="149" t="s">
        <v>1</v>
      </c>
      <c r="N377" s="150" t="s">
        <v>38</v>
      </c>
      <c r="O377" s="59"/>
      <c r="P377" s="151">
        <f>O377*H377</f>
        <v>0</v>
      </c>
      <c r="Q377" s="151">
        <v>0</v>
      </c>
      <c r="R377" s="151">
        <f>Q377*H377</f>
        <v>0</v>
      </c>
      <c r="S377" s="151">
        <v>0</v>
      </c>
      <c r="T377" s="152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53" t="s">
        <v>1055</v>
      </c>
      <c r="AT377" s="153" t="s">
        <v>146</v>
      </c>
      <c r="AU377" s="153" t="s">
        <v>81</v>
      </c>
      <c r="AY377" s="18" t="s">
        <v>144</v>
      </c>
      <c r="BE377" s="154">
        <f>IF(N377="základní",J377,0)</f>
        <v>0</v>
      </c>
      <c r="BF377" s="154">
        <f>IF(N377="snížená",J377,0)</f>
        <v>0</v>
      </c>
      <c r="BG377" s="154">
        <f>IF(N377="zákl. přenesená",J377,0)</f>
        <v>0</v>
      </c>
      <c r="BH377" s="154">
        <f>IF(N377="sníž. přenesená",J377,0)</f>
        <v>0</v>
      </c>
      <c r="BI377" s="154">
        <f>IF(N377="nulová",J377,0)</f>
        <v>0</v>
      </c>
      <c r="BJ377" s="18" t="s">
        <v>81</v>
      </c>
      <c r="BK377" s="154">
        <f>ROUND(I377*H377,2)</f>
        <v>0</v>
      </c>
      <c r="BL377" s="18" t="s">
        <v>1055</v>
      </c>
      <c r="BM377" s="153" t="s">
        <v>478</v>
      </c>
    </row>
    <row r="378" spans="1:47" s="2" customFormat="1" ht="10.2">
      <c r="A378" s="33"/>
      <c r="B378" s="34"/>
      <c r="C378" s="33"/>
      <c r="D378" s="155" t="s">
        <v>152</v>
      </c>
      <c r="E378" s="33"/>
      <c r="F378" s="156" t="s">
        <v>1288</v>
      </c>
      <c r="G378" s="33"/>
      <c r="H378" s="33"/>
      <c r="I378" s="157"/>
      <c r="J378" s="33"/>
      <c r="K378" s="33"/>
      <c r="L378" s="34"/>
      <c r="M378" s="158"/>
      <c r="N378" s="159"/>
      <c r="O378" s="59"/>
      <c r="P378" s="59"/>
      <c r="Q378" s="59"/>
      <c r="R378" s="59"/>
      <c r="S378" s="59"/>
      <c r="T378" s="60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T378" s="18" t="s">
        <v>152</v>
      </c>
      <c r="AU378" s="18" t="s">
        <v>81</v>
      </c>
    </row>
    <row r="379" spans="1:63" s="2" customFormat="1" ht="49.95" customHeight="1">
      <c r="A379" s="33"/>
      <c r="B379" s="34"/>
      <c r="C379" s="33"/>
      <c r="D379" s="33"/>
      <c r="E379" s="131" t="s">
        <v>823</v>
      </c>
      <c r="F379" s="131" t="s">
        <v>824</v>
      </c>
      <c r="G379" s="33"/>
      <c r="H379" s="33"/>
      <c r="I379" s="33"/>
      <c r="J379" s="118">
        <f aca="true" t="shared" si="0" ref="J379:J384">BK379</f>
        <v>0</v>
      </c>
      <c r="K379" s="33"/>
      <c r="L379" s="34"/>
      <c r="M379" s="158"/>
      <c r="N379" s="159"/>
      <c r="O379" s="59"/>
      <c r="P379" s="59"/>
      <c r="Q379" s="59"/>
      <c r="R379" s="59"/>
      <c r="S379" s="59"/>
      <c r="T379" s="60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T379" s="18" t="s">
        <v>72</v>
      </c>
      <c r="AU379" s="18" t="s">
        <v>73</v>
      </c>
      <c r="AY379" s="18" t="s">
        <v>825</v>
      </c>
      <c r="BK379" s="154">
        <f>SUM(BK380:BK384)</f>
        <v>0</v>
      </c>
    </row>
    <row r="380" spans="1:63" s="2" customFormat="1" ht="16.35" customHeight="1">
      <c r="A380" s="33"/>
      <c r="B380" s="34"/>
      <c r="C380" s="201" t="s">
        <v>1</v>
      </c>
      <c r="D380" s="201" t="s">
        <v>146</v>
      </c>
      <c r="E380" s="202" t="s">
        <v>1</v>
      </c>
      <c r="F380" s="203" t="s">
        <v>1</v>
      </c>
      <c r="G380" s="204" t="s">
        <v>1</v>
      </c>
      <c r="H380" s="205"/>
      <c r="I380" s="206"/>
      <c r="J380" s="207">
        <f t="shared" si="0"/>
        <v>0</v>
      </c>
      <c r="K380" s="208"/>
      <c r="L380" s="34"/>
      <c r="M380" s="209" t="s">
        <v>1</v>
      </c>
      <c r="N380" s="210" t="s">
        <v>38</v>
      </c>
      <c r="O380" s="59"/>
      <c r="P380" s="59"/>
      <c r="Q380" s="59"/>
      <c r="R380" s="59"/>
      <c r="S380" s="59"/>
      <c r="T380" s="60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T380" s="18" t="s">
        <v>825</v>
      </c>
      <c r="AU380" s="18" t="s">
        <v>81</v>
      </c>
      <c r="AY380" s="18" t="s">
        <v>825</v>
      </c>
      <c r="BE380" s="154">
        <f>IF(N380="základní",J380,0)</f>
        <v>0</v>
      </c>
      <c r="BF380" s="154">
        <f>IF(N380="snížená",J380,0)</f>
        <v>0</v>
      </c>
      <c r="BG380" s="154">
        <f>IF(N380="zákl. přenesená",J380,0)</f>
        <v>0</v>
      </c>
      <c r="BH380" s="154">
        <f>IF(N380="sníž. přenesená",J380,0)</f>
        <v>0</v>
      </c>
      <c r="BI380" s="154">
        <f>IF(N380="nulová",J380,0)</f>
        <v>0</v>
      </c>
      <c r="BJ380" s="18" t="s">
        <v>81</v>
      </c>
      <c r="BK380" s="154">
        <f>I380*H380</f>
        <v>0</v>
      </c>
    </row>
    <row r="381" spans="1:63" s="2" customFormat="1" ht="16.35" customHeight="1">
      <c r="A381" s="33"/>
      <c r="B381" s="34"/>
      <c r="C381" s="201" t="s">
        <v>1</v>
      </c>
      <c r="D381" s="201" t="s">
        <v>146</v>
      </c>
      <c r="E381" s="202" t="s">
        <v>1</v>
      </c>
      <c r="F381" s="203" t="s">
        <v>1</v>
      </c>
      <c r="G381" s="204" t="s">
        <v>1</v>
      </c>
      <c r="H381" s="205"/>
      <c r="I381" s="206"/>
      <c r="J381" s="207">
        <f t="shared" si="0"/>
        <v>0</v>
      </c>
      <c r="K381" s="208"/>
      <c r="L381" s="34"/>
      <c r="M381" s="209" t="s">
        <v>1</v>
      </c>
      <c r="N381" s="210" t="s">
        <v>38</v>
      </c>
      <c r="O381" s="59"/>
      <c r="P381" s="59"/>
      <c r="Q381" s="59"/>
      <c r="R381" s="59"/>
      <c r="S381" s="59"/>
      <c r="T381" s="60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T381" s="18" t="s">
        <v>825</v>
      </c>
      <c r="AU381" s="18" t="s">
        <v>81</v>
      </c>
      <c r="AY381" s="18" t="s">
        <v>825</v>
      </c>
      <c r="BE381" s="154">
        <f>IF(N381="základní",J381,0)</f>
        <v>0</v>
      </c>
      <c r="BF381" s="154">
        <f>IF(N381="snížená",J381,0)</f>
        <v>0</v>
      </c>
      <c r="BG381" s="154">
        <f>IF(N381="zákl. přenesená",J381,0)</f>
        <v>0</v>
      </c>
      <c r="BH381" s="154">
        <f>IF(N381="sníž. přenesená",J381,0)</f>
        <v>0</v>
      </c>
      <c r="BI381" s="154">
        <f>IF(N381="nulová",J381,0)</f>
        <v>0</v>
      </c>
      <c r="BJ381" s="18" t="s">
        <v>81</v>
      </c>
      <c r="BK381" s="154">
        <f>I381*H381</f>
        <v>0</v>
      </c>
    </row>
    <row r="382" spans="1:63" s="2" customFormat="1" ht="16.35" customHeight="1">
      <c r="A382" s="33"/>
      <c r="B382" s="34"/>
      <c r="C382" s="201" t="s">
        <v>1</v>
      </c>
      <c r="D382" s="201" t="s">
        <v>146</v>
      </c>
      <c r="E382" s="202" t="s">
        <v>1</v>
      </c>
      <c r="F382" s="203" t="s">
        <v>1</v>
      </c>
      <c r="G382" s="204" t="s">
        <v>1</v>
      </c>
      <c r="H382" s="205"/>
      <c r="I382" s="206"/>
      <c r="J382" s="207">
        <f t="shared" si="0"/>
        <v>0</v>
      </c>
      <c r="K382" s="208"/>
      <c r="L382" s="34"/>
      <c r="M382" s="209" t="s">
        <v>1</v>
      </c>
      <c r="N382" s="210" t="s">
        <v>38</v>
      </c>
      <c r="O382" s="59"/>
      <c r="P382" s="59"/>
      <c r="Q382" s="59"/>
      <c r="R382" s="59"/>
      <c r="S382" s="59"/>
      <c r="T382" s="60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T382" s="18" t="s">
        <v>825</v>
      </c>
      <c r="AU382" s="18" t="s">
        <v>81</v>
      </c>
      <c r="AY382" s="18" t="s">
        <v>825</v>
      </c>
      <c r="BE382" s="154">
        <f>IF(N382="základní",J382,0)</f>
        <v>0</v>
      </c>
      <c r="BF382" s="154">
        <f>IF(N382="snížená",J382,0)</f>
        <v>0</v>
      </c>
      <c r="BG382" s="154">
        <f>IF(N382="zákl. přenesená",J382,0)</f>
        <v>0</v>
      </c>
      <c r="BH382" s="154">
        <f>IF(N382="sníž. přenesená",J382,0)</f>
        <v>0</v>
      </c>
      <c r="BI382" s="154">
        <f>IF(N382="nulová",J382,0)</f>
        <v>0</v>
      </c>
      <c r="BJ382" s="18" t="s">
        <v>81</v>
      </c>
      <c r="BK382" s="154">
        <f>I382*H382</f>
        <v>0</v>
      </c>
    </row>
    <row r="383" spans="1:63" s="2" customFormat="1" ht="16.35" customHeight="1">
      <c r="A383" s="33"/>
      <c r="B383" s="34"/>
      <c r="C383" s="201" t="s">
        <v>1</v>
      </c>
      <c r="D383" s="201" t="s">
        <v>146</v>
      </c>
      <c r="E383" s="202" t="s">
        <v>1</v>
      </c>
      <c r="F383" s="203" t="s">
        <v>1</v>
      </c>
      <c r="G383" s="204" t="s">
        <v>1</v>
      </c>
      <c r="H383" s="205"/>
      <c r="I383" s="206"/>
      <c r="J383" s="207">
        <f t="shared" si="0"/>
        <v>0</v>
      </c>
      <c r="K383" s="208"/>
      <c r="L383" s="34"/>
      <c r="M383" s="209" t="s">
        <v>1</v>
      </c>
      <c r="N383" s="210" t="s">
        <v>38</v>
      </c>
      <c r="O383" s="59"/>
      <c r="P383" s="59"/>
      <c r="Q383" s="59"/>
      <c r="R383" s="59"/>
      <c r="S383" s="59"/>
      <c r="T383" s="60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T383" s="18" t="s">
        <v>825</v>
      </c>
      <c r="AU383" s="18" t="s">
        <v>81</v>
      </c>
      <c r="AY383" s="18" t="s">
        <v>825</v>
      </c>
      <c r="BE383" s="154">
        <f>IF(N383="základní",J383,0)</f>
        <v>0</v>
      </c>
      <c r="BF383" s="154">
        <f>IF(N383="snížená",J383,0)</f>
        <v>0</v>
      </c>
      <c r="BG383" s="154">
        <f>IF(N383="zákl. přenesená",J383,0)</f>
        <v>0</v>
      </c>
      <c r="BH383" s="154">
        <f>IF(N383="sníž. přenesená",J383,0)</f>
        <v>0</v>
      </c>
      <c r="BI383" s="154">
        <f>IF(N383="nulová",J383,0)</f>
        <v>0</v>
      </c>
      <c r="BJ383" s="18" t="s">
        <v>81</v>
      </c>
      <c r="BK383" s="154">
        <f>I383*H383</f>
        <v>0</v>
      </c>
    </row>
    <row r="384" spans="1:63" s="2" customFormat="1" ht="16.35" customHeight="1">
      <c r="A384" s="33"/>
      <c r="B384" s="34"/>
      <c r="C384" s="201" t="s">
        <v>1</v>
      </c>
      <c r="D384" s="201" t="s">
        <v>146</v>
      </c>
      <c r="E384" s="202" t="s">
        <v>1</v>
      </c>
      <c r="F384" s="203" t="s">
        <v>1</v>
      </c>
      <c r="G384" s="204" t="s">
        <v>1</v>
      </c>
      <c r="H384" s="205"/>
      <c r="I384" s="206"/>
      <c r="J384" s="207">
        <f t="shared" si="0"/>
        <v>0</v>
      </c>
      <c r="K384" s="208"/>
      <c r="L384" s="34"/>
      <c r="M384" s="209" t="s">
        <v>1</v>
      </c>
      <c r="N384" s="210" t="s">
        <v>38</v>
      </c>
      <c r="O384" s="211"/>
      <c r="P384" s="211"/>
      <c r="Q384" s="211"/>
      <c r="R384" s="211"/>
      <c r="S384" s="211"/>
      <c r="T384" s="212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T384" s="18" t="s">
        <v>825</v>
      </c>
      <c r="AU384" s="18" t="s">
        <v>81</v>
      </c>
      <c r="AY384" s="18" t="s">
        <v>825</v>
      </c>
      <c r="BE384" s="154">
        <f>IF(N384="základní",J384,0)</f>
        <v>0</v>
      </c>
      <c r="BF384" s="154">
        <f>IF(N384="snížená",J384,0)</f>
        <v>0</v>
      </c>
      <c r="BG384" s="154">
        <f>IF(N384="zákl. přenesená",J384,0)</f>
        <v>0</v>
      </c>
      <c r="BH384" s="154">
        <f>IF(N384="sníž. přenesená",J384,0)</f>
        <v>0</v>
      </c>
      <c r="BI384" s="154">
        <f>IF(N384="nulová",J384,0)</f>
        <v>0</v>
      </c>
      <c r="BJ384" s="18" t="s">
        <v>81</v>
      </c>
      <c r="BK384" s="154">
        <f>I384*H384</f>
        <v>0</v>
      </c>
    </row>
    <row r="385" spans="1:31" s="2" customFormat="1" ht="6.9" customHeight="1">
      <c r="A385" s="33"/>
      <c r="B385" s="48"/>
      <c r="C385" s="49"/>
      <c r="D385" s="49"/>
      <c r="E385" s="49"/>
      <c r="F385" s="49"/>
      <c r="G385" s="49"/>
      <c r="H385" s="49"/>
      <c r="I385" s="49"/>
      <c r="J385" s="49"/>
      <c r="K385" s="49"/>
      <c r="L385" s="34"/>
      <c r="M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</row>
  </sheetData>
  <autoFilter ref="C126:K384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380:D385">
      <formula1>"K, M"</formula1>
    </dataValidation>
    <dataValidation type="list" allowBlank="1" showInputMessage="1" showErrorMessage="1" error="Povoleny jsou hodnoty základní, snížená, zákl. přenesená, sníž. přenesená, nulová." sqref="N380:N385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51" t="s">
        <v>5</v>
      </c>
      <c r="M2" s="236"/>
      <c r="N2" s="236"/>
      <c r="O2" s="236"/>
      <c r="P2" s="236"/>
      <c r="Q2" s="236"/>
      <c r="R2" s="236"/>
      <c r="S2" s="236"/>
      <c r="T2" s="236"/>
      <c r="U2" s="236"/>
      <c r="V2" s="236"/>
      <c r="AT2" s="18" t="s">
        <v>95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102</v>
      </c>
      <c r="L4" s="21"/>
      <c r="M4" s="90" t="s">
        <v>10</v>
      </c>
      <c r="AT4" s="18" t="s">
        <v>3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52" t="str">
        <f>'Rekapitulace stavby'!K6</f>
        <v>Stavební úpravy suterénu C, Nemocnice Nymburk s.r.o.</v>
      </c>
      <c r="F7" s="253"/>
      <c r="G7" s="253"/>
      <c r="H7" s="253"/>
      <c r="L7" s="21"/>
    </row>
    <row r="8" spans="1:31" s="2" customFormat="1" ht="12" customHeight="1">
      <c r="A8" s="33"/>
      <c r="B8" s="34"/>
      <c r="C8" s="33"/>
      <c r="D8" s="28" t="s">
        <v>103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13" t="s">
        <v>1289</v>
      </c>
      <c r="F9" s="254"/>
      <c r="G9" s="254"/>
      <c r="H9" s="25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28" t="s">
        <v>22</v>
      </c>
      <c r="J12" s="56" t="str">
        <f>'Rekapitulace stavby'!AN8</f>
        <v>7. 7. 2021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28" t="s">
        <v>25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26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5" t="str">
        <f>'Rekapitulace stavby'!E14</f>
        <v>Vyplň údaj</v>
      </c>
      <c r="F18" s="235"/>
      <c r="G18" s="235"/>
      <c r="H18" s="235"/>
      <c r="I18" s="28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25</v>
      </c>
      <c r="J20" s="26" t="str">
        <f>IF('Rekapitulace stavby'!AN16="","",'Rekapitulace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 xml:space="preserve"> </v>
      </c>
      <c r="F21" s="33"/>
      <c r="G21" s="33"/>
      <c r="H21" s="33"/>
      <c r="I21" s="28" t="s">
        <v>26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28" t="s">
        <v>25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26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32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40" t="s">
        <v>1</v>
      </c>
      <c r="F27" s="240"/>
      <c r="G27" s="240"/>
      <c r="H27" s="24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33</v>
      </c>
      <c r="E30" s="33"/>
      <c r="F30" s="33"/>
      <c r="G30" s="33"/>
      <c r="H30" s="33"/>
      <c r="I30" s="33"/>
      <c r="J30" s="72">
        <f>ROUND(J126,2)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35</v>
      </c>
      <c r="G32" s="33"/>
      <c r="H32" s="33"/>
      <c r="I32" s="37" t="s">
        <v>34</v>
      </c>
      <c r="J32" s="37" t="s">
        <v>36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37</v>
      </c>
      <c r="E33" s="28" t="s">
        <v>38</v>
      </c>
      <c r="F33" s="96">
        <f>ROUND((ROUND((SUM(BE126:BE249)),2)+SUM(BE251:BE255)),2)</f>
        <v>0</v>
      </c>
      <c r="G33" s="33"/>
      <c r="H33" s="33"/>
      <c r="I33" s="97">
        <v>0.21</v>
      </c>
      <c r="J33" s="96">
        <f>ROUND((ROUND(((SUM(BE126:BE249))*I33),2)+(SUM(BE251:BE255)*I33)),2)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39</v>
      </c>
      <c r="F34" s="96">
        <f>ROUND((ROUND((SUM(BF126:BF249)),2)+SUM(BF251:BF255)),2)</f>
        <v>0</v>
      </c>
      <c r="G34" s="33"/>
      <c r="H34" s="33"/>
      <c r="I34" s="97">
        <v>0.15</v>
      </c>
      <c r="J34" s="96">
        <f>ROUND((ROUND(((SUM(BF126:BF249))*I34),2)+(SUM(BF251:BF255)*I34)),2)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40</v>
      </c>
      <c r="F35" s="96">
        <f>ROUND((ROUND((SUM(BG126:BG249)),2)+SUM(BG251:BG255)),2)</f>
        <v>0</v>
      </c>
      <c r="G35" s="33"/>
      <c r="H35" s="33"/>
      <c r="I35" s="97">
        <v>0.21</v>
      </c>
      <c r="J35" s="96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41</v>
      </c>
      <c r="F36" s="96">
        <f>ROUND((ROUND((SUM(BH126:BH249)),2)+SUM(BH251:BH255)),2)</f>
        <v>0</v>
      </c>
      <c r="G36" s="33"/>
      <c r="H36" s="33"/>
      <c r="I36" s="97">
        <v>0.15</v>
      </c>
      <c r="J36" s="96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42</v>
      </c>
      <c r="F37" s="96">
        <f>ROUND((ROUND((SUM(BI126:BI249)),2)+SUM(BI251:BI255)),2)</f>
        <v>0</v>
      </c>
      <c r="G37" s="33"/>
      <c r="H37" s="33"/>
      <c r="I37" s="97">
        <v>0</v>
      </c>
      <c r="J37" s="9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43</v>
      </c>
      <c r="E39" s="61"/>
      <c r="F39" s="61"/>
      <c r="G39" s="100" t="s">
        <v>44</v>
      </c>
      <c r="H39" s="101" t="s">
        <v>45</v>
      </c>
      <c r="I39" s="61"/>
      <c r="J39" s="102">
        <f>SUM(J30:J37)</f>
        <v>0</v>
      </c>
      <c r="K39" s="10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43"/>
      <c r="D50" s="44" t="s">
        <v>46</v>
      </c>
      <c r="E50" s="45"/>
      <c r="F50" s="45"/>
      <c r="G50" s="44" t="s">
        <v>47</v>
      </c>
      <c r="H50" s="45"/>
      <c r="I50" s="45"/>
      <c r="J50" s="45"/>
      <c r="K50" s="45"/>
      <c r="L50" s="43"/>
    </row>
    <row r="51" spans="2:12" ht="10.2">
      <c r="B51" s="21"/>
      <c r="L51" s="21"/>
    </row>
    <row r="52" spans="2:12" ht="10.2">
      <c r="B52" s="21"/>
      <c r="L52" s="21"/>
    </row>
    <row r="53" spans="2:12" ht="10.2">
      <c r="B53" s="21"/>
      <c r="L53" s="21"/>
    </row>
    <row r="54" spans="2:12" ht="10.2">
      <c r="B54" s="21"/>
      <c r="L54" s="21"/>
    </row>
    <row r="55" spans="2:12" ht="10.2">
      <c r="B55" s="21"/>
      <c r="L55" s="21"/>
    </row>
    <row r="56" spans="2:12" ht="10.2">
      <c r="B56" s="21"/>
      <c r="L56" s="21"/>
    </row>
    <row r="57" spans="2:12" ht="10.2">
      <c r="B57" s="21"/>
      <c r="L57" s="21"/>
    </row>
    <row r="58" spans="2:12" ht="10.2">
      <c r="B58" s="21"/>
      <c r="L58" s="21"/>
    </row>
    <row r="59" spans="2:12" ht="10.2">
      <c r="B59" s="21"/>
      <c r="L59" s="21"/>
    </row>
    <row r="60" spans="2:12" ht="10.2">
      <c r="B60" s="21"/>
      <c r="L60" s="21"/>
    </row>
    <row r="61" spans="1:31" s="2" customFormat="1" ht="13.2">
      <c r="A61" s="33"/>
      <c r="B61" s="34"/>
      <c r="C61" s="33"/>
      <c r="D61" s="46" t="s">
        <v>48</v>
      </c>
      <c r="E61" s="36"/>
      <c r="F61" s="104" t="s">
        <v>49</v>
      </c>
      <c r="G61" s="46" t="s">
        <v>48</v>
      </c>
      <c r="H61" s="36"/>
      <c r="I61" s="36"/>
      <c r="J61" s="105" t="s">
        <v>49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0.2">
      <c r="B62" s="21"/>
      <c r="L62" s="21"/>
    </row>
    <row r="63" spans="2:12" ht="10.2">
      <c r="B63" s="21"/>
      <c r="L63" s="21"/>
    </row>
    <row r="64" spans="2:12" ht="10.2">
      <c r="B64" s="21"/>
      <c r="L64" s="21"/>
    </row>
    <row r="65" spans="1:31" s="2" customFormat="1" ht="13.2">
      <c r="A65" s="33"/>
      <c r="B65" s="34"/>
      <c r="C65" s="33"/>
      <c r="D65" s="44" t="s">
        <v>50</v>
      </c>
      <c r="E65" s="47"/>
      <c r="F65" s="47"/>
      <c r="G65" s="44" t="s">
        <v>51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0.2">
      <c r="B66" s="21"/>
      <c r="L66" s="21"/>
    </row>
    <row r="67" spans="2:12" ht="10.2">
      <c r="B67" s="21"/>
      <c r="L67" s="21"/>
    </row>
    <row r="68" spans="2:12" ht="10.2">
      <c r="B68" s="21"/>
      <c r="L68" s="21"/>
    </row>
    <row r="69" spans="2:12" ht="10.2">
      <c r="B69" s="21"/>
      <c r="L69" s="21"/>
    </row>
    <row r="70" spans="2:12" ht="10.2">
      <c r="B70" s="21"/>
      <c r="L70" s="21"/>
    </row>
    <row r="71" spans="2:12" ht="10.2">
      <c r="B71" s="21"/>
      <c r="L71" s="21"/>
    </row>
    <row r="72" spans="2:12" ht="10.2">
      <c r="B72" s="21"/>
      <c r="L72" s="21"/>
    </row>
    <row r="73" spans="2:12" ht="10.2">
      <c r="B73" s="21"/>
      <c r="L73" s="21"/>
    </row>
    <row r="74" spans="2:12" ht="10.2">
      <c r="B74" s="21"/>
      <c r="L74" s="21"/>
    </row>
    <row r="75" spans="2:12" ht="10.2">
      <c r="B75" s="21"/>
      <c r="L75" s="21"/>
    </row>
    <row r="76" spans="1:31" s="2" customFormat="1" ht="13.2">
      <c r="A76" s="33"/>
      <c r="B76" s="34"/>
      <c r="C76" s="33"/>
      <c r="D76" s="46" t="s">
        <v>48</v>
      </c>
      <c r="E76" s="36"/>
      <c r="F76" s="104" t="s">
        <v>49</v>
      </c>
      <c r="G76" s="46" t="s">
        <v>48</v>
      </c>
      <c r="H76" s="36"/>
      <c r="I76" s="36"/>
      <c r="J76" s="105" t="s">
        <v>49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105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52" t="str">
        <f>E7</f>
        <v>Stavební úpravy suterénu C, Nemocnice Nymburk s.r.o.</v>
      </c>
      <c r="F85" s="253"/>
      <c r="G85" s="253"/>
      <c r="H85" s="25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103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13" t="str">
        <f>E9</f>
        <v>05 (1) - VZT</v>
      </c>
      <c r="F87" s="254"/>
      <c r="G87" s="254"/>
      <c r="H87" s="25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 xml:space="preserve"> </v>
      </c>
      <c r="G89" s="33"/>
      <c r="H89" s="33"/>
      <c r="I89" s="28" t="s">
        <v>22</v>
      </c>
      <c r="J89" s="56" t="str">
        <f>IF(J12="","",J12)</f>
        <v>7. 7. 2021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8" t="s">
        <v>24</v>
      </c>
      <c r="D91" s="33"/>
      <c r="E91" s="33"/>
      <c r="F91" s="26" t="str">
        <f>E15</f>
        <v xml:space="preserve"> </v>
      </c>
      <c r="G91" s="33"/>
      <c r="H91" s="33"/>
      <c r="I91" s="28" t="s">
        <v>29</v>
      </c>
      <c r="J91" s="31" t="str">
        <f>E21</f>
        <v xml:space="preserve"> 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31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06" t="s">
        <v>106</v>
      </c>
      <c r="D94" s="98"/>
      <c r="E94" s="98"/>
      <c r="F94" s="98"/>
      <c r="G94" s="98"/>
      <c r="H94" s="98"/>
      <c r="I94" s="98"/>
      <c r="J94" s="107" t="s">
        <v>107</v>
      </c>
      <c r="K94" s="98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08" t="s">
        <v>108</v>
      </c>
      <c r="D96" s="33"/>
      <c r="E96" s="33"/>
      <c r="F96" s="33"/>
      <c r="G96" s="33"/>
      <c r="H96" s="33"/>
      <c r="I96" s="33"/>
      <c r="J96" s="72">
        <f>J126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109</v>
      </c>
    </row>
    <row r="97" spans="2:12" s="9" customFormat="1" ht="24.9" customHeight="1">
      <c r="B97" s="109"/>
      <c r="D97" s="110" t="s">
        <v>110</v>
      </c>
      <c r="E97" s="111"/>
      <c r="F97" s="111"/>
      <c r="G97" s="111"/>
      <c r="H97" s="111"/>
      <c r="I97" s="111"/>
      <c r="J97" s="112">
        <f>J127</f>
        <v>0</v>
      </c>
      <c r="L97" s="109"/>
    </row>
    <row r="98" spans="2:12" s="10" customFormat="1" ht="19.95" customHeight="1">
      <c r="B98" s="113"/>
      <c r="D98" s="114" t="s">
        <v>113</v>
      </c>
      <c r="E98" s="115"/>
      <c r="F98" s="115"/>
      <c r="G98" s="115"/>
      <c r="H98" s="115"/>
      <c r="I98" s="115"/>
      <c r="J98" s="116">
        <f>J128</f>
        <v>0</v>
      </c>
      <c r="L98" s="113"/>
    </row>
    <row r="99" spans="2:12" s="10" customFormat="1" ht="19.95" customHeight="1">
      <c r="B99" s="113"/>
      <c r="D99" s="114" t="s">
        <v>115</v>
      </c>
      <c r="E99" s="115"/>
      <c r="F99" s="115"/>
      <c r="G99" s="115"/>
      <c r="H99" s="115"/>
      <c r="I99" s="115"/>
      <c r="J99" s="116">
        <f>J139</f>
        <v>0</v>
      </c>
      <c r="L99" s="113"/>
    </row>
    <row r="100" spans="2:12" s="10" customFormat="1" ht="19.95" customHeight="1">
      <c r="B100" s="113"/>
      <c r="D100" s="114" t="s">
        <v>116</v>
      </c>
      <c r="E100" s="115"/>
      <c r="F100" s="115"/>
      <c r="G100" s="115"/>
      <c r="H100" s="115"/>
      <c r="I100" s="115"/>
      <c r="J100" s="116">
        <f>J150</f>
        <v>0</v>
      </c>
      <c r="L100" s="113"/>
    </row>
    <row r="101" spans="2:12" s="10" customFormat="1" ht="19.95" customHeight="1">
      <c r="B101" s="113"/>
      <c r="D101" s="114" t="s">
        <v>117</v>
      </c>
      <c r="E101" s="115"/>
      <c r="F101" s="115"/>
      <c r="G101" s="115"/>
      <c r="H101" s="115"/>
      <c r="I101" s="115"/>
      <c r="J101" s="116">
        <f>J165</f>
        <v>0</v>
      </c>
      <c r="L101" s="113"/>
    </row>
    <row r="102" spans="2:12" s="9" customFormat="1" ht="24.9" customHeight="1">
      <c r="B102" s="109"/>
      <c r="D102" s="110" t="s">
        <v>118</v>
      </c>
      <c r="E102" s="111"/>
      <c r="F102" s="111"/>
      <c r="G102" s="111"/>
      <c r="H102" s="111"/>
      <c r="I102" s="111"/>
      <c r="J102" s="112">
        <f>J168</f>
        <v>0</v>
      </c>
      <c r="L102" s="109"/>
    </row>
    <row r="103" spans="2:12" s="10" customFormat="1" ht="19.95" customHeight="1">
      <c r="B103" s="113"/>
      <c r="D103" s="114" t="s">
        <v>1290</v>
      </c>
      <c r="E103" s="115"/>
      <c r="F103" s="115"/>
      <c r="G103" s="115"/>
      <c r="H103" s="115"/>
      <c r="I103" s="115"/>
      <c r="J103" s="116">
        <f>J169</f>
        <v>0</v>
      </c>
      <c r="L103" s="113"/>
    </row>
    <row r="104" spans="2:12" s="10" customFormat="1" ht="19.95" customHeight="1">
      <c r="B104" s="113"/>
      <c r="D104" s="114" t="s">
        <v>1291</v>
      </c>
      <c r="E104" s="115"/>
      <c r="F104" s="115"/>
      <c r="G104" s="115"/>
      <c r="H104" s="115"/>
      <c r="I104" s="115"/>
      <c r="J104" s="116">
        <f>J183</f>
        <v>0</v>
      </c>
      <c r="L104" s="113"/>
    </row>
    <row r="105" spans="2:12" s="9" customFormat="1" ht="24.9" customHeight="1">
      <c r="B105" s="109"/>
      <c r="D105" s="110" t="s">
        <v>832</v>
      </c>
      <c r="E105" s="111"/>
      <c r="F105" s="111"/>
      <c r="G105" s="111"/>
      <c r="H105" s="111"/>
      <c r="I105" s="111"/>
      <c r="J105" s="112">
        <f>J241</f>
        <v>0</v>
      </c>
      <c r="L105" s="109"/>
    </row>
    <row r="106" spans="2:12" s="9" customFormat="1" ht="21.75" customHeight="1">
      <c r="B106" s="109"/>
      <c r="D106" s="117" t="s">
        <v>128</v>
      </c>
      <c r="J106" s="118">
        <f>J250</f>
        <v>0</v>
      </c>
      <c r="L106" s="109"/>
    </row>
    <row r="107" spans="1:31" s="2" customFormat="1" ht="21.75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" customHeight="1">
      <c r="A108" s="33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31" s="2" customFormat="1" ht="6.9" customHeight="1">
      <c r="A112" s="33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4.9" customHeight="1">
      <c r="A113" s="33"/>
      <c r="B113" s="34"/>
      <c r="C113" s="22" t="s">
        <v>129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16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3"/>
      <c r="D116" s="33"/>
      <c r="E116" s="252" t="str">
        <f>E7</f>
        <v>Stavební úpravy suterénu C, Nemocnice Nymburk s.r.o.</v>
      </c>
      <c r="F116" s="253"/>
      <c r="G116" s="253"/>
      <c r="H116" s="25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103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13" t="str">
        <f>E9</f>
        <v>05 (1) - VZT</v>
      </c>
      <c r="F118" s="254"/>
      <c r="G118" s="254"/>
      <c r="H118" s="254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20</v>
      </c>
      <c r="D120" s="33"/>
      <c r="E120" s="33"/>
      <c r="F120" s="26" t="str">
        <f>F12</f>
        <v xml:space="preserve"> </v>
      </c>
      <c r="G120" s="33"/>
      <c r="H120" s="33"/>
      <c r="I120" s="28" t="s">
        <v>22</v>
      </c>
      <c r="J120" s="56" t="str">
        <f>IF(J12="","",J12)</f>
        <v>7. 7. 2021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15" customHeight="1">
      <c r="A122" s="33"/>
      <c r="B122" s="34"/>
      <c r="C122" s="28" t="s">
        <v>24</v>
      </c>
      <c r="D122" s="33"/>
      <c r="E122" s="33"/>
      <c r="F122" s="26" t="str">
        <f>E15</f>
        <v xml:space="preserve"> </v>
      </c>
      <c r="G122" s="33"/>
      <c r="H122" s="33"/>
      <c r="I122" s="28" t="s">
        <v>29</v>
      </c>
      <c r="J122" s="31" t="str">
        <f>E21</f>
        <v xml:space="preserve"> 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5.15" customHeight="1">
      <c r="A123" s="33"/>
      <c r="B123" s="34"/>
      <c r="C123" s="28" t="s">
        <v>27</v>
      </c>
      <c r="D123" s="33"/>
      <c r="E123" s="33"/>
      <c r="F123" s="26" t="str">
        <f>IF(E18="","",E18)</f>
        <v>Vyplň údaj</v>
      </c>
      <c r="G123" s="33"/>
      <c r="H123" s="33"/>
      <c r="I123" s="28" t="s">
        <v>31</v>
      </c>
      <c r="J123" s="31" t="str">
        <f>E24</f>
        <v xml:space="preserve"> 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0.3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11" customFormat="1" ht="29.25" customHeight="1">
      <c r="A125" s="119"/>
      <c r="B125" s="120"/>
      <c r="C125" s="121" t="s">
        <v>130</v>
      </c>
      <c r="D125" s="122" t="s">
        <v>58</v>
      </c>
      <c r="E125" s="122" t="s">
        <v>54</v>
      </c>
      <c r="F125" s="122" t="s">
        <v>55</v>
      </c>
      <c r="G125" s="122" t="s">
        <v>131</v>
      </c>
      <c r="H125" s="122" t="s">
        <v>132</v>
      </c>
      <c r="I125" s="122" t="s">
        <v>133</v>
      </c>
      <c r="J125" s="122" t="s">
        <v>107</v>
      </c>
      <c r="K125" s="123" t="s">
        <v>134</v>
      </c>
      <c r="L125" s="124"/>
      <c r="M125" s="63" t="s">
        <v>1</v>
      </c>
      <c r="N125" s="64" t="s">
        <v>37</v>
      </c>
      <c r="O125" s="64" t="s">
        <v>135</v>
      </c>
      <c r="P125" s="64" t="s">
        <v>136</v>
      </c>
      <c r="Q125" s="64" t="s">
        <v>137</v>
      </c>
      <c r="R125" s="64" t="s">
        <v>138</v>
      </c>
      <c r="S125" s="64" t="s">
        <v>139</v>
      </c>
      <c r="T125" s="65" t="s">
        <v>140</v>
      </c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</row>
    <row r="126" spans="1:63" s="2" customFormat="1" ht="22.8" customHeight="1">
      <c r="A126" s="33"/>
      <c r="B126" s="34"/>
      <c r="C126" s="70" t="s">
        <v>141</v>
      </c>
      <c r="D126" s="33"/>
      <c r="E126" s="33"/>
      <c r="F126" s="33"/>
      <c r="G126" s="33"/>
      <c r="H126" s="33"/>
      <c r="I126" s="33"/>
      <c r="J126" s="125">
        <f>BK126</f>
        <v>0</v>
      </c>
      <c r="K126" s="33"/>
      <c r="L126" s="34"/>
      <c r="M126" s="66"/>
      <c r="N126" s="57"/>
      <c r="O126" s="67"/>
      <c r="P126" s="126">
        <f>P127+P168+P241+P250</f>
        <v>0</v>
      </c>
      <c r="Q126" s="67"/>
      <c r="R126" s="126">
        <f>R127+R168+R241+R250</f>
        <v>0</v>
      </c>
      <c r="S126" s="67"/>
      <c r="T126" s="127">
        <f>T127+T168+T241+T250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72</v>
      </c>
      <c r="AU126" s="18" t="s">
        <v>109</v>
      </c>
      <c r="BK126" s="128">
        <f>BK127+BK168+BK241+BK250</f>
        <v>0</v>
      </c>
    </row>
    <row r="127" spans="2:63" s="12" customFormat="1" ht="25.95" customHeight="1">
      <c r="B127" s="129"/>
      <c r="D127" s="130" t="s">
        <v>72</v>
      </c>
      <c r="E127" s="131" t="s">
        <v>142</v>
      </c>
      <c r="F127" s="131" t="s">
        <v>143</v>
      </c>
      <c r="I127" s="132"/>
      <c r="J127" s="118">
        <f>BK127</f>
        <v>0</v>
      </c>
      <c r="L127" s="129"/>
      <c r="M127" s="133"/>
      <c r="N127" s="134"/>
      <c r="O127" s="134"/>
      <c r="P127" s="135">
        <f>P128+P139+P150+P165</f>
        <v>0</v>
      </c>
      <c r="Q127" s="134"/>
      <c r="R127" s="135">
        <f>R128+R139+R150+R165</f>
        <v>0</v>
      </c>
      <c r="S127" s="134"/>
      <c r="T127" s="136">
        <f>T128+T139+T150+T165</f>
        <v>0</v>
      </c>
      <c r="AR127" s="130" t="s">
        <v>81</v>
      </c>
      <c r="AT127" s="137" t="s">
        <v>72</v>
      </c>
      <c r="AU127" s="137" t="s">
        <v>73</v>
      </c>
      <c r="AY127" s="130" t="s">
        <v>144</v>
      </c>
      <c r="BK127" s="138">
        <f>BK128+BK139+BK150+BK165</f>
        <v>0</v>
      </c>
    </row>
    <row r="128" spans="2:63" s="12" customFormat="1" ht="22.8" customHeight="1">
      <c r="B128" s="129"/>
      <c r="D128" s="130" t="s">
        <v>72</v>
      </c>
      <c r="E128" s="139" t="s">
        <v>159</v>
      </c>
      <c r="F128" s="139" t="s">
        <v>168</v>
      </c>
      <c r="I128" s="132"/>
      <c r="J128" s="140">
        <f>BK128</f>
        <v>0</v>
      </c>
      <c r="L128" s="129"/>
      <c r="M128" s="133"/>
      <c r="N128" s="134"/>
      <c r="O128" s="134"/>
      <c r="P128" s="135">
        <f>SUM(P129:P138)</f>
        <v>0</v>
      </c>
      <c r="Q128" s="134"/>
      <c r="R128" s="135">
        <f>SUM(R129:R138)</f>
        <v>0</v>
      </c>
      <c r="S128" s="134"/>
      <c r="T128" s="136">
        <f>SUM(T129:T138)</f>
        <v>0</v>
      </c>
      <c r="AR128" s="130" t="s">
        <v>81</v>
      </c>
      <c r="AT128" s="137" t="s">
        <v>72</v>
      </c>
      <c r="AU128" s="137" t="s">
        <v>81</v>
      </c>
      <c r="AY128" s="130" t="s">
        <v>144</v>
      </c>
      <c r="BK128" s="138">
        <f>SUM(BK129:BK138)</f>
        <v>0</v>
      </c>
    </row>
    <row r="129" spans="1:65" s="2" customFormat="1" ht="21.75" customHeight="1">
      <c r="A129" s="33"/>
      <c r="B129" s="141"/>
      <c r="C129" s="142" t="s">
        <v>81</v>
      </c>
      <c r="D129" s="142" t="s">
        <v>146</v>
      </c>
      <c r="E129" s="143" t="s">
        <v>835</v>
      </c>
      <c r="F129" s="144" t="s">
        <v>836</v>
      </c>
      <c r="G129" s="145" t="s">
        <v>182</v>
      </c>
      <c r="H129" s="146">
        <v>10</v>
      </c>
      <c r="I129" s="147"/>
      <c r="J129" s="148">
        <f>ROUND(I129*H129,2)</f>
        <v>0</v>
      </c>
      <c r="K129" s="144" t="s">
        <v>183</v>
      </c>
      <c r="L129" s="34"/>
      <c r="M129" s="149" t="s">
        <v>1</v>
      </c>
      <c r="N129" s="150" t="s">
        <v>38</v>
      </c>
      <c r="O129" s="59"/>
      <c r="P129" s="151">
        <f>O129*H129</f>
        <v>0</v>
      </c>
      <c r="Q129" s="151">
        <v>0</v>
      </c>
      <c r="R129" s="151">
        <f>Q129*H129</f>
        <v>0</v>
      </c>
      <c r="S129" s="151">
        <v>0</v>
      </c>
      <c r="T129" s="15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3" t="s">
        <v>151</v>
      </c>
      <c r="AT129" s="153" t="s">
        <v>146</v>
      </c>
      <c r="AU129" s="153" t="s">
        <v>83</v>
      </c>
      <c r="AY129" s="18" t="s">
        <v>144</v>
      </c>
      <c r="BE129" s="154">
        <f>IF(N129="základní",J129,0)</f>
        <v>0</v>
      </c>
      <c r="BF129" s="154">
        <f>IF(N129="snížená",J129,0)</f>
        <v>0</v>
      </c>
      <c r="BG129" s="154">
        <f>IF(N129="zákl. přenesená",J129,0)</f>
        <v>0</v>
      </c>
      <c r="BH129" s="154">
        <f>IF(N129="sníž. přenesená",J129,0)</f>
        <v>0</v>
      </c>
      <c r="BI129" s="154">
        <f>IF(N129="nulová",J129,0)</f>
        <v>0</v>
      </c>
      <c r="BJ129" s="18" t="s">
        <v>81</v>
      </c>
      <c r="BK129" s="154">
        <f>ROUND(I129*H129,2)</f>
        <v>0</v>
      </c>
      <c r="BL129" s="18" t="s">
        <v>151</v>
      </c>
      <c r="BM129" s="153" t="s">
        <v>83</v>
      </c>
    </row>
    <row r="130" spans="1:47" s="2" customFormat="1" ht="10.2">
      <c r="A130" s="33"/>
      <c r="B130" s="34"/>
      <c r="C130" s="33"/>
      <c r="D130" s="155" t="s">
        <v>152</v>
      </c>
      <c r="E130" s="33"/>
      <c r="F130" s="156" t="s">
        <v>836</v>
      </c>
      <c r="G130" s="33"/>
      <c r="H130" s="33"/>
      <c r="I130" s="157"/>
      <c r="J130" s="33"/>
      <c r="K130" s="33"/>
      <c r="L130" s="34"/>
      <c r="M130" s="158"/>
      <c r="N130" s="159"/>
      <c r="O130" s="59"/>
      <c r="P130" s="59"/>
      <c r="Q130" s="59"/>
      <c r="R130" s="59"/>
      <c r="S130" s="59"/>
      <c r="T130" s="60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152</v>
      </c>
      <c r="AU130" s="18" t="s">
        <v>83</v>
      </c>
    </row>
    <row r="131" spans="2:51" s="15" customFormat="1" ht="10.2">
      <c r="B131" s="176"/>
      <c r="D131" s="155" t="s">
        <v>165</v>
      </c>
      <c r="E131" s="177" t="s">
        <v>1</v>
      </c>
      <c r="F131" s="178" t="s">
        <v>272</v>
      </c>
      <c r="H131" s="177" t="s">
        <v>1</v>
      </c>
      <c r="I131" s="179"/>
      <c r="L131" s="176"/>
      <c r="M131" s="180"/>
      <c r="N131" s="181"/>
      <c r="O131" s="181"/>
      <c r="P131" s="181"/>
      <c r="Q131" s="181"/>
      <c r="R131" s="181"/>
      <c r="S131" s="181"/>
      <c r="T131" s="182"/>
      <c r="AT131" s="177" t="s">
        <v>165</v>
      </c>
      <c r="AU131" s="177" t="s">
        <v>83</v>
      </c>
      <c r="AV131" s="15" t="s">
        <v>81</v>
      </c>
      <c r="AW131" s="15" t="s">
        <v>30</v>
      </c>
      <c r="AX131" s="15" t="s">
        <v>73</v>
      </c>
      <c r="AY131" s="177" t="s">
        <v>144</v>
      </c>
    </row>
    <row r="132" spans="2:51" s="13" customFormat="1" ht="10.2">
      <c r="B132" s="160"/>
      <c r="D132" s="155" t="s">
        <v>165</v>
      </c>
      <c r="E132" s="161" t="s">
        <v>1</v>
      </c>
      <c r="F132" s="162" t="s">
        <v>178</v>
      </c>
      <c r="H132" s="163">
        <v>10</v>
      </c>
      <c r="I132" s="164"/>
      <c r="L132" s="160"/>
      <c r="M132" s="165"/>
      <c r="N132" s="166"/>
      <c r="O132" s="166"/>
      <c r="P132" s="166"/>
      <c r="Q132" s="166"/>
      <c r="R132" s="166"/>
      <c r="S132" s="166"/>
      <c r="T132" s="167"/>
      <c r="AT132" s="161" t="s">
        <v>165</v>
      </c>
      <c r="AU132" s="161" t="s">
        <v>83</v>
      </c>
      <c r="AV132" s="13" t="s">
        <v>83</v>
      </c>
      <c r="AW132" s="13" t="s">
        <v>30</v>
      </c>
      <c r="AX132" s="13" t="s">
        <v>73</v>
      </c>
      <c r="AY132" s="161" t="s">
        <v>144</v>
      </c>
    </row>
    <row r="133" spans="2:51" s="14" customFormat="1" ht="10.2">
      <c r="B133" s="168"/>
      <c r="D133" s="155" t="s">
        <v>165</v>
      </c>
      <c r="E133" s="169" t="s">
        <v>1</v>
      </c>
      <c r="F133" s="170" t="s">
        <v>167</v>
      </c>
      <c r="H133" s="171">
        <v>10</v>
      </c>
      <c r="I133" s="172"/>
      <c r="L133" s="168"/>
      <c r="M133" s="173"/>
      <c r="N133" s="174"/>
      <c r="O133" s="174"/>
      <c r="P133" s="174"/>
      <c r="Q133" s="174"/>
      <c r="R133" s="174"/>
      <c r="S133" s="174"/>
      <c r="T133" s="175"/>
      <c r="AT133" s="169" t="s">
        <v>165</v>
      </c>
      <c r="AU133" s="169" t="s">
        <v>83</v>
      </c>
      <c r="AV133" s="14" t="s">
        <v>151</v>
      </c>
      <c r="AW133" s="14" t="s">
        <v>30</v>
      </c>
      <c r="AX133" s="14" t="s">
        <v>81</v>
      </c>
      <c r="AY133" s="169" t="s">
        <v>144</v>
      </c>
    </row>
    <row r="134" spans="1:65" s="2" customFormat="1" ht="21.75" customHeight="1">
      <c r="A134" s="33"/>
      <c r="B134" s="141"/>
      <c r="C134" s="142" t="s">
        <v>83</v>
      </c>
      <c r="D134" s="142" t="s">
        <v>146</v>
      </c>
      <c r="E134" s="143" t="s">
        <v>837</v>
      </c>
      <c r="F134" s="144" t="s">
        <v>838</v>
      </c>
      <c r="G134" s="145" t="s">
        <v>182</v>
      </c>
      <c r="H134" s="146">
        <v>3</v>
      </c>
      <c r="I134" s="147"/>
      <c r="J134" s="148">
        <f>ROUND(I134*H134,2)</f>
        <v>0</v>
      </c>
      <c r="K134" s="144" t="s">
        <v>183</v>
      </c>
      <c r="L134" s="34"/>
      <c r="M134" s="149" t="s">
        <v>1</v>
      </c>
      <c r="N134" s="150" t="s">
        <v>38</v>
      </c>
      <c r="O134" s="59"/>
      <c r="P134" s="151">
        <f>O134*H134</f>
        <v>0</v>
      </c>
      <c r="Q134" s="151">
        <v>0</v>
      </c>
      <c r="R134" s="151">
        <f>Q134*H134</f>
        <v>0</v>
      </c>
      <c r="S134" s="151">
        <v>0</v>
      </c>
      <c r="T134" s="15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3" t="s">
        <v>151</v>
      </c>
      <c r="AT134" s="153" t="s">
        <v>146</v>
      </c>
      <c r="AU134" s="153" t="s">
        <v>83</v>
      </c>
      <c r="AY134" s="18" t="s">
        <v>144</v>
      </c>
      <c r="BE134" s="154">
        <f>IF(N134="základní",J134,0)</f>
        <v>0</v>
      </c>
      <c r="BF134" s="154">
        <f>IF(N134="snížená",J134,0)</f>
        <v>0</v>
      </c>
      <c r="BG134" s="154">
        <f>IF(N134="zákl. přenesená",J134,0)</f>
        <v>0</v>
      </c>
      <c r="BH134" s="154">
        <f>IF(N134="sníž. přenesená",J134,0)</f>
        <v>0</v>
      </c>
      <c r="BI134" s="154">
        <f>IF(N134="nulová",J134,0)</f>
        <v>0</v>
      </c>
      <c r="BJ134" s="18" t="s">
        <v>81</v>
      </c>
      <c r="BK134" s="154">
        <f>ROUND(I134*H134,2)</f>
        <v>0</v>
      </c>
      <c r="BL134" s="18" t="s">
        <v>151</v>
      </c>
      <c r="BM134" s="153" t="s">
        <v>151</v>
      </c>
    </row>
    <row r="135" spans="1:47" s="2" customFormat="1" ht="10.2">
      <c r="A135" s="33"/>
      <c r="B135" s="34"/>
      <c r="C135" s="33"/>
      <c r="D135" s="155" t="s">
        <v>152</v>
      </c>
      <c r="E135" s="33"/>
      <c r="F135" s="156" t="s">
        <v>838</v>
      </c>
      <c r="G135" s="33"/>
      <c r="H135" s="33"/>
      <c r="I135" s="157"/>
      <c r="J135" s="33"/>
      <c r="K135" s="33"/>
      <c r="L135" s="34"/>
      <c r="M135" s="158"/>
      <c r="N135" s="159"/>
      <c r="O135" s="59"/>
      <c r="P135" s="59"/>
      <c r="Q135" s="59"/>
      <c r="R135" s="59"/>
      <c r="S135" s="59"/>
      <c r="T135" s="60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152</v>
      </c>
      <c r="AU135" s="18" t="s">
        <v>83</v>
      </c>
    </row>
    <row r="136" spans="2:51" s="15" customFormat="1" ht="10.2">
      <c r="B136" s="176"/>
      <c r="D136" s="155" t="s">
        <v>165</v>
      </c>
      <c r="E136" s="177" t="s">
        <v>1</v>
      </c>
      <c r="F136" s="178" t="s">
        <v>272</v>
      </c>
      <c r="H136" s="177" t="s">
        <v>1</v>
      </c>
      <c r="I136" s="179"/>
      <c r="L136" s="176"/>
      <c r="M136" s="180"/>
      <c r="N136" s="181"/>
      <c r="O136" s="181"/>
      <c r="P136" s="181"/>
      <c r="Q136" s="181"/>
      <c r="R136" s="181"/>
      <c r="S136" s="181"/>
      <c r="T136" s="182"/>
      <c r="AT136" s="177" t="s">
        <v>165</v>
      </c>
      <c r="AU136" s="177" t="s">
        <v>83</v>
      </c>
      <c r="AV136" s="15" t="s">
        <v>81</v>
      </c>
      <c r="AW136" s="15" t="s">
        <v>30</v>
      </c>
      <c r="AX136" s="15" t="s">
        <v>73</v>
      </c>
      <c r="AY136" s="177" t="s">
        <v>144</v>
      </c>
    </row>
    <row r="137" spans="2:51" s="13" customFormat="1" ht="10.2">
      <c r="B137" s="160"/>
      <c r="D137" s="155" t="s">
        <v>165</v>
      </c>
      <c r="E137" s="161" t="s">
        <v>1</v>
      </c>
      <c r="F137" s="162" t="s">
        <v>159</v>
      </c>
      <c r="H137" s="163">
        <v>3</v>
      </c>
      <c r="I137" s="164"/>
      <c r="L137" s="160"/>
      <c r="M137" s="165"/>
      <c r="N137" s="166"/>
      <c r="O137" s="166"/>
      <c r="P137" s="166"/>
      <c r="Q137" s="166"/>
      <c r="R137" s="166"/>
      <c r="S137" s="166"/>
      <c r="T137" s="167"/>
      <c r="AT137" s="161" t="s">
        <v>165</v>
      </c>
      <c r="AU137" s="161" t="s">
        <v>83</v>
      </c>
      <c r="AV137" s="13" t="s">
        <v>83</v>
      </c>
      <c r="AW137" s="13" t="s">
        <v>30</v>
      </c>
      <c r="AX137" s="13" t="s">
        <v>73</v>
      </c>
      <c r="AY137" s="161" t="s">
        <v>144</v>
      </c>
    </row>
    <row r="138" spans="2:51" s="14" customFormat="1" ht="10.2">
      <c r="B138" s="168"/>
      <c r="D138" s="155" t="s">
        <v>165</v>
      </c>
      <c r="E138" s="169" t="s">
        <v>1</v>
      </c>
      <c r="F138" s="170" t="s">
        <v>167</v>
      </c>
      <c r="H138" s="171">
        <v>3</v>
      </c>
      <c r="I138" s="172"/>
      <c r="L138" s="168"/>
      <c r="M138" s="173"/>
      <c r="N138" s="174"/>
      <c r="O138" s="174"/>
      <c r="P138" s="174"/>
      <c r="Q138" s="174"/>
      <c r="R138" s="174"/>
      <c r="S138" s="174"/>
      <c r="T138" s="175"/>
      <c r="AT138" s="169" t="s">
        <v>165</v>
      </c>
      <c r="AU138" s="169" t="s">
        <v>83</v>
      </c>
      <c r="AV138" s="14" t="s">
        <v>151</v>
      </c>
      <c r="AW138" s="14" t="s">
        <v>30</v>
      </c>
      <c r="AX138" s="14" t="s">
        <v>81</v>
      </c>
      <c r="AY138" s="169" t="s">
        <v>144</v>
      </c>
    </row>
    <row r="139" spans="2:63" s="12" customFormat="1" ht="22.8" customHeight="1">
      <c r="B139" s="129"/>
      <c r="D139" s="130" t="s">
        <v>72</v>
      </c>
      <c r="E139" s="139" t="s">
        <v>197</v>
      </c>
      <c r="F139" s="139" t="s">
        <v>372</v>
      </c>
      <c r="I139" s="132"/>
      <c r="J139" s="140">
        <f>BK139</f>
        <v>0</v>
      </c>
      <c r="L139" s="129"/>
      <c r="M139" s="133"/>
      <c r="N139" s="134"/>
      <c r="O139" s="134"/>
      <c r="P139" s="135">
        <f>SUM(P140:P149)</f>
        <v>0</v>
      </c>
      <c r="Q139" s="134"/>
      <c r="R139" s="135">
        <f>SUM(R140:R149)</f>
        <v>0</v>
      </c>
      <c r="S139" s="134"/>
      <c r="T139" s="136">
        <f>SUM(T140:T149)</f>
        <v>0</v>
      </c>
      <c r="AR139" s="130" t="s">
        <v>81</v>
      </c>
      <c r="AT139" s="137" t="s">
        <v>72</v>
      </c>
      <c r="AU139" s="137" t="s">
        <v>81</v>
      </c>
      <c r="AY139" s="130" t="s">
        <v>144</v>
      </c>
      <c r="BK139" s="138">
        <f>SUM(BK140:BK149)</f>
        <v>0</v>
      </c>
    </row>
    <row r="140" spans="1:65" s="2" customFormat="1" ht="22.8">
      <c r="A140" s="33"/>
      <c r="B140" s="141"/>
      <c r="C140" s="142" t="s">
        <v>159</v>
      </c>
      <c r="D140" s="142" t="s">
        <v>146</v>
      </c>
      <c r="E140" s="143" t="s">
        <v>873</v>
      </c>
      <c r="F140" s="144" t="s">
        <v>874</v>
      </c>
      <c r="G140" s="145" t="s">
        <v>182</v>
      </c>
      <c r="H140" s="146">
        <v>10</v>
      </c>
      <c r="I140" s="147"/>
      <c r="J140" s="148">
        <f>ROUND(I140*H140,2)</f>
        <v>0</v>
      </c>
      <c r="K140" s="144" t="s">
        <v>183</v>
      </c>
      <c r="L140" s="34"/>
      <c r="M140" s="149" t="s">
        <v>1</v>
      </c>
      <c r="N140" s="150" t="s">
        <v>38</v>
      </c>
      <c r="O140" s="59"/>
      <c r="P140" s="151">
        <f>O140*H140</f>
        <v>0</v>
      </c>
      <c r="Q140" s="151">
        <v>0</v>
      </c>
      <c r="R140" s="151">
        <f>Q140*H140</f>
        <v>0</v>
      </c>
      <c r="S140" s="151">
        <v>0</v>
      </c>
      <c r="T140" s="15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3" t="s">
        <v>151</v>
      </c>
      <c r="AT140" s="153" t="s">
        <v>146</v>
      </c>
      <c r="AU140" s="153" t="s">
        <v>83</v>
      </c>
      <c r="AY140" s="18" t="s">
        <v>144</v>
      </c>
      <c r="BE140" s="154">
        <f>IF(N140="základní",J140,0)</f>
        <v>0</v>
      </c>
      <c r="BF140" s="154">
        <f>IF(N140="snížená",J140,0)</f>
        <v>0</v>
      </c>
      <c r="BG140" s="154">
        <f>IF(N140="zákl. přenesená",J140,0)</f>
        <v>0</v>
      </c>
      <c r="BH140" s="154">
        <f>IF(N140="sníž. přenesená",J140,0)</f>
        <v>0</v>
      </c>
      <c r="BI140" s="154">
        <f>IF(N140="nulová",J140,0)</f>
        <v>0</v>
      </c>
      <c r="BJ140" s="18" t="s">
        <v>81</v>
      </c>
      <c r="BK140" s="154">
        <f>ROUND(I140*H140,2)</f>
        <v>0</v>
      </c>
      <c r="BL140" s="18" t="s">
        <v>151</v>
      </c>
      <c r="BM140" s="153" t="s">
        <v>163</v>
      </c>
    </row>
    <row r="141" spans="1:47" s="2" customFormat="1" ht="19.2">
      <c r="A141" s="33"/>
      <c r="B141" s="34"/>
      <c r="C141" s="33"/>
      <c r="D141" s="155" t="s">
        <v>152</v>
      </c>
      <c r="E141" s="33"/>
      <c r="F141" s="156" t="s">
        <v>874</v>
      </c>
      <c r="G141" s="33"/>
      <c r="H141" s="33"/>
      <c r="I141" s="157"/>
      <c r="J141" s="33"/>
      <c r="K141" s="33"/>
      <c r="L141" s="34"/>
      <c r="M141" s="158"/>
      <c r="N141" s="159"/>
      <c r="O141" s="59"/>
      <c r="P141" s="59"/>
      <c r="Q141" s="59"/>
      <c r="R141" s="59"/>
      <c r="S141" s="59"/>
      <c r="T141" s="60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152</v>
      </c>
      <c r="AU141" s="18" t="s">
        <v>83</v>
      </c>
    </row>
    <row r="142" spans="2:51" s="15" customFormat="1" ht="10.2">
      <c r="B142" s="176"/>
      <c r="D142" s="155" t="s">
        <v>165</v>
      </c>
      <c r="E142" s="177" t="s">
        <v>1</v>
      </c>
      <c r="F142" s="178" t="s">
        <v>1292</v>
      </c>
      <c r="H142" s="177" t="s">
        <v>1</v>
      </c>
      <c r="I142" s="179"/>
      <c r="L142" s="176"/>
      <c r="M142" s="180"/>
      <c r="N142" s="181"/>
      <c r="O142" s="181"/>
      <c r="P142" s="181"/>
      <c r="Q142" s="181"/>
      <c r="R142" s="181"/>
      <c r="S142" s="181"/>
      <c r="T142" s="182"/>
      <c r="AT142" s="177" t="s">
        <v>165</v>
      </c>
      <c r="AU142" s="177" t="s">
        <v>83</v>
      </c>
      <c r="AV142" s="15" t="s">
        <v>81</v>
      </c>
      <c r="AW142" s="15" t="s">
        <v>30</v>
      </c>
      <c r="AX142" s="15" t="s">
        <v>73</v>
      </c>
      <c r="AY142" s="177" t="s">
        <v>144</v>
      </c>
    </row>
    <row r="143" spans="2:51" s="13" customFormat="1" ht="10.2">
      <c r="B143" s="160"/>
      <c r="D143" s="155" t="s">
        <v>165</v>
      </c>
      <c r="E143" s="161" t="s">
        <v>1</v>
      </c>
      <c r="F143" s="162" t="s">
        <v>178</v>
      </c>
      <c r="H143" s="163">
        <v>10</v>
      </c>
      <c r="I143" s="164"/>
      <c r="L143" s="160"/>
      <c r="M143" s="165"/>
      <c r="N143" s="166"/>
      <c r="O143" s="166"/>
      <c r="P143" s="166"/>
      <c r="Q143" s="166"/>
      <c r="R143" s="166"/>
      <c r="S143" s="166"/>
      <c r="T143" s="167"/>
      <c r="AT143" s="161" t="s">
        <v>165</v>
      </c>
      <c r="AU143" s="161" t="s">
        <v>83</v>
      </c>
      <c r="AV143" s="13" t="s">
        <v>83</v>
      </c>
      <c r="AW143" s="13" t="s">
        <v>30</v>
      </c>
      <c r="AX143" s="13" t="s">
        <v>73</v>
      </c>
      <c r="AY143" s="161" t="s">
        <v>144</v>
      </c>
    </row>
    <row r="144" spans="2:51" s="14" customFormat="1" ht="10.2">
      <c r="B144" s="168"/>
      <c r="D144" s="155" t="s">
        <v>165</v>
      </c>
      <c r="E144" s="169" t="s">
        <v>1</v>
      </c>
      <c r="F144" s="170" t="s">
        <v>167</v>
      </c>
      <c r="H144" s="171">
        <v>10</v>
      </c>
      <c r="I144" s="172"/>
      <c r="L144" s="168"/>
      <c r="M144" s="173"/>
      <c r="N144" s="174"/>
      <c r="O144" s="174"/>
      <c r="P144" s="174"/>
      <c r="Q144" s="174"/>
      <c r="R144" s="174"/>
      <c r="S144" s="174"/>
      <c r="T144" s="175"/>
      <c r="AT144" s="169" t="s">
        <v>165</v>
      </c>
      <c r="AU144" s="169" t="s">
        <v>83</v>
      </c>
      <c r="AV144" s="14" t="s">
        <v>151</v>
      </c>
      <c r="AW144" s="14" t="s">
        <v>30</v>
      </c>
      <c r="AX144" s="14" t="s">
        <v>81</v>
      </c>
      <c r="AY144" s="169" t="s">
        <v>144</v>
      </c>
    </row>
    <row r="145" spans="1:65" s="2" customFormat="1" ht="22.8">
      <c r="A145" s="33"/>
      <c r="B145" s="141"/>
      <c r="C145" s="142" t="s">
        <v>151</v>
      </c>
      <c r="D145" s="142" t="s">
        <v>146</v>
      </c>
      <c r="E145" s="143" t="s">
        <v>875</v>
      </c>
      <c r="F145" s="144" t="s">
        <v>876</v>
      </c>
      <c r="G145" s="145" t="s">
        <v>182</v>
      </c>
      <c r="H145" s="146">
        <v>3</v>
      </c>
      <c r="I145" s="147"/>
      <c r="J145" s="148">
        <f>ROUND(I145*H145,2)</f>
        <v>0</v>
      </c>
      <c r="K145" s="144" t="s">
        <v>183</v>
      </c>
      <c r="L145" s="34"/>
      <c r="M145" s="149" t="s">
        <v>1</v>
      </c>
      <c r="N145" s="150" t="s">
        <v>38</v>
      </c>
      <c r="O145" s="59"/>
      <c r="P145" s="151">
        <f>O145*H145</f>
        <v>0</v>
      </c>
      <c r="Q145" s="151">
        <v>0</v>
      </c>
      <c r="R145" s="151">
        <f>Q145*H145</f>
        <v>0</v>
      </c>
      <c r="S145" s="151">
        <v>0</v>
      </c>
      <c r="T145" s="15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3" t="s">
        <v>151</v>
      </c>
      <c r="AT145" s="153" t="s">
        <v>146</v>
      </c>
      <c r="AU145" s="153" t="s">
        <v>83</v>
      </c>
      <c r="AY145" s="18" t="s">
        <v>144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8" t="s">
        <v>81</v>
      </c>
      <c r="BK145" s="154">
        <f>ROUND(I145*H145,2)</f>
        <v>0</v>
      </c>
      <c r="BL145" s="18" t="s">
        <v>151</v>
      </c>
      <c r="BM145" s="153" t="s">
        <v>172</v>
      </c>
    </row>
    <row r="146" spans="1:47" s="2" customFormat="1" ht="19.2">
      <c r="A146" s="33"/>
      <c r="B146" s="34"/>
      <c r="C146" s="33"/>
      <c r="D146" s="155" t="s">
        <v>152</v>
      </c>
      <c r="E146" s="33"/>
      <c r="F146" s="156" t="s">
        <v>876</v>
      </c>
      <c r="G146" s="33"/>
      <c r="H146" s="33"/>
      <c r="I146" s="157"/>
      <c r="J146" s="33"/>
      <c r="K146" s="33"/>
      <c r="L146" s="34"/>
      <c r="M146" s="158"/>
      <c r="N146" s="159"/>
      <c r="O146" s="59"/>
      <c r="P146" s="59"/>
      <c r="Q146" s="59"/>
      <c r="R146" s="59"/>
      <c r="S146" s="59"/>
      <c r="T146" s="60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152</v>
      </c>
      <c r="AU146" s="18" t="s">
        <v>83</v>
      </c>
    </row>
    <row r="147" spans="2:51" s="15" customFormat="1" ht="10.2">
      <c r="B147" s="176"/>
      <c r="D147" s="155" t="s">
        <v>165</v>
      </c>
      <c r="E147" s="177" t="s">
        <v>1</v>
      </c>
      <c r="F147" s="178" t="s">
        <v>1292</v>
      </c>
      <c r="H147" s="177" t="s">
        <v>1</v>
      </c>
      <c r="I147" s="179"/>
      <c r="L147" s="176"/>
      <c r="M147" s="180"/>
      <c r="N147" s="181"/>
      <c r="O147" s="181"/>
      <c r="P147" s="181"/>
      <c r="Q147" s="181"/>
      <c r="R147" s="181"/>
      <c r="S147" s="181"/>
      <c r="T147" s="182"/>
      <c r="AT147" s="177" t="s">
        <v>165</v>
      </c>
      <c r="AU147" s="177" t="s">
        <v>83</v>
      </c>
      <c r="AV147" s="15" t="s">
        <v>81</v>
      </c>
      <c r="AW147" s="15" t="s">
        <v>30</v>
      </c>
      <c r="AX147" s="15" t="s">
        <v>73</v>
      </c>
      <c r="AY147" s="177" t="s">
        <v>144</v>
      </c>
    </row>
    <row r="148" spans="2:51" s="13" customFormat="1" ht="10.2">
      <c r="B148" s="160"/>
      <c r="D148" s="155" t="s">
        <v>165</v>
      </c>
      <c r="E148" s="161" t="s">
        <v>1</v>
      </c>
      <c r="F148" s="162" t="s">
        <v>159</v>
      </c>
      <c r="H148" s="163">
        <v>3</v>
      </c>
      <c r="I148" s="164"/>
      <c r="L148" s="160"/>
      <c r="M148" s="165"/>
      <c r="N148" s="166"/>
      <c r="O148" s="166"/>
      <c r="P148" s="166"/>
      <c r="Q148" s="166"/>
      <c r="R148" s="166"/>
      <c r="S148" s="166"/>
      <c r="T148" s="167"/>
      <c r="AT148" s="161" t="s">
        <v>165</v>
      </c>
      <c r="AU148" s="161" t="s">
        <v>83</v>
      </c>
      <c r="AV148" s="13" t="s">
        <v>83</v>
      </c>
      <c r="AW148" s="13" t="s">
        <v>30</v>
      </c>
      <c r="AX148" s="13" t="s">
        <v>73</v>
      </c>
      <c r="AY148" s="161" t="s">
        <v>144</v>
      </c>
    </row>
    <row r="149" spans="2:51" s="14" customFormat="1" ht="10.2">
      <c r="B149" s="168"/>
      <c r="D149" s="155" t="s">
        <v>165</v>
      </c>
      <c r="E149" s="169" t="s">
        <v>1</v>
      </c>
      <c r="F149" s="170" t="s">
        <v>167</v>
      </c>
      <c r="H149" s="171">
        <v>3</v>
      </c>
      <c r="I149" s="172"/>
      <c r="L149" s="168"/>
      <c r="M149" s="173"/>
      <c r="N149" s="174"/>
      <c r="O149" s="174"/>
      <c r="P149" s="174"/>
      <c r="Q149" s="174"/>
      <c r="R149" s="174"/>
      <c r="S149" s="174"/>
      <c r="T149" s="175"/>
      <c r="AT149" s="169" t="s">
        <v>165</v>
      </c>
      <c r="AU149" s="169" t="s">
        <v>83</v>
      </c>
      <c r="AV149" s="14" t="s">
        <v>151</v>
      </c>
      <c r="AW149" s="14" t="s">
        <v>30</v>
      </c>
      <c r="AX149" s="14" t="s">
        <v>81</v>
      </c>
      <c r="AY149" s="169" t="s">
        <v>144</v>
      </c>
    </row>
    <row r="150" spans="2:63" s="12" customFormat="1" ht="22.8" customHeight="1">
      <c r="B150" s="129"/>
      <c r="D150" s="130" t="s">
        <v>72</v>
      </c>
      <c r="E150" s="139" t="s">
        <v>428</v>
      </c>
      <c r="F150" s="139" t="s">
        <v>429</v>
      </c>
      <c r="I150" s="132"/>
      <c r="J150" s="140">
        <f>BK150</f>
        <v>0</v>
      </c>
      <c r="L150" s="129"/>
      <c r="M150" s="133"/>
      <c r="N150" s="134"/>
      <c r="O150" s="134"/>
      <c r="P150" s="135">
        <f>SUM(P151:P164)</f>
        <v>0</v>
      </c>
      <c r="Q150" s="134"/>
      <c r="R150" s="135">
        <f>SUM(R151:R164)</f>
        <v>0</v>
      </c>
      <c r="S150" s="134"/>
      <c r="T150" s="136">
        <f>SUM(T151:T164)</f>
        <v>0</v>
      </c>
      <c r="AR150" s="130" t="s">
        <v>81</v>
      </c>
      <c r="AT150" s="137" t="s">
        <v>72</v>
      </c>
      <c r="AU150" s="137" t="s">
        <v>81</v>
      </c>
      <c r="AY150" s="130" t="s">
        <v>144</v>
      </c>
      <c r="BK150" s="138">
        <f>SUM(BK151:BK164)</f>
        <v>0</v>
      </c>
    </row>
    <row r="151" spans="1:65" s="2" customFormat="1" ht="22.8">
      <c r="A151" s="33"/>
      <c r="B151" s="141"/>
      <c r="C151" s="142" t="s">
        <v>175</v>
      </c>
      <c r="D151" s="142" t="s">
        <v>146</v>
      </c>
      <c r="E151" s="143" t="s">
        <v>431</v>
      </c>
      <c r="F151" s="144" t="s">
        <v>432</v>
      </c>
      <c r="G151" s="145" t="s">
        <v>157</v>
      </c>
      <c r="H151" s="146">
        <v>0.076</v>
      </c>
      <c r="I151" s="147"/>
      <c r="J151" s="148">
        <f>ROUND(I151*H151,2)</f>
        <v>0</v>
      </c>
      <c r="K151" s="144" t="s">
        <v>183</v>
      </c>
      <c r="L151" s="34"/>
      <c r="M151" s="149" t="s">
        <v>1</v>
      </c>
      <c r="N151" s="150" t="s">
        <v>38</v>
      </c>
      <c r="O151" s="59"/>
      <c r="P151" s="151">
        <f>O151*H151</f>
        <v>0</v>
      </c>
      <c r="Q151" s="151">
        <v>0</v>
      </c>
      <c r="R151" s="151">
        <f>Q151*H151</f>
        <v>0</v>
      </c>
      <c r="S151" s="151">
        <v>0</v>
      </c>
      <c r="T151" s="15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3" t="s">
        <v>151</v>
      </c>
      <c r="AT151" s="153" t="s">
        <v>146</v>
      </c>
      <c r="AU151" s="153" t="s">
        <v>83</v>
      </c>
      <c r="AY151" s="18" t="s">
        <v>144</v>
      </c>
      <c r="BE151" s="154">
        <f>IF(N151="základní",J151,0)</f>
        <v>0</v>
      </c>
      <c r="BF151" s="154">
        <f>IF(N151="snížená",J151,0)</f>
        <v>0</v>
      </c>
      <c r="BG151" s="154">
        <f>IF(N151="zákl. přenesená",J151,0)</f>
        <v>0</v>
      </c>
      <c r="BH151" s="154">
        <f>IF(N151="sníž. přenesená",J151,0)</f>
        <v>0</v>
      </c>
      <c r="BI151" s="154">
        <f>IF(N151="nulová",J151,0)</f>
        <v>0</v>
      </c>
      <c r="BJ151" s="18" t="s">
        <v>81</v>
      </c>
      <c r="BK151" s="154">
        <f>ROUND(I151*H151,2)</f>
        <v>0</v>
      </c>
      <c r="BL151" s="18" t="s">
        <v>151</v>
      </c>
      <c r="BM151" s="153" t="s">
        <v>178</v>
      </c>
    </row>
    <row r="152" spans="1:47" s="2" customFormat="1" ht="10.2">
      <c r="A152" s="33"/>
      <c r="B152" s="34"/>
      <c r="C152" s="33"/>
      <c r="D152" s="155" t="s">
        <v>152</v>
      </c>
      <c r="E152" s="33"/>
      <c r="F152" s="156" t="s">
        <v>432</v>
      </c>
      <c r="G152" s="33"/>
      <c r="H152" s="33"/>
      <c r="I152" s="157"/>
      <c r="J152" s="33"/>
      <c r="K152" s="33"/>
      <c r="L152" s="34"/>
      <c r="M152" s="158"/>
      <c r="N152" s="159"/>
      <c r="O152" s="59"/>
      <c r="P152" s="59"/>
      <c r="Q152" s="59"/>
      <c r="R152" s="59"/>
      <c r="S152" s="59"/>
      <c r="T152" s="60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152</v>
      </c>
      <c r="AU152" s="18" t="s">
        <v>83</v>
      </c>
    </row>
    <row r="153" spans="1:65" s="2" customFormat="1" ht="33" customHeight="1">
      <c r="A153" s="33"/>
      <c r="B153" s="141"/>
      <c r="C153" s="142" t="s">
        <v>163</v>
      </c>
      <c r="D153" s="142" t="s">
        <v>146</v>
      </c>
      <c r="E153" s="143" t="s">
        <v>435</v>
      </c>
      <c r="F153" s="144" t="s">
        <v>436</v>
      </c>
      <c r="G153" s="145" t="s">
        <v>157</v>
      </c>
      <c r="H153" s="146">
        <v>0.38</v>
      </c>
      <c r="I153" s="147"/>
      <c r="J153" s="148">
        <f>ROUND(I153*H153,2)</f>
        <v>0</v>
      </c>
      <c r="K153" s="144" t="s">
        <v>183</v>
      </c>
      <c r="L153" s="34"/>
      <c r="M153" s="149" t="s">
        <v>1</v>
      </c>
      <c r="N153" s="150" t="s">
        <v>38</v>
      </c>
      <c r="O153" s="59"/>
      <c r="P153" s="151">
        <f>O153*H153</f>
        <v>0</v>
      </c>
      <c r="Q153" s="151">
        <v>0</v>
      </c>
      <c r="R153" s="151">
        <f>Q153*H153</f>
        <v>0</v>
      </c>
      <c r="S153" s="151">
        <v>0</v>
      </c>
      <c r="T153" s="152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3" t="s">
        <v>151</v>
      </c>
      <c r="AT153" s="153" t="s">
        <v>146</v>
      </c>
      <c r="AU153" s="153" t="s">
        <v>83</v>
      </c>
      <c r="AY153" s="18" t="s">
        <v>144</v>
      </c>
      <c r="BE153" s="154">
        <f>IF(N153="základní",J153,0)</f>
        <v>0</v>
      </c>
      <c r="BF153" s="154">
        <f>IF(N153="snížená",J153,0)</f>
        <v>0</v>
      </c>
      <c r="BG153" s="154">
        <f>IF(N153="zákl. přenesená",J153,0)</f>
        <v>0</v>
      </c>
      <c r="BH153" s="154">
        <f>IF(N153="sníž. přenesená",J153,0)</f>
        <v>0</v>
      </c>
      <c r="BI153" s="154">
        <f>IF(N153="nulová",J153,0)</f>
        <v>0</v>
      </c>
      <c r="BJ153" s="18" t="s">
        <v>81</v>
      </c>
      <c r="BK153" s="154">
        <f>ROUND(I153*H153,2)</f>
        <v>0</v>
      </c>
      <c r="BL153" s="18" t="s">
        <v>151</v>
      </c>
      <c r="BM153" s="153" t="s">
        <v>184</v>
      </c>
    </row>
    <row r="154" spans="1:47" s="2" customFormat="1" ht="19.2">
      <c r="A154" s="33"/>
      <c r="B154" s="34"/>
      <c r="C154" s="33"/>
      <c r="D154" s="155" t="s">
        <v>152</v>
      </c>
      <c r="E154" s="33"/>
      <c r="F154" s="156" t="s">
        <v>436</v>
      </c>
      <c r="G154" s="33"/>
      <c r="H154" s="33"/>
      <c r="I154" s="157"/>
      <c r="J154" s="33"/>
      <c r="K154" s="33"/>
      <c r="L154" s="34"/>
      <c r="M154" s="158"/>
      <c r="N154" s="159"/>
      <c r="O154" s="59"/>
      <c r="P154" s="59"/>
      <c r="Q154" s="59"/>
      <c r="R154" s="59"/>
      <c r="S154" s="59"/>
      <c r="T154" s="60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152</v>
      </c>
      <c r="AU154" s="18" t="s">
        <v>83</v>
      </c>
    </row>
    <row r="155" spans="2:51" s="13" customFormat="1" ht="10.2">
      <c r="B155" s="160"/>
      <c r="D155" s="155" t="s">
        <v>165</v>
      </c>
      <c r="E155" s="161" t="s">
        <v>1</v>
      </c>
      <c r="F155" s="162" t="s">
        <v>1293</v>
      </c>
      <c r="H155" s="163">
        <v>0.38</v>
      </c>
      <c r="I155" s="164"/>
      <c r="L155" s="160"/>
      <c r="M155" s="165"/>
      <c r="N155" s="166"/>
      <c r="O155" s="166"/>
      <c r="P155" s="166"/>
      <c r="Q155" s="166"/>
      <c r="R155" s="166"/>
      <c r="S155" s="166"/>
      <c r="T155" s="167"/>
      <c r="AT155" s="161" t="s">
        <v>165</v>
      </c>
      <c r="AU155" s="161" t="s">
        <v>83</v>
      </c>
      <c r="AV155" s="13" t="s">
        <v>83</v>
      </c>
      <c r="AW155" s="13" t="s">
        <v>30</v>
      </c>
      <c r="AX155" s="13" t="s">
        <v>73</v>
      </c>
      <c r="AY155" s="161" t="s">
        <v>144</v>
      </c>
    </row>
    <row r="156" spans="2:51" s="14" customFormat="1" ht="10.2">
      <c r="B156" s="168"/>
      <c r="D156" s="155" t="s">
        <v>165</v>
      </c>
      <c r="E156" s="169" t="s">
        <v>1</v>
      </c>
      <c r="F156" s="170" t="s">
        <v>167</v>
      </c>
      <c r="H156" s="171">
        <v>0.38</v>
      </c>
      <c r="I156" s="172"/>
      <c r="L156" s="168"/>
      <c r="M156" s="173"/>
      <c r="N156" s="174"/>
      <c r="O156" s="174"/>
      <c r="P156" s="174"/>
      <c r="Q156" s="174"/>
      <c r="R156" s="174"/>
      <c r="S156" s="174"/>
      <c r="T156" s="175"/>
      <c r="AT156" s="169" t="s">
        <v>165</v>
      </c>
      <c r="AU156" s="169" t="s">
        <v>83</v>
      </c>
      <c r="AV156" s="14" t="s">
        <v>151</v>
      </c>
      <c r="AW156" s="14" t="s">
        <v>30</v>
      </c>
      <c r="AX156" s="14" t="s">
        <v>81</v>
      </c>
      <c r="AY156" s="169" t="s">
        <v>144</v>
      </c>
    </row>
    <row r="157" spans="1:65" s="2" customFormat="1" ht="21.75" customHeight="1">
      <c r="A157" s="33"/>
      <c r="B157" s="141"/>
      <c r="C157" s="142" t="s">
        <v>188</v>
      </c>
      <c r="D157" s="142" t="s">
        <v>146</v>
      </c>
      <c r="E157" s="143" t="s">
        <v>440</v>
      </c>
      <c r="F157" s="144" t="s">
        <v>441</v>
      </c>
      <c r="G157" s="145" t="s">
        <v>157</v>
      </c>
      <c r="H157" s="146">
        <v>0.076</v>
      </c>
      <c r="I157" s="147"/>
      <c r="J157" s="148">
        <f>ROUND(I157*H157,2)</f>
        <v>0</v>
      </c>
      <c r="K157" s="144" t="s">
        <v>183</v>
      </c>
      <c r="L157" s="34"/>
      <c r="M157" s="149" t="s">
        <v>1</v>
      </c>
      <c r="N157" s="150" t="s">
        <v>38</v>
      </c>
      <c r="O157" s="59"/>
      <c r="P157" s="151">
        <f>O157*H157</f>
        <v>0</v>
      </c>
      <c r="Q157" s="151">
        <v>0</v>
      </c>
      <c r="R157" s="151">
        <f>Q157*H157</f>
        <v>0</v>
      </c>
      <c r="S157" s="151">
        <v>0</v>
      </c>
      <c r="T157" s="15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3" t="s">
        <v>151</v>
      </c>
      <c r="AT157" s="153" t="s">
        <v>146</v>
      </c>
      <c r="AU157" s="153" t="s">
        <v>83</v>
      </c>
      <c r="AY157" s="18" t="s">
        <v>144</v>
      </c>
      <c r="BE157" s="154">
        <f>IF(N157="základní",J157,0)</f>
        <v>0</v>
      </c>
      <c r="BF157" s="154">
        <f>IF(N157="snížená",J157,0)</f>
        <v>0</v>
      </c>
      <c r="BG157" s="154">
        <f>IF(N157="zákl. přenesená",J157,0)</f>
        <v>0</v>
      </c>
      <c r="BH157" s="154">
        <f>IF(N157="sníž. přenesená",J157,0)</f>
        <v>0</v>
      </c>
      <c r="BI157" s="154">
        <f>IF(N157="nulová",J157,0)</f>
        <v>0</v>
      </c>
      <c r="BJ157" s="18" t="s">
        <v>81</v>
      </c>
      <c r="BK157" s="154">
        <f>ROUND(I157*H157,2)</f>
        <v>0</v>
      </c>
      <c r="BL157" s="18" t="s">
        <v>151</v>
      </c>
      <c r="BM157" s="153" t="s">
        <v>193</v>
      </c>
    </row>
    <row r="158" spans="1:47" s="2" customFormat="1" ht="10.2">
      <c r="A158" s="33"/>
      <c r="B158" s="34"/>
      <c r="C158" s="33"/>
      <c r="D158" s="155" t="s">
        <v>152</v>
      </c>
      <c r="E158" s="33"/>
      <c r="F158" s="156" t="s">
        <v>441</v>
      </c>
      <c r="G158" s="33"/>
      <c r="H158" s="33"/>
      <c r="I158" s="157"/>
      <c r="J158" s="33"/>
      <c r="K158" s="33"/>
      <c r="L158" s="34"/>
      <c r="M158" s="158"/>
      <c r="N158" s="159"/>
      <c r="O158" s="59"/>
      <c r="P158" s="59"/>
      <c r="Q158" s="59"/>
      <c r="R158" s="59"/>
      <c r="S158" s="59"/>
      <c r="T158" s="60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8" t="s">
        <v>152</v>
      </c>
      <c r="AU158" s="18" t="s">
        <v>83</v>
      </c>
    </row>
    <row r="159" spans="1:65" s="2" customFormat="1" ht="22.8">
      <c r="A159" s="33"/>
      <c r="B159" s="141"/>
      <c r="C159" s="142" t="s">
        <v>172</v>
      </c>
      <c r="D159" s="142" t="s">
        <v>146</v>
      </c>
      <c r="E159" s="143" t="s">
        <v>443</v>
      </c>
      <c r="F159" s="144" t="s">
        <v>444</v>
      </c>
      <c r="G159" s="145" t="s">
        <v>157</v>
      </c>
      <c r="H159" s="146">
        <v>1.824</v>
      </c>
      <c r="I159" s="147"/>
      <c r="J159" s="148">
        <f>ROUND(I159*H159,2)</f>
        <v>0</v>
      </c>
      <c r="K159" s="144" t="s">
        <v>183</v>
      </c>
      <c r="L159" s="34"/>
      <c r="M159" s="149" t="s">
        <v>1</v>
      </c>
      <c r="N159" s="150" t="s">
        <v>38</v>
      </c>
      <c r="O159" s="59"/>
      <c r="P159" s="151">
        <f>O159*H159</f>
        <v>0</v>
      </c>
      <c r="Q159" s="151">
        <v>0</v>
      </c>
      <c r="R159" s="151">
        <f>Q159*H159</f>
        <v>0</v>
      </c>
      <c r="S159" s="151">
        <v>0</v>
      </c>
      <c r="T159" s="15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3" t="s">
        <v>151</v>
      </c>
      <c r="AT159" s="153" t="s">
        <v>146</v>
      </c>
      <c r="AU159" s="153" t="s">
        <v>83</v>
      </c>
      <c r="AY159" s="18" t="s">
        <v>144</v>
      </c>
      <c r="BE159" s="154">
        <f>IF(N159="základní",J159,0)</f>
        <v>0</v>
      </c>
      <c r="BF159" s="154">
        <f>IF(N159="snížená",J159,0)</f>
        <v>0</v>
      </c>
      <c r="BG159" s="154">
        <f>IF(N159="zákl. přenesená",J159,0)</f>
        <v>0</v>
      </c>
      <c r="BH159" s="154">
        <f>IF(N159="sníž. přenesená",J159,0)</f>
        <v>0</v>
      </c>
      <c r="BI159" s="154">
        <f>IF(N159="nulová",J159,0)</f>
        <v>0</v>
      </c>
      <c r="BJ159" s="18" t="s">
        <v>81</v>
      </c>
      <c r="BK159" s="154">
        <f>ROUND(I159*H159,2)</f>
        <v>0</v>
      </c>
      <c r="BL159" s="18" t="s">
        <v>151</v>
      </c>
      <c r="BM159" s="153" t="s">
        <v>196</v>
      </c>
    </row>
    <row r="160" spans="1:47" s="2" customFormat="1" ht="19.2">
      <c r="A160" s="33"/>
      <c r="B160" s="34"/>
      <c r="C160" s="33"/>
      <c r="D160" s="155" t="s">
        <v>152</v>
      </c>
      <c r="E160" s="33"/>
      <c r="F160" s="156" t="s">
        <v>444</v>
      </c>
      <c r="G160" s="33"/>
      <c r="H160" s="33"/>
      <c r="I160" s="157"/>
      <c r="J160" s="33"/>
      <c r="K160" s="33"/>
      <c r="L160" s="34"/>
      <c r="M160" s="158"/>
      <c r="N160" s="159"/>
      <c r="O160" s="59"/>
      <c r="P160" s="59"/>
      <c r="Q160" s="59"/>
      <c r="R160" s="59"/>
      <c r="S160" s="59"/>
      <c r="T160" s="60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152</v>
      </c>
      <c r="AU160" s="18" t="s">
        <v>83</v>
      </c>
    </row>
    <row r="161" spans="2:51" s="13" customFormat="1" ht="10.2">
      <c r="B161" s="160"/>
      <c r="D161" s="155" t="s">
        <v>165</v>
      </c>
      <c r="E161" s="161" t="s">
        <v>1</v>
      </c>
      <c r="F161" s="162" t="s">
        <v>1294</v>
      </c>
      <c r="H161" s="163">
        <v>1.824</v>
      </c>
      <c r="I161" s="164"/>
      <c r="L161" s="160"/>
      <c r="M161" s="165"/>
      <c r="N161" s="166"/>
      <c r="O161" s="166"/>
      <c r="P161" s="166"/>
      <c r="Q161" s="166"/>
      <c r="R161" s="166"/>
      <c r="S161" s="166"/>
      <c r="T161" s="167"/>
      <c r="AT161" s="161" t="s">
        <v>165</v>
      </c>
      <c r="AU161" s="161" t="s">
        <v>83</v>
      </c>
      <c r="AV161" s="13" t="s">
        <v>83</v>
      </c>
      <c r="AW161" s="13" t="s">
        <v>30</v>
      </c>
      <c r="AX161" s="13" t="s">
        <v>73</v>
      </c>
      <c r="AY161" s="161" t="s">
        <v>144</v>
      </c>
    </row>
    <row r="162" spans="2:51" s="14" customFormat="1" ht="10.2">
      <c r="B162" s="168"/>
      <c r="D162" s="155" t="s">
        <v>165</v>
      </c>
      <c r="E162" s="169" t="s">
        <v>1</v>
      </c>
      <c r="F162" s="170" t="s">
        <v>167</v>
      </c>
      <c r="H162" s="171">
        <v>1.824</v>
      </c>
      <c r="I162" s="172"/>
      <c r="L162" s="168"/>
      <c r="M162" s="173"/>
      <c r="N162" s="174"/>
      <c r="O162" s="174"/>
      <c r="P162" s="174"/>
      <c r="Q162" s="174"/>
      <c r="R162" s="174"/>
      <c r="S162" s="174"/>
      <c r="T162" s="175"/>
      <c r="AT162" s="169" t="s">
        <v>165</v>
      </c>
      <c r="AU162" s="169" t="s">
        <v>83</v>
      </c>
      <c r="AV162" s="14" t="s">
        <v>151</v>
      </c>
      <c r="AW162" s="14" t="s">
        <v>30</v>
      </c>
      <c r="AX162" s="14" t="s">
        <v>81</v>
      </c>
      <c r="AY162" s="169" t="s">
        <v>144</v>
      </c>
    </row>
    <row r="163" spans="1:65" s="2" customFormat="1" ht="22.8">
      <c r="A163" s="33"/>
      <c r="B163" s="141"/>
      <c r="C163" s="142" t="s">
        <v>197</v>
      </c>
      <c r="D163" s="142" t="s">
        <v>146</v>
      </c>
      <c r="E163" s="143" t="s">
        <v>448</v>
      </c>
      <c r="F163" s="144" t="s">
        <v>449</v>
      </c>
      <c r="G163" s="145" t="s">
        <v>157</v>
      </c>
      <c r="H163" s="146">
        <v>0.076</v>
      </c>
      <c r="I163" s="147"/>
      <c r="J163" s="148">
        <f>ROUND(I163*H163,2)</f>
        <v>0</v>
      </c>
      <c r="K163" s="144" t="s">
        <v>183</v>
      </c>
      <c r="L163" s="34"/>
      <c r="M163" s="149" t="s">
        <v>1</v>
      </c>
      <c r="N163" s="150" t="s">
        <v>38</v>
      </c>
      <c r="O163" s="59"/>
      <c r="P163" s="151">
        <f>O163*H163</f>
        <v>0</v>
      </c>
      <c r="Q163" s="151">
        <v>0</v>
      </c>
      <c r="R163" s="151">
        <f>Q163*H163</f>
        <v>0</v>
      </c>
      <c r="S163" s="151">
        <v>0</v>
      </c>
      <c r="T163" s="152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3" t="s">
        <v>151</v>
      </c>
      <c r="AT163" s="153" t="s">
        <v>146</v>
      </c>
      <c r="AU163" s="153" t="s">
        <v>83</v>
      </c>
      <c r="AY163" s="18" t="s">
        <v>144</v>
      </c>
      <c r="BE163" s="154">
        <f>IF(N163="základní",J163,0)</f>
        <v>0</v>
      </c>
      <c r="BF163" s="154">
        <f>IF(N163="snížená",J163,0)</f>
        <v>0</v>
      </c>
      <c r="BG163" s="154">
        <f>IF(N163="zákl. přenesená",J163,0)</f>
        <v>0</v>
      </c>
      <c r="BH163" s="154">
        <f>IF(N163="sníž. přenesená",J163,0)</f>
        <v>0</v>
      </c>
      <c r="BI163" s="154">
        <f>IF(N163="nulová",J163,0)</f>
        <v>0</v>
      </c>
      <c r="BJ163" s="18" t="s">
        <v>81</v>
      </c>
      <c r="BK163" s="154">
        <f>ROUND(I163*H163,2)</f>
        <v>0</v>
      </c>
      <c r="BL163" s="18" t="s">
        <v>151</v>
      </c>
      <c r="BM163" s="153" t="s">
        <v>200</v>
      </c>
    </row>
    <row r="164" spans="1:47" s="2" customFormat="1" ht="19.2">
      <c r="A164" s="33"/>
      <c r="B164" s="34"/>
      <c r="C164" s="33"/>
      <c r="D164" s="155" t="s">
        <v>152</v>
      </c>
      <c r="E164" s="33"/>
      <c r="F164" s="156" t="s">
        <v>449</v>
      </c>
      <c r="G164" s="33"/>
      <c r="H164" s="33"/>
      <c r="I164" s="157"/>
      <c r="J164" s="33"/>
      <c r="K164" s="33"/>
      <c r="L164" s="34"/>
      <c r="M164" s="158"/>
      <c r="N164" s="159"/>
      <c r="O164" s="59"/>
      <c r="P164" s="59"/>
      <c r="Q164" s="59"/>
      <c r="R164" s="59"/>
      <c r="S164" s="59"/>
      <c r="T164" s="60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152</v>
      </c>
      <c r="AU164" s="18" t="s">
        <v>83</v>
      </c>
    </row>
    <row r="165" spans="2:63" s="12" customFormat="1" ht="22.8" customHeight="1">
      <c r="B165" s="129"/>
      <c r="D165" s="130" t="s">
        <v>72</v>
      </c>
      <c r="E165" s="139" t="s">
        <v>451</v>
      </c>
      <c r="F165" s="139" t="s">
        <v>452</v>
      </c>
      <c r="I165" s="132"/>
      <c r="J165" s="140">
        <f>BK165</f>
        <v>0</v>
      </c>
      <c r="L165" s="129"/>
      <c r="M165" s="133"/>
      <c r="N165" s="134"/>
      <c r="O165" s="134"/>
      <c r="P165" s="135">
        <f>SUM(P166:P167)</f>
        <v>0</v>
      </c>
      <c r="Q165" s="134"/>
      <c r="R165" s="135">
        <f>SUM(R166:R167)</f>
        <v>0</v>
      </c>
      <c r="S165" s="134"/>
      <c r="T165" s="136">
        <f>SUM(T166:T167)</f>
        <v>0</v>
      </c>
      <c r="AR165" s="130" t="s">
        <v>81</v>
      </c>
      <c r="AT165" s="137" t="s">
        <v>72</v>
      </c>
      <c r="AU165" s="137" t="s">
        <v>81</v>
      </c>
      <c r="AY165" s="130" t="s">
        <v>144</v>
      </c>
      <c r="BK165" s="138">
        <f>SUM(BK166:BK167)</f>
        <v>0</v>
      </c>
    </row>
    <row r="166" spans="1:65" s="2" customFormat="1" ht="33" customHeight="1">
      <c r="A166" s="33"/>
      <c r="B166" s="141"/>
      <c r="C166" s="142" t="s">
        <v>178</v>
      </c>
      <c r="D166" s="142" t="s">
        <v>146</v>
      </c>
      <c r="E166" s="143" t="s">
        <v>453</v>
      </c>
      <c r="F166" s="144" t="s">
        <v>454</v>
      </c>
      <c r="G166" s="145" t="s">
        <v>157</v>
      </c>
      <c r="H166" s="146">
        <v>0.183</v>
      </c>
      <c r="I166" s="147"/>
      <c r="J166" s="148">
        <f>ROUND(I166*H166,2)</f>
        <v>0</v>
      </c>
      <c r="K166" s="144" t="s">
        <v>183</v>
      </c>
      <c r="L166" s="34"/>
      <c r="M166" s="149" t="s">
        <v>1</v>
      </c>
      <c r="N166" s="150" t="s">
        <v>38</v>
      </c>
      <c r="O166" s="59"/>
      <c r="P166" s="151">
        <f>O166*H166</f>
        <v>0</v>
      </c>
      <c r="Q166" s="151">
        <v>0</v>
      </c>
      <c r="R166" s="151">
        <f>Q166*H166</f>
        <v>0</v>
      </c>
      <c r="S166" s="151">
        <v>0</v>
      </c>
      <c r="T166" s="15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3" t="s">
        <v>151</v>
      </c>
      <c r="AT166" s="153" t="s">
        <v>146</v>
      </c>
      <c r="AU166" s="153" t="s">
        <v>83</v>
      </c>
      <c r="AY166" s="18" t="s">
        <v>144</v>
      </c>
      <c r="BE166" s="154">
        <f>IF(N166="základní",J166,0)</f>
        <v>0</v>
      </c>
      <c r="BF166" s="154">
        <f>IF(N166="snížená",J166,0)</f>
        <v>0</v>
      </c>
      <c r="BG166" s="154">
        <f>IF(N166="zákl. přenesená",J166,0)</f>
        <v>0</v>
      </c>
      <c r="BH166" s="154">
        <f>IF(N166="sníž. přenesená",J166,0)</f>
        <v>0</v>
      </c>
      <c r="BI166" s="154">
        <f>IF(N166="nulová",J166,0)</f>
        <v>0</v>
      </c>
      <c r="BJ166" s="18" t="s">
        <v>81</v>
      </c>
      <c r="BK166" s="154">
        <f>ROUND(I166*H166,2)</f>
        <v>0</v>
      </c>
      <c r="BL166" s="18" t="s">
        <v>151</v>
      </c>
      <c r="BM166" s="153" t="s">
        <v>204</v>
      </c>
    </row>
    <row r="167" spans="1:47" s="2" customFormat="1" ht="19.2">
      <c r="A167" s="33"/>
      <c r="B167" s="34"/>
      <c r="C167" s="33"/>
      <c r="D167" s="155" t="s">
        <v>152</v>
      </c>
      <c r="E167" s="33"/>
      <c r="F167" s="156" t="s">
        <v>454</v>
      </c>
      <c r="G167" s="33"/>
      <c r="H167" s="33"/>
      <c r="I167" s="157"/>
      <c r="J167" s="33"/>
      <c r="K167" s="33"/>
      <c r="L167" s="34"/>
      <c r="M167" s="158"/>
      <c r="N167" s="159"/>
      <c r="O167" s="59"/>
      <c r="P167" s="59"/>
      <c r="Q167" s="59"/>
      <c r="R167" s="59"/>
      <c r="S167" s="59"/>
      <c r="T167" s="60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152</v>
      </c>
      <c r="AU167" s="18" t="s">
        <v>83</v>
      </c>
    </row>
    <row r="168" spans="2:63" s="12" customFormat="1" ht="25.95" customHeight="1">
      <c r="B168" s="129"/>
      <c r="D168" s="130" t="s">
        <v>72</v>
      </c>
      <c r="E168" s="131" t="s">
        <v>456</v>
      </c>
      <c r="F168" s="131" t="s">
        <v>457</v>
      </c>
      <c r="I168" s="132"/>
      <c r="J168" s="118">
        <f>BK168</f>
        <v>0</v>
      </c>
      <c r="L168" s="129"/>
      <c r="M168" s="133"/>
      <c r="N168" s="134"/>
      <c r="O168" s="134"/>
      <c r="P168" s="135">
        <f>P169+P183</f>
        <v>0</v>
      </c>
      <c r="Q168" s="134"/>
      <c r="R168" s="135">
        <f>R169+R183</f>
        <v>0</v>
      </c>
      <c r="S168" s="134"/>
      <c r="T168" s="136">
        <f>T169+T183</f>
        <v>0</v>
      </c>
      <c r="AR168" s="130" t="s">
        <v>83</v>
      </c>
      <c r="AT168" s="137" t="s">
        <v>72</v>
      </c>
      <c r="AU168" s="137" t="s">
        <v>73</v>
      </c>
      <c r="AY168" s="130" t="s">
        <v>144</v>
      </c>
      <c r="BK168" s="138">
        <f>BK169+BK183</f>
        <v>0</v>
      </c>
    </row>
    <row r="169" spans="2:63" s="12" customFormat="1" ht="22.8" customHeight="1">
      <c r="B169" s="129"/>
      <c r="D169" s="130" t="s">
        <v>72</v>
      </c>
      <c r="E169" s="139" t="s">
        <v>1295</v>
      </c>
      <c r="F169" s="139" t="s">
        <v>1296</v>
      </c>
      <c r="I169" s="132"/>
      <c r="J169" s="140">
        <f>BK169</f>
        <v>0</v>
      </c>
      <c r="L169" s="129"/>
      <c r="M169" s="133"/>
      <c r="N169" s="134"/>
      <c r="O169" s="134"/>
      <c r="P169" s="135">
        <f>SUM(P170:P182)</f>
        <v>0</v>
      </c>
      <c r="Q169" s="134"/>
      <c r="R169" s="135">
        <f>SUM(R170:R182)</f>
        <v>0</v>
      </c>
      <c r="S169" s="134"/>
      <c r="T169" s="136">
        <f>SUM(T170:T182)</f>
        <v>0</v>
      </c>
      <c r="AR169" s="130" t="s">
        <v>83</v>
      </c>
      <c r="AT169" s="137" t="s">
        <v>72</v>
      </c>
      <c r="AU169" s="137" t="s">
        <v>81</v>
      </c>
      <c r="AY169" s="130" t="s">
        <v>144</v>
      </c>
      <c r="BK169" s="138">
        <f>SUM(BK170:BK182)</f>
        <v>0</v>
      </c>
    </row>
    <row r="170" spans="1:65" s="2" customFormat="1" ht="22.8">
      <c r="A170" s="33"/>
      <c r="B170" s="141"/>
      <c r="C170" s="142" t="s">
        <v>213</v>
      </c>
      <c r="D170" s="142" t="s">
        <v>146</v>
      </c>
      <c r="E170" s="143" t="s">
        <v>1297</v>
      </c>
      <c r="F170" s="144" t="s">
        <v>1298</v>
      </c>
      <c r="G170" s="145" t="s">
        <v>162</v>
      </c>
      <c r="H170" s="146">
        <v>8.5</v>
      </c>
      <c r="I170" s="147"/>
      <c r="J170" s="148">
        <f>ROUND(I170*H170,2)</f>
        <v>0</v>
      </c>
      <c r="K170" s="144" t="s">
        <v>183</v>
      </c>
      <c r="L170" s="34"/>
      <c r="M170" s="149" t="s">
        <v>1</v>
      </c>
      <c r="N170" s="150" t="s">
        <v>38</v>
      </c>
      <c r="O170" s="59"/>
      <c r="P170" s="151">
        <f>O170*H170</f>
        <v>0</v>
      </c>
      <c r="Q170" s="151">
        <v>0</v>
      </c>
      <c r="R170" s="151">
        <f>Q170*H170</f>
        <v>0</v>
      </c>
      <c r="S170" s="151">
        <v>0</v>
      </c>
      <c r="T170" s="152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3" t="s">
        <v>196</v>
      </c>
      <c r="AT170" s="153" t="s">
        <v>146</v>
      </c>
      <c r="AU170" s="153" t="s">
        <v>83</v>
      </c>
      <c r="AY170" s="18" t="s">
        <v>144</v>
      </c>
      <c r="BE170" s="154">
        <f>IF(N170="základní",J170,0)</f>
        <v>0</v>
      </c>
      <c r="BF170" s="154">
        <f>IF(N170="snížená",J170,0)</f>
        <v>0</v>
      </c>
      <c r="BG170" s="154">
        <f>IF(N170="zákl. přenesená",J170,0)</f>
        <v>0</v>
      </c>
      <c r="BH170" s="154">
        <f>IF(N170="sníž. přenesená",J170,0)</f>
        <v>0</v>
      </c>
      <c r="BI170" s="154">
        <f>IF(N170="nulová",J170,0)</f>
        <v>0</v>
      </c>
      <c r="BJ170" s="18" t="s">
        <v>81</v>
      </c>
      <c r="BK170" s="154">
        <f>ROUND(I170*H170,2)</f>
        <v>0</v>
      </c>
      <c r="BL170" s="18" t="s">
        <v>196</v>
      </c>
      <c r="BM170" s="153" t="s">
        <v>216</v>
      </c>
    </row>
    <row r="171" spans="1:47" s="2" customFormat="1" ht="19.2">
      <c r="A171" s="33"/>
      <c r="B171" s="34"/>
      <c r="C171" s="33"/>
      <c r="D171" s="155" t="s">
        <v>152</v>
      </c>
      <c r="E171" s="33"/>
      <c r="F171" s="156" t="s">
        <v>1298</v>
      </c>
      <c r="G171" s="33"/>
      <c r="H171" s="33"/>
      <c r="I171" s="157"/>
      <c r="J171" s="33"/>
      <c r="K171" s="33"/>
      <c r="L171" s="34"/>
      <c r="M171" s="158"/>
      <c r="N171" s="159"/>
      <c r="O171" s="59"/>
      <c r="P171" s="59"/>
      <c r="Q171" s="59"/>
      <c r="R171" s="59"/>
      <c r="S171" s="59"/>
      <c r="T171" s="60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152</v>
      </c>
      <c r="AU171" s="18" t="s">
        <v>83</v>
      </c>
    </row>
    <row r="172" spans="2:51" s="15" customFormat="1" ht="10.2">
      <c r="B172" s="176"/>
      <c r="D172" s="155" t="s">
        <v>165</v>
      </c>
      <c r="E172" s="177" t="s">
        <v>1</v>
      </c>
      <c r="F172" s="178" t="s">
        <v>1292</v>
      </c>
      <c r="H172" s="177" t="s">
        <v>1</v>
      </c>
      <c r="I172" s="179"/>
      <c r="L172" s="176"/>
      <c r="M172" s="180"/>
      <c r="N172" s="181"/>
      <c r="O172" s="181"/>
      <c r="P172" s="181"/>
      <c r="Q172" s="181"/>
      <c r="R172" s="181"/>
      <c r="S172" s="181"/>
      <c r="T172" s="182"/>
      <c r="AT172" s="177" t="s">
        <v>165</v>
      </c>
      <c r="AU172" s="177" t="s">
        <v>83</v>
      </c>
      <c r="AV172" s="15" t="s">
        <v>81</v>
      </c>
      <c r="AW172" s="15" t="s">
        <v>30</v>
      </c>
      <c r="AX172" s="15" t="s">
        <v>73</v>
      </c>
      <c r="AY172" s="177" t="s">
        <v>144</v>
      </c>
    </row>
    <row r="173" spans="2:51" s="13" customFormat="1" ht="10.2">
      <c r="B173" s="160"/>
      <c r="D173" s="155" t="s">
        <v>165</v>
      </c>
      <c r="E173" s="161" t="s">
        <v>1</v>
      </c>
      <c r="F173" s="162" t="s">
        <v>1299</v>
      </c>
      <c r="H173" s="163">
        <v>8.5</v>
      </c>
      <c r="I173" s="164"/>
      <c r="L173" s="160"/>
      <c r="M173" s="165"/>
      <c r="N173" s="166"/>
      <c r="O173" s="166"/>
      <c r="P173" s="166"/>
      <c r="Q173" s="166"/>
      <c r="R173" s="166"/>
      <c r="S173" s="166"/>
      <c r="T173" s="167"/>
      <c r="AT173" s="161" t="s">
        <v>165</v>
      </c>
      <c r="AU173" s="161" t="s">
        <v>83</v>
      </c>
      <c r="AV173" s="13" t="s">
        <v>83</v>
      </c>
      <c r="AW173" s="13" t="s">
        <v>30</v>
      </c>
      <c r="AX173" s="13" t="s">
        <v>73</v>
      </c>
      <c r="AY173" s="161" t="s">
        <v>144</v>
      </c>
    </row>
    <row r="174" spans="2:51" s="14" customFormat="1" ht="10.2">
      <c r="B174" s="168"/>
      <c r="D174" s="155" t="s">
        <v>165</v>
      </c>
      <c r="E174" s="169" t="s">
        <v>1</v>
      </c>
      <c r="F174" s="170" t="s">
        <v>167</v>
      </c>
      <c r="H174" s="171">
        <v>8.5</v>
      </c>
      <c r="I174" s="172"/>
      <c r="L174" s="168"/>
      <c r="M174" s="173"/>
      <c r="N174" s="174"/>
      <c r="O174" s="174"/>
      <c r="P174" s="174"/>
      <c r="Q174" s="174"/>
      <c r="R174" s="174"/>
      <c r="S174" s="174"/>
      <c r="T174" s="175"/>
      <c r="AT174" s="169" t="s">
        <v>165</v>
      </c>
      <c r="AU174" s="169" t="s">
        <v>83</v>
      </c>
      <c r="AV174" s="14" t="s">
        <v>151</v>
      </c>
      <c r="AW174" s="14" t="s">
        <v>30</v>
      </c>
      <c r="AX174" s="14" t="s">
        <v>81</v>
      </c>
      <c r="AY174" s="169" t="s">
        <v>144</v>
      </c>
    </row>
    <row r="175" spans="1:65" s="2" customFormat="1" ht="16.5" customHeight="1">
      <c r="A175" s="33"/>
      <c r="B175" s="141"/>
      <c r="C175" s="183" t="s">
        <v>184</v>
      </c>
      <c r="D175" s="183" t="s">
        <v>189</v>
      </c>
      <c r="E175" s="184" t="s">
        <v>1300</v>
      </c>
      <c r="F175" s="185" t="s">
        <v>1301</v>
      </c>
      <c r="G175" s="186" t="s">
        <v>162</v>
      </c>
      <c r="H175" s="187">
        <v>9.775</v>
      </c>
      <c r="I175" s="188"/>
      <c r="J175" s="189">
        <f>ROUND(I175*H175,2)</f>
        <v>0</v>
      </c>
      <c r="K175" s="185" t="s">
        <v>183</v>
      </c>
      <c r="L175" s="190"/>
      <c r="M175" s="191" t="s">
        <v>1</v>
      </c>
      <c r="N175" s="192" t="s">
        <v>38</v>
      </c>
      <c r="O175" s="59"/>
      <c r="P175" s="151">
        <f>O175*H175</f>
        <v>0</v>
      </c>
      <c r="Q175" s="151">
        <v>0</v>
      </c>
      <c r="R175" s="151">
        <f>Q175*H175</f>
        <v>0</v>
      </c>
      <c r="S175" s="151">
        <v>0</v>
      </c>
      <c r="T175" s="15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3" t="s">
        <v>245</v>
      </c>
      <c r="AT175" s="153" t="s">
        <v>189</v>
      </c>
      <c r="AU175" s="153" t="s">
        <v>83</v>
      </c>
      <c r="AY175" s="18" t="s">
        <v>144</v>
      </c>
      <c r="BE175" s="154">
        <f>IF(N175="základní",J175,0)</f>
        <v>0</v>
      </c>
      <c r="BF175" s="154">
        <f>IF(N175="snížená",J175,0)</f>
        <v>0</v>
      </c>
      <c r="BG175" s="154">
        <f>IF(N175="zákl. přenesená",J175,0)</f>
        <v>0</v>
      </c>
      <c r="BH175" s="154">
        <f>IF(N175="sníž. přenesená",J175,0)</f>
        <v>0</v>
      </c>
      <c r="BI175" s="154">
        <f>IF(N175="nulová",J175,0)</f>
        <v>0</v>
      </c>
      <c r="BJ175" s="18" t="s">
        <v>81</v>
      </c>
      <c r="BK175" s="154">
        <f>ROUND(I175*H175,2)</f>
        <v>0</v>
      </c>
      <c r="BL175" s="18" t="s">
        <v>196</v>
      </c>
      <c r="BM175" s="153" t="s">
        <v>227</v>
      </c>
    </row>
    <row r="176" spans="1:47" s="2" customFormat="1" ht="10.2">
      <c r="A176" s="33"/>
      <c r="B176" s="34"/>
      <c r="C176" s="33"/>
      <c r="D176" s="155" t="s">
        <v>152</v>
      </c>
      <c r="E176" s="33"/>
      <c r="F176" s="156" t="s">
        <v>1301</v>
      </c>
      <c r="G176" s="33"/>
      <c r="H176" s="33"/>
      <c r="I176" s="157"/>
      <c r="J176" s="33"/>
      <c r="K176" s="33"/>
      <c r="L176" s="34"/>
      <c r="M176" s="158"/>
      <c r="N176" s="159"/>
      <c r="O176" s="59"/>
      <c r="P176" s="59"/>
      <c r="Q176" s="59"/>
      <c r="R176" s="59"/>
      <c r="S176" s="59"/>
      <c r="T176" s="60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152</v>
      </c>
      <c r="AU176" s="18" t="s">
        <v>83</v>
      </c>
    </row>
    <row r="177" spans="2:51" s="13" customFormat="1" ht="10.2">
      <c r="B177" s="160"/>
      <c r="D177" s="155" t="s">
        <v>165</v>
      </c>
      <c r="E177" s="161" t="s">
        <v>1</v>
      </c>
      <c r="F177" s="162" t="s">
        <v>1302</v>
      </c>
      <c r="H177" s="163">
        <v>9.775</v>
      </c>
      <c r="I177" s="164"/>
      <c r="L177" s="160"/>
      <c r="M177" s="165"/>
      <c r="N177" s="166"/>
      <c r="O177" s="166"/>
      <c r="P177" s="166"/>
      <c r="Q177" s="166"/>
      <c r="R177" s="166"/>
      <c r="S177" s="166"/>
      <c r="T177" s="167"/>
      <c r="AT177" s="161" t="s">
        <v>165</v>
      </c>
      <c r="AU177" s="161" t="s">
        <v>83</v>
      </c>
      <c r="AV177" s="13" t="s">
        <v>83</v>
      </c>
      <c r="AW177" s="13" t="s">
        <v>30</v>
      </c>
      <c r="AX177" s="13" t="s">
        <v>73</v>
      </c>
      <c r="AY177" s="161" t="s">
        <v>144</v>
      </c>
    </row>
    <row r="178" spans="2:51" s="14" customFormat="1" ht="10.2">
      <c r="B178" s="168"/>
      <c r="D178" s="155" t="s">
        <v>165</v>
      </c>
      <c r="E178" s="169" t="s">
        <v>1</v>
      </c>
      <c r="F178" s="170" t="s">
        <v>167</v>
      </c>
      <c r="H178" s="171">
        <v>9.775</v>
      </c>
      <c r="I178" s="172"/>
      <c r="L178" s="168"/>
      <c r="M178" s="173"/>
      <c r="N178" s="174"/>
      <c r="O178" s="174"/>
      <c r="P178" s="174"/>
      <c r="Q178" s="174"/>
      <c r="R178" s="174"/>
      <c r="S178" s="174"/>
      <c r="T178" s="175"/>
      <c r="AT178" s="169" t="s">
        <v>165</v>
      </c>
      <c r="AU178" s="169" t="s">
        <v>83</v>
      </c>
      <c r="AV178" s="14" t="s">
        <v>151</v>
      </c>
      <c r="AW178" s="14" t="s">
        <v>30</v>
      </c>
      <c r="AX178" s="14" t="s">
        <v>81</v>
      </c>
      <c r="AY178" s="169" t="s">
        <v>144</v>
      </c>
    </row>
    <row r="179" spans="1:65" s="2" customFormat="1" ht="22.8">
      <c r="A179" s="33"/>
      <c r="B179" s="141"/>
      <c r="C179" s="142" t="s">
        <v>228</v>
      </c>
      <c r="D179" s="142" t="s">
        <v>146</v>
      </c>
      <c r="E179" s="143" t="s">
        <v>1303</v>
      </c>
      <c r="F179" s="144" t="s">
        <v>1304</v>
      </c>
      <c r="G179" s="145" t="s">
        <v>157</v>
      </c>
      <c r="H179" s="146">
        <v>0.038</v>
      </c>
      <c r="I179" s="147"/>
      <c r="J179" s="148">
        <f>ROUND(I179*H179,2)</f>
        <v>0</v>
      </c>
      <c r="K179" s="144" t="s">
        <v>183</v>
      </c>
      <c r="L179" s="34"/>
      <c r="M179" s="149" t="s">
        <v>1</v>
      </c>
      <c r="N179" s="150" t="s">
        <v>38</v>
      </c>
      <c r="O179" s="59"/>
      <c r="P179" s="151">
        <f>O179*H179</f>
        <v>0</v>
      </c>
      <c r="Q179" s="151">
        <v>0</v>
      </c>
      <c r="R179" s="151">
        <f>Q179*H179</f>
        <v>0</v>
      </c>
      <c r="S179" s="151">
        <v>0</v>
      </c>
      <c r="T179" s="152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3" t="s">
        <v>196</v>
      </c>
      <c r="AT179" s="153" t="s">
        <v>146</v>
      </c>
      <c r="AU179" s="153" t="s">
        <v>83</v>
      </c>
      <c r="AY179" s="18" t="s">
        <v>144</v>
      </c>
      <c r="BE179" s="154">
        <f>IF(N179="základní",J179,0)</f>
        <v>0</v>
      </c>
      <c r="BF179" s="154">
        <f>IF(N179="snížená",J179,0)</f>
        <v>0</v>
      </c>
      <c r="BG179" s="154">
        <f>IF(N179="zákl. přenesená",J179,0)</f>
        <v>0</v>
      </c>
      <c r="BH179" s="154">
        <f>IF(N179="sníž. přenesená",J179,0)</f>
        <v>0</v>
      </c>
      <c r="BI179" s="154">
        <f>IF(N179="nulová",J179,0)</f>
        <v>0</v>
      </c>
      <c r="BJ179" s="18" t="s">
        <v>81</v>
      </c>
      <c r="BK179" s="154">
        <f>ROUND(I179*H179,2)</f>
        <v>0</v>
      </c>
      <c r="BL179" s="18" t="s">
        <v>196</v>
      </c>
      <c r="BM179" s="153" t="s">
        <v>231</v>
      </c>
    </row>
    <row r="180" spans="1:47" s="2" customFormat="1" ht="19.2">
      <c r="A180" s="33"/>
      <c r="B180" s="34"/>
      <c r="C180" s="33"/>
      <c r="D180" s="155" t="s">
        <v>152</v>
      </c>
      <c r="E180" s="33"/>
      <c r="F180" s="156" t="s">
        <v>1304</v>
      </c>
      <c r="G180" s="33"/>
      <c r="H180" s="33"/>
      <c r="I180" s="157"/>
      <c r="J180" s="33"/>
      <c r="K180" s="33"/>
      <c r="L180" s="34"/>
      <c r="M180" s="158"/>
      <c r="N180" s="159"/>
      <c r="O180" s="59"/>
      <c r="P180" s="59"/>
      <c r="Q180" s="59"/>
      <c r="R180" s="59"/>
      <c r="S180" s="59"/>
      <c r="T180" s="60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8" t="s">
        <v>152</v>
      </c>
      <c r="AU180" s="18" t="s">
        <v>83</v>
      </c>
    </row>
    <row r="181" spans="1:65" s="2" customFormat="1" ht="22.8">
      <c r="A181" s="33"/>
      <c r="B181" s="141"/>
      <c r="C181" s="142" t="s">
        <v>193</v>
      </c>
      <c r="D181" s="142" t="s">
        <v>146</v>
      </c>
      <c r="E181" s="143" t="s">
        <v>1305</v>
      </c>
      <c r="F181" s="144" t="s">
        <v>1306</v>
      </c>
      <c r="G181" s="145" t="s">
        <v>496</v>
      </c>
      <c r="H181" s="146"/>
      <c r="I181" s="147"/>
      <c r="J181" s="148">
        <f>ROUND(I181*H181,2)</f>
        <v>0</v>
      </c>
      <c r="K181" s="144" t="s">
        <v>183</v>
      </c>
      <c r="L181" s="34"/>
      <c r="M181" s="149" t="s">
        <v>1</v>
      </c>
      <c r="N181" s="150" t="s">
        <v>38</v>
      </c>
      <c r="O181" s="59"/>
      <c r="P181" s="151">
        <f>O181*H181</f>
        <v>0</v>
      </c>
      <c r="Q181" s="151">
        <v>0</v>
      </c>
      <c r="R181" s="151">
        <f>Q181*H181</f>
        <v>0</v>
      </c>
      <c r="S181" s="151">
        <v>0</v>
      </c>
      <c r="T181" s="152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53" t="s">
        <v>196</v>
      </c>
      <c r="AT181" s="153" t="s">
        <v>146</v>
      </c>
      <c r="AU181" s="153" t="s">
        <v>83</v>
      </c>
      <c r="AY181" s="18" t="s">
        <v>144</v>
      </c>
      <c r="BE181" s="154">
        <f>IF(N181="základní",J181,0)</f>
        <v>0</v>
      </c>
      <c r="BF181" s="154">
        <f>IF(N181="snížená",J181,0)</f>
        <v>0</v>
      </c>
      <c r="BG181" s="154">
        <f>IF(N181="zákl. přenesená",J181,0)</f>
        <v>0</v>
      </c>
      <c r="BH181" s="154">
        <f>IF(N181="sníž. přenesená",J181,0)</f>
        <v>0</v>
      </c>
      <c r="BI181" s="154">
        <f>IF(N181="nulová",J181,0)</f>
        <v>0</v>
      </c>
      <c r="BJ181" s="18" t="s">
        <v>81</v>
      </c>
      <c r="BK181" s="154">
        <f>ROUND(I181*H181,2)</f>
        <v>0</v>
      </c>
      <c r="BL181" s="18" t="s">
        <v>196</v>
      </c>
      <c r="BM181" s="153" t="s">
        <v>235</v>
      </c>
    </row>
    <row r="182" spans="1:47" s="2" customFormat="1" ht="19.2">
      <c r="A182" s="33"/>
      <c r="B182" s="34"/>
      <c r="C182" s="33"/>
      <c r="D182" s="155" t="s">
        <v>152</v>
      </c>
      <c r="E182" s="33"/>
      <c r="F182" s="156" t="s">
        <v>1306</v>
      </c>
      <c r="G182" s="33"/>
      <c r="H182" s="33"/>
      <c r="I182" s="157"/>
      <c r="J182" s="33"/>
      <c r="K182" s="33"/>
      <c r="L182" s="34"/>
      <c r="M182" s="158"/>
      <c r="N182" s="159"/>
      <c r="O182" s="59"/>
      <c r="P182" s="59"/>
      <c r="Q182" s="59"/>
      <c r="R182" s="59"/>
      <c r="S182" s="59"/>
      <c r="T182" s="60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8" t="s">
        <v>152</v>
      </c>
      <c r="AU182" s="18" t="s">
        <v>83</v>
      </c>
    </row>
    <row r="183" spans="2:63" s="12" customFormat="1" ht="22.8" customHeight="1">
      <c r="B183" s="129"/>
      <c r="D183" s="130" t="s">
        <v>72</v>
      </c>
      <c r="E183" s="139" t="s">
        <v>1307</v>
      </c>
      <c r="F183" s="139" t="s">
        <v>1308</v>
      </c>
      <c r="I183" s="132"/>
      <c r="J183" s="140">
        <f>BK183</f>
        <v>0</v>
      </c>
      <c r="L183" s="129"/>
      <c r="M183" s="133"/>
      <c r="N183" s="134"/>
      <c r="O183" s="134"/>
      <c r="P183" s="135">
        <f>SUM(P184:P240)</f>
        <v>0</v>
      </c>
      <c r="Q183" s="134"/>
      <c r="R183" s="135">
        <f>SUM(R184:R240)</f>
        <v>0</v>
      </c>
      <c r="S183" s="134"/>
      <c r="T183" s="136">
        <f>SUM(T184:T240)</f>
        <v>0</v>
      </c>
      <c r="AR183" s="130" t="s">
        <v>83</v>
      </c>
      <c r="AT183" s="137" t="s">
        <v>72</v>
      </c>
      <c r="AU183" s="137" t="s">
        <v>81</v>
      </c>
      <c r="AY183" s="130" t="s">
        <v>144</v>
      </c>
      <c r="BK183" s="138">
        <f>SUM(BK184:BK240)</f>
        <v>0</v>
      </c>
    </row>
    <row r="184" spans="1:65" s="2" customFormat="1" ht="16.5" customHeight="1">
      <c r="A184" s="33"/>
      <c r="B184" s="141"/>
      <c r="C184" s="142" t="s">
        <v>8</v>
      </c>
      <c r="D184" s="142" t="s">
        <v>146</v>
      </c>
      <c r="E184" s="143" t="s">
        <v>1309</v>
      </c>
      <c r="F184" s="144" t="s">
        <v>1310</v>
      </c>
      <c r="G184" s="145" t="s">
        <v>182</v>
      </c>
      <c r="H184" s="146">
        <v>30</v>
      </c>
      <c r="I184" s="147"/>
      <c r="J184" s="148">
        <f>ROUND(I184*H184,2)</f>
        <v>0</v>
      </c>
      <c r="K184" s="144" t="s">
        <v>183</v>
      </c>
      <c r="L184" s="34"/>
      <c r="M184" s="149" t="s">
        <v>1</v>
      </c>
      <c r="N184" s="150" t="s">
        <v>38</v>
      </c>
      <c r="O184" s="59"/>
      <c r="P184" s="151">
        <f>O184*H184</f>
        <v>0</v>
      </c>
      <c r="Q184" s="151">
        <v>0</v>
      </c>
      <c r="R184" s="151">
        <f>Q184*H184</f>
        <v>0</v>
      </c>
      <c r="S184" s="151">
        <v>0</v>
      </c>
      <c r="T184" s="15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53" t="s">
        <v>196</v>
      </c>
      <c r="AT184" s="153" t="s">
        <v>146</v>
      </c>
      <c r="AU184" s="153" t="s">
        <v>83</v>
      </c>
      <c r="AY184" s="18" t="s">
        <v>144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8" t="s">
        <v>81</v>
      </c>
      <c r="BK184" s="154">
        <f>ROUND(I184*H184,2)</f>
        <v>0</v>
      </c>
      <c r="BL184" s="18" t="s">
        <v>196</v>
      </c>
      <c r="BM184" s="153" t="s">
        <v>240</v>
      </c>
    </row>
    <row r="185" spans="1:47" s="2" customFormat="1" ht="10.2">
      <c r="A185" s="33"/>
      <c r="B185" s="34"/>
      <c r="C185" s="33"/>
      <c r="D185" s="155" t="s">
        <v>152</v>
      </c>
      <c r="E185" s="33"/>
      <c r="F185" s="156" t="s">
        <v>1310</v>
      </c>
      <c r="G185" s="33"/>
      <c r="H185" s="33"/>
      <c r="I185" s="157"/>
      <c r="J185" s="33"/>
      <c r="K185" s="33"/>
      <c r="L185" s="34"/>
      <c r="M185" s="158"/>
      <c r="N185" s="159"/>
      <c r="O185" s="59"/>
      <c r="P185" s="59"/>
      <c r="Q185" s="59"/>
      <c r="R185" s="59"/>
      <c r="S185" s="59"/>
      <c r="T185" s="60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8" t="s">
        <v>152</v>
      </c>
      <c r="AU185" s="18" t="s">
        <v>83</v>
      </c>
    </row>
    <row r="186" spans="2:51" s="15" customFormat="1" ht="10.2">
      <c r="B186" s="176"/>
      <c r="D186" s="155" t="s">
        <v>165</v>
      </c>
      <c r="E186" s="177" t="s">
        <v>1</v>
      </c>
      <c r="F186" s="178" t="s">
        <v>1292</v>
      </c>
      <c r="H186" s="177" t="s">
        <v>1</v>
      </c>
      <c r="I186" s="179"/>
      <c r="L186" s="176"/>
      <c r="M186" s="180"/>
      <c r="N186" s="181"/>
      <c r="O186" s="181"/>
      <c r="P186" s="181"/>
      <c r="Q186" s="181"/>
      <c r="R186" s="181"/>
      <c r="S186" s="181"/>
      <c r="T186" s="182"/>
      <c r="AT186" s="177" t="s">
        <v>165</v>
      </c>
      <c r="AU186" s="177" t="s">
        <v>83</v>
      </c>
      <c r="AV186" s="15" t="s">
        <v>81</v>
      </c>
      <c r="AW186" s="15" t="s">
        <v>30</v>
      </c>
      <c r="AX186" s="15" t="s">
        <v>73</v>
      </c>
      <c r="AY186" s="177" t="s">
        <v>144</v>
      </c>
    </row>
    <row r="187" spans="2:51" s="13" customFormat="1" ht="10.2">
      <c r="B187" s="160"/>
      <c r="D187" s="155" t="s">
        <v>165</v>
      </c>
      <c r="E187" s="161" t="s">
        <v>1</v>
      </c>
      <c r="F187" s="162" t="s">
        <v>240</v>
      </c>
      <c r="H187" s="163">
        <v>30</v>
      </c>
      <c r="I187" s="164"/>
      <c r="L187" s="160"/>
      <c r="M187" s="165"/>
      <c r="N187" s="166"/>
      <c r="O187" s="166"/>
      <c r="P187" s="166"/>
      <c r="Q187" s="166"/>
      <c r="R187" s="166"/>
      <c r="S187" s="166"/>
      <c r="T187" s="167"/>
      <c r="AT187" s="161" t="s">
        <v>165</v>
      </c>
      <c r="AU187" s="161" t="s">
        <v>83</v>
      </c>
      <c r="AV187" s="13" t="s">
        <v>83</v>
      </c>
      <c r="AW187" s="13" t="s">
        <v>30</v>
      </c>
      <c r="AX187" s="13" t="s">
        <v>73</v>
      </c>
      <c r="AY187" s="161" t="s">
        <v>144</v>
      </c>
    </row>
    <row r="188" spans="2:51" s="14" customFormat="1" ht="10.2">
      <c r="B188" s="168"/>
      <c r="D188" s="155" t="s">
        <v>165</v>
      </c>
      <c r="E188" s="169" t="s">
        <v>1</v>
      </c>
      <c r="F188" s="170" t="s">
        <v>167</v>
      </c>
      <c r="H188" s="171">
        <v>30</v>
      </c>
      <c r="I188" s="172"/>
      <c r="L188" s="168"/>
      <c r="M188" s="173"/>
      <c r="N188" s="174"/>
      <c r="O188" s="174"/>
      <c r="P188" s="174"/>
      <c r="Q188" s="174"/>
      <c r="R188" s="174"/>
      <c r="S188" s="174"/>
      <c r="T188" s="175"/>
      <c r="AT188" s="169" t="s">
        <v>165</v>
      </c>
      <c r="AU188" s="169" t="s">
        <v>83</v>
      </c>
      <c r="AV188" s="14" t="s">
        <v>151</v>
      </c>
      <c r="AW188" s="14" t="s">
        <v>30</v>
      </c>
      <c r="AX188" s="14" t="s">
        <v>81</v>
      </c>
      <c r="AY188" s="169" t="s">
        <v>144</v>
      </c>
    </row>
    <row r="189" spans="1:65" s="2" customFormat="1" ht="22.8">
      <c r="A189" s="33"/>
      <c r="B189" s="141"/>
      <c r="C189" s="183" t="s">
        <v>196</v>
      </c>
      <c r="D189" s="183" t="s">
        <v>189</v>
      </c>
      <c r="E189" s="184" t="s">
        <v>1311</v>
      </c>
      <c r="F189" s="185" t="s">
        <v>1312</v>
      </c>
      <c r="G189" s="186" t="s">
        <v>182</v>
      </c>
      <c r="H189" s="187">
        <v>30</v>
      </c>
      <c r="I189" s="188"/>
      <c r="J189" s="189">
        <f>ROUND(I189*H189,2)</f>
        <v>0</v>
      </c>
      <c r="K189" s="185" t="s">
        <v>171</v>
      </c>
      <c r="L189" s="190"/>
      <c r="M189" s="191" t="s">
        <v>1</v>
      </c>
      <c r="N189" s="192" t="s">
        <v>38</v>
      </c>
      <c r="O189" s="59"/>
      <c r="P189" s="151">
        <f>O189*H189</f>
        <v>0</v>
      </c>
      <c r="Q189" s="151">
        <v>0</v>
      </c>
      <c r="R189" s="151">
        <f>Q189*H189</f>
        <v>0</v>
      </c>
      <c r="S189" s="151">
        <v>0</v>
      </c>
      <c r="T189" s="152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53" t="s">
        <v>245</v>
      </c>
      <c r="AT189" s="153" t="s">
        <v>189</v>
      </c>
      <c r="AU189" s="153" t="s">
        <v>83</v>
      </c>
      <c r="AY189" s="18" t="s">
        <v>144</v>
      </c>
      <c r="BE189" s="154">
        <f>IF(N189="základní",J189,0)</f>
        <v>0</v>
      </c>
      <c r="BF189" s="154">
        <f>IF(N189="snížená",J189,0)</f>
        <v>0</v>
      </c>
      <c r="BG189" s="154">
        <f>IF(N189="zákl. přenesená",J189,0)</f>
        <v>0</v>
      </c>
      <c r="BH189" s="154">
        <f>IF(N189="sníž. přenesená",J189,0)</f>
        <v>0</v>
      </c>
      <c r="BI189" s="154">
        <f>IF(N189="nulová",J189,0)</f>
        <v>0</v>
      </c>
      <c r="BJ189" s="18" t="s">
        <v>81</v>
      </c>
      <c r="BK189" s="154">
        <f>ROUND(I189*H189,2)</f>
        <v>0</v>
      </c>
      <c r="BL189" s="18" t="s">
        <v>196</v>
      </c>
      <c r="BM189" s="153" t="s">
        <v>245</v>
      </c>
    </row>
    <row r="190" spans="1:47" s="2" customFormat="1" ht="19.2">
      <c r="A190" s="33"/>
      <c r="B190" s="34"/>
      <c r="C190" s="33"/>
      <c r="D190" s="155" t="s">
        <v>152</v>
      </c>
      <c r="E190" s="33"/>
      <c r="F190" s="156" t="s">
        <v>1312</v>
      </c>
      <c r="G190" s="33"/>
      <c r="H190" s="33"/>
      <c r="I190" s="157"/>
      <c r="J190" s="33"/>
      <c r="K190" s="33"/>
      <c r="L190" s="34"/>
      <c r="M190" s="158"/>
      <c r="N190" s="159"/>
      <c r="O190" s="59"/>
      <c r="P190" s="59"/>
      <c r="Q190" s="59"/>
      <c r="R190" s="59"/>
      <c r="S190" s="59"/>
      <c r="T190" s="60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8" t="s">
        <v>152</v>
      </c>
      <c r="AU190" s="18" t="s">
        <v>83</v>
      </c>
    </row>
    <row r="191" spans="2:51" s="13" customFormat="1" ht="10.2">
      <c r="B191" s="160"/>
      <c r="D191" s="155" t="s">
        <v>165</v>
      </c>
      <c r="E191" s="161" t="s">
        <v>1</v>
      </c>
      <c r="F191" s="162" t="s">
        <v>240</v>
      </c>
      <c r="H191" s="163">
        <v>30</v>
      </c>
      <c r="I191" s="164"/>
      <c r="L191" s="160"/>
      <c r="M191" s="165"/>
      <c r="N191" s="166"/>
      <c r="O191" s="166"/>
      <c r="P191" s="166"/>
      <c r="Q191" s="166"/>
      <c r="R191" s="166"/>
      <c r="S191" s="166"/>
      <c r="T191" s="167"/>
      <c r="AT191" s="161" t="s">
        <v>165</v>
      </c>
      <c r="AU191" s="161" t="s">
        <v>83</v>
      </c>
      <c r="AV191" s="13" t="s">
        <v>83</v>
      </c>
      <c r="AW191" s="13" t="s">
        <v>30</v>
      </c>
      <c r="AX191" s="13" t="s">
        <v>73</v>
      </c>
      <c r="AY191" s="161" t="s">
        <v>144</v>
      </c>
    </row>
    <row r="192" spans="2:51" s="14" customFormat="1" ht="10.2">
      <c r="B192" s="168"/>
      <c r="D192" s="155" t="s">
        <v>165</v>
      </c>
      <c r="E192" s="169" t="s">
        <v>1</v>
      </c>
      <c r="F192" s="170" t="s">
        <v>167</v>
      </c>
      <c r="H192" s="171">
        <v>30</v>
      </c>
      <c r="I192" s="172"/>
      <c r="L192" s="168"/>
      <c r="M192" s="173"/>
      <c r="N192" s="174"/>
      <c r="O192" s="174"/>
      <c r="P192" s="174"/>
      <c r="Q192" s="174"/>
      <c r="R192" s="174"/>
      <c r="S192" s="174"/>
      <c r="T192" s="175"/>
      <c r="AT192" s="169" t="s">
        <v>165</v>
      </c>
      <c r="AU192" s="169" t="s">
        <v>83</v>
      </c>
      <c r="AV192" s="14" t="s">
        <v>151</v>
      </c>
      <c r="AW192" s="14" t="s">
        <v>30</v>
      </c>
      <c r="AX192" s="14" t="s">
        <v>81</v>
      </c>
      <c r="AY192" s="169" t="s">
        <v>144</v>
      </c>
    </row>
    <row r="193" spans="1:65" s="2" customFormat="1" ht="16.5" customHeight="1">
      <c r="A193" s="33"/>
      <c r="B193" s="141"/>
      <c r="C193" s="142" t="s">
        <v>247</v>
      </c>
      <c r="D193" s="142" t="s">
        <v>146</v>
      </c>
      <c r="E193" s="143" t="s">
        <v>1313</v>
      </c>
      <c r="F193" s="144" t="s">
        <v>1314</v>
      </c>
      <c r="G193" s="145" t="s">
        <v>182</v>
      </c>
      <c r="H193" s="146">
        <v>40</v>
      </c>
      <c r="I193" s="147"/>
      <c r="J193" s="148">
        <f>ROUND(I193*H193,2)</f>
        <v>0</v>
      </c>
      <c r="K193" s="144" t="s">
        <v>183</v>
      </c>
      <c r="L193" s="34"/>
      <c r="M193" s="149" t="s">
        <v>1</v>
      </c>
      <c r="N193" s="150" t="s">
        <v>38</v>
      </c>
      <c r="O193" s="59"/>
      <c r="P193" s="151">
        <f>O193*H193</f>
        <v>0</v>
      </c>
      <c r="Q193" s="151">
        <v>0</v>
      </c>
      <c r="R193" s="151">
        <f>Q193*H193</f>
        <v>0</v>
      </c>
      <c r="S193" s="151">
        <v>0</v>
      </c>
      <c r="T193" s="152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53" t="s">
        <v>196</v>
      </c>
      <c r="AT193" s="153" t="s">
        <v>146</v>
      </c>
      <c r="AU193" s="153" t="s">
        <v>83</v>
      </c>
      <c r="AY193" s="18" t="s">
        <v>144</v>
      </c>
      <c r="BE193" s="154">
        <f>IF(N193="základní",J193,0)</f>
        <v>0</v>
      </c>
      <c r="BF193" s="154">
        <f>IF(N193="snížená",J193,0)</f>
        <v>0</v>
      </c>
      <c r="BG193" s="154">
        <f>IF(N193="zákl. přenesená",J193,0)</f>
        <v>0</v>
      </c>
      <c r="BH193" s="154">
        <f>IF(N193="sníž. přenesená",J193,0)</f>
        <v>0</v>
      </c>
      <c r="BI193" s="154">
        <f>IF(N193="nulová",J193,0)</f>
        <v>0</v>
      </c>
      <c r="BJ193" s="18" t="s">
        <v>81</v>
      </c>
      <c r="BK193" s="154">
        <f>ROUND(I193*H193,2)</f>
        <v>0</v>
      </c>
      <c r="BL193" s="18" t="s">
        <v>196</v>
      </c>
      <c r="BM193" s="153" t="s">
        <v>250</v>
      </c>
    </row>
    <row r="194" spans="1:47" s="2" customFormat="1" ht="10.2">
      <c r="A194" s="33"/>
      <c r="B194" s="34"/>
      <c r="C194" s="33"/>
      <c r="D194" s="155" t="s">
        <v>152</v>
      </c>
      <c r="E194" s="33"/>
      <c r="F194" s="156" t="s">
        <v>1314</v>
      </c>
      <c r="G194" s="33"/>
      <c r="H194" s="33"/>
      <c r="I194" s="157"/>
      <c r="J194" s="33"/>
      <c r="K194" s="33"/>
      <c r="L194" s="34"/>
      <c r="M194" s="158"/>
      <c r="N194" s="159"/>
      <c r="O194" s="59"/>
      <c r="P194" s="59"/>
      <c r="Q194" s="59"/>
      <c r="R194" s="59"/>
      <c r="S194" s="59"/>
      <c r="T194" s="60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8" t="s">
        <v>152</v>
      </c>
      <c r="AU194" s="18" t="s">
        <v>83</v>
      </c>
    </row>
    <row r="195" spans="2:51" s="15" customFormat="1" ht="10.2">
      <c r="B195" s="176"/>
      <c r="D195" s="155" t="s">
        <v>165</v>
      </c>
      <c r="E195" s="177" t="s">
        <v>1</v>
      </c>
      <c r="F195" s="178" t="s">
        <v>1292</v>
      </c>
      <c r="H195" s="177" t="s">
        <v>1</v>
      </c>
      <c r="I195" s="179"/>
      <c r="L195" s="176"/>
      <c r="M195" s="180"/>
      <c r="N195" s="181"/>
      <c r="O195" s="181"/>
      <c r="P195" s="181"/>
      <c r="Q195" s="181"/>
      <c r="R195" s="181"/>
      <c r="S195" s="181"/>
      <c r="T195" s="182"/>
      <c r="AT195" s="177" t="s">
        <v>165</v>
      </c>
      <c r="AU195" s="177" t="s">
        <v>83</v>
      </c>
      <c r="AV195" s="15" t="s">
        <v>81</v>
      </c>
      <c r="AW195" s="15" t="s">
        <v>30</v>
      </c>
      <c r="AX195" s="15" t="s">
        <v>73</v>
      </c>
      <c r="AY195" s="177" t="s">
        <v>144</v>
      </c>
    </row>
    <row r="196" spans="2:51" s="13" customFormat="1" ht="10.2">
      <c r="B196" s="160"/>
      <c r="D196" s="155" t="s">
        <v>165</v>
      </c>
      <c r="E196" s="161" t="s">
        <v>1</v>
      </c>
      <c r="F196" s="162" t="s">
        <v>263</v>
      </c>
      <c r="H196" s="163">
        <v>40</v>
      </c>
      <c r="I196" s="164"/>
      <c r="L196" s="160"/>
      <c r="M196" s="165"/>
      <c r="N196" s="166"/>
      <c r="O196" s="166"/>
      <c r="P196" s="166"/>
      <c r="Q196" s="166"/>
      <c r="R196" s="166"/>
      <c r="S196" s="166"/>
      <c r="T196" s="167"/>
      <c r="AT196" s="161" t="s">
        <v>165</v>
      </c>
      <c r="AU196" s="161" t="s">
        <v>83</v>
      </c>
      <c r="AV196" s="13" t="s">
        <v>83</v>
      </c>
      <c r="AW196" s="13" t="s">
        <v>30</v>
      </c>
      <c r="AX196" s="13" t="s">
        <v>73</v>
      </c>
      <c r="AY196" s="161" t="s">
        <v>144</v>
      </c>
    </row>
    <row r="197" spans="2:51" s="14" customFormat="1" ht="10.2">
      <c r="B197" s="168"/>
      <c r="D197" s="155" t="s">
        <v>165</v>
      </c>
      <c r="E197" s="169" t="s">
        <v>1</v>
      </c>
      <c r="F197" s="170" t="s">
        <v>167</v>
      </c>
      <c r="H197" s="171">
        <v>40</v>
      </c>
      <c r="I197" s="172"/>
      <c r="L197" s="168"/>
      <c r="M197" s="173"/>
      <c r="N197" s="174"/>
      <c r="O197" s="174"/>
      <c r="P197" s="174"/>
      <c r="Q197" s="174"/>
      <c r="R197" s="174"/>
      <c r="S197" s="174"/>
      <c r="T197" s="175"/>
      <c r="AT197" s="169" t="s">
        <v>165</v>
      </c>
      <c r="AU197" s="169" t="s">
        <v>83</v>
      </c>
      <c r="AV197" s="14" t="s">
        <v>151</v>
      </c>
      <c r="AW197" s="14" t="s">
        <v>30</v>
      </c>
      <c r="AX197" s="14" t="s">
        <v>81</v>
      </c>
      <c r="AY197" s="169" t="s">
        <v>144</v>
      </c>
    </row>
    <row r="198" spans="1:65" s="2" customFormat="1" ht="33" customHeight="1">
      <c r="A198" s="33"/>
      <c r="B198" s="141"/>
      <c r="C198" s="183" t="s">
        <v>200</v>
      </c>
      <c r="D198" s="183" t="s">
        <v>189</v>
      </c>
      <c r="E198" s="184" t="s">
        <v>1315</v>
      </c>
      <c r="F198" s="185" t="s">
        <v>1316</v>
      </c>
      <c r="G198" s="186" t="s">
        <v>182</v>
      </c>
      <c r="H198" s="187">
        <v>40</v>
      </c>
      <c r="I198" s="188"/>
      <c r="J198" s="189">
        <f>ROUND(I198*H198,2)</f>
        <v>0</v>
      </c>
      <c r="K198" s="185" t="s">
        <v>171</v>
      </c>
      <c r="L198" s="190"/>
      <c r="M198" s="191" t="s">
        <v>1</v>
      </c>
      <c r="N198" s="192" t="s">
        <v>38</v>
      </c>
      <c r="O198" s="59"/>
      <c r="P198" s="151">
        <f>O198*H198</f>
        <v>0</v>
      </c>
      <c r="Q198" s="151">
        <v>0</v>
      </c>
      <c r="R198" s="151">
        <f>Q198*H198</f>
        <v>0</v>
      </c>
      <c r="S198" s="151">
        <v>0</v>
      </c>
      <c r="T198" s="15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53" t="s">
        <v>245</v>
      </c>
      <c r="AT198" s="153" t="s">
        <v>189</v>
      </c>
      <c r="AU198" s="153" t="s">
        <v>83</v>
      </c>
      <c r="AY198" s="18" t="s">
        <v>144</v>
      </c>
      <c r="BE198" s="154">
        <f>IF(N198="základní",J198,0)</f>
        <v>0</v>
      </c>
      <c r="BF198" s="154">
        <f>IF(N198="snížená",J198,0)</f>
        <v>0</v>
      </c>
      <c r="BG198" s="154">
        <f>IF(N198="zákl. přenesená",J198,0)</f>
        <v>0</v>
      </c>
      <c r="BH198" s="154">
        <f>IF(N198="sníž. přenesená",J198,0)</f>
        <v>0</v>
      </c>
      <c r="BI198" s="154">
        <f>IF(N198="nulová",J198,0)</f>
        <v>0</v>
      </c>
      <c r="BJ198" s="18" t="s">
        <v>81</v>
      </c>
      <c r="BK198" s="154">
        <f>ROUND(I198*H198,2)</f>
        <v>0</v>
      </c>
      <c r="BL198" s="18" t="s">
        <v>196</v>
      </c>
      <c r="BM198" s="153" t="s">
        <v>254</v>
      </c>
    </row>
    <row r="199" spans="1:47" s="2" customFormat="1" ht="19.2">
      <c r="A199" s="33"/>
      <c r="B199" s="34"/>
      <c r="C199" s="33"/>
      <c r="D199" s="155" t="s">
        <v>152</v>
      </c>
      <c r="E199" s="33"/>
      <c r="F199" s="156" t="s">
        <v>1316</v>
      </c>
      <c r="G199" s="33"/>
      <c r="H199" s="33"/>
      <c r="I199" s="157"/>
      <c r="J199" s="33"/>
      <c r="K199" s="33"/>
      <c r="L199" s="34"/>
      <c r="M199" s="158"/>
      <c r="N199" s="159"/>
      <c r="O199" s="59"/>
      <c r="P199" s="59"/>
      <c r="Q199" s="59"/>
      <c r="R199" s="59"/>
      <c r="S199" s="59"/>
      <c r="T199" s="60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152</v>
      </c>
      <c r="AU199" s="18" t="s">
        <v>83</v>
      </c>
    </row>
    <row r="200" spans="2:51" s="13" customFormat="1" ht="10.2">
      <c r="B200" s="160"/>
      <c r="D200" s="155" t="s">
        <v>165</v>
      </c>
      <c r="E200" s="161" t="s">
        <v>1</v>
      </c>
      <c r="F200" s="162" t="s">
        <v>263</v>
      </c>
      <c r="H200" s="163">
        <v>40</v>
      </c>
      <c r="I200" s="164"/>
      <c r="L200" s="160"/>
      <c r="M200" s="165"/>
      <c r="N200" s="166"/>
      <c r="O200" s="166"/>
      <c r="P200" s="166"/>
      <c r="Q200" s="166"/>
      <c r="R200" s="166"/>
      <c r="S200" s="166"/>
      <c r="T200" s="167"/>
      <c r="AT200" s="161" t="s">
        <v>165</v>
      </c>
      <c r="AU200" s="161" t="s">
        <v>83</v>
      </c>
      <c r="AV200" s="13" t="s">
        <v>83</v>
      </c>
      <c r="AW200" s="13" t="s">
        <v>30</v>
      </c>
      <c r="AX200" s="13" t="s">
        <v>73</v>
      </c>
      <c r="AY200" s="161" t="s">
        <v>144</v>
      </c>
    </row>
    <row r="201" spans="2:51" s="14" customFormat="1" ht="10.2">
      <c r="B201" s="168"/>
      <c r="D201" s="155" t="s">
        <v>165</v>
      </c>
      <c r="E201" s="169" t="s">
        <v>1</v>
      </c>
      <c r="F201" s="170" t="s">
        <v>167</v>
      </c>
      <c r="H201" s="171">
        <v>40</v>
      </c>
      <c r="I201" s="172"/>
      <c r="L201" s="168"/>
      <c r="M201" s="173"/>
      <c r="N201" s="174"/>
      <c r="O201" s="174"/>
      <c r="P201" s="174"/>
      <c r="Q201" s="174"/>
      <c r="R201" s="174"/>
      <c r="S201" s="174"/>
      <c r="T201" s="175"/>
      <c r="AT201" s="169" t="s">
        <v>165</v>
      </c>
      <c r="AU201" s="169" t="s">
        <v>83</v>
      </c>
      <c r="AV201" s="14" t="s">
        <v>151</v>
      </c>
      <c r="AW201" s="14" t="s">
        <v>30</v>
      </c>
      <c r="AX201" s="14" t="s">
        <v>81</v>
      </c>
      <c r="AY201" s="169" t="s">
        <v>144</v>
      </c>
    </row>
    <row r="202" spans="1:65" s="2" customFormat="1" ht="16.5" customHeight="1">
      <c r="A202" s="33"/>
      <c r="B202" s="141"/>
      <c r="C202" s="142" t="s">
        <v>256</v>
      </c>
      <c r="D202" s="142" t="s">
        <v>146</v>
      </c>
      <c r="E202" s="143" t="s">
        <v>1317</v>
      </c>
      <c r="F202" s="144" t="s">
        <v>1318</v>
      </c>
      <c r="G202" s="145" t="s">
        <v>182</v>
      </c>
      <c r="H202" s="146">
        <v>40</v>
      </c>
      <c r="I202" s="147"/>
      <c r="J202" s="148">
        <f>ROUND(I202*H202,2)</f>
        <v>0</v>
      </c>
      <c r="K202" s="144" t="s">
        <v>183</v>
      </c>
      <c r="L202" s="34"/>
      <c r="M202" s="149" t="s">
        <v>1</v>
      </c>
      <c r="N202" s="150" t="s">
        <v>38</v>
      </c>
      <c r="O202" s="59"/>
      <c r="P202" s="151">
        <f>O202*H202</f>
        <v>0</v>
      </c>
      <c r="Q202" s="151">
        <v>0</v>
      </c>
      <c r="R202" s="151">
        <f>Q202*H202</f>
        <v>0</v>
      </c>
      <c r="S202" s="151">
        <v>0</v>
      </c>
      <c r="T202" s="152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53" t="s">
        <v>196</v>
      </c>
      <c r="AT202" s="153" t="s">
        <v>146</v>
      </c>
      <c r="AU202" s="153" t="s">
        <v>83</v>
      </c>
      <c r="AY202" s="18" t="s">
        <v>144</v>
      </c>
      <c r="BE202" s="154">
        <f>IF(N202="základní",J202,0)</f>
        <v>0</v>
      </c>
      <c r="BF202" s="154">
        <f>IF(N202="snížená",J202,0)</f>
        <v>0</v>
      </c>
      <c r="BG202" s="154">
        <f>IF(N202="zákl. přenesená",J202,0)</f>
        <v>0</v>
      </c>
      <c r="BH202" s="154">
        <f>IF(N202="sníž. přenesená",J202,0)</f>
        <v>0</v>
      </c>
      <c r="BI202" s="154">
        <f>IF(N202="nulová",J202,0)</f>
        <v>0</v>
      </c>
      <c r="BJ202" s="18" t="s">
        <v>81</v>
      </c>
      <c r="BK202" s="154">
        <f>ROUND(I202*H202,2)</f>
        <v>0</v>
      </c>
      <c r="BL202" s="18" t="s">
        <v>196</v>
      </c>
      <c r="BM202" s="153" t="s">
        <v>259</v>
      </c>
    </row>
    <row r="203" spans="1:47" s="2" customFormat="1" ht="10.2">
      <c r="A203" s="33"/>
      <c r="B203" s="34"/>
      <c r="C203" s="33"/>
      <c r="D203" s="155" t="s">
        <v>152</v>
      </c>
      <c r="E203" s="33"/>
      <c r="F203" s="156" t="s">
        <v>1318</v>
      </c>
      <c r="G203" s="33"/>
      <c r="H203" s="33"/>
      <c r="I203" s="157"/>
      <c r="J203" s="33"/>
      <c r="K203" s="33"/>
      <c r="L203" s="34"/>
      <c r="M203" s="158"/>
      <c r="N203" s="159"/>
      <c r="O203" s="59"/>
      <c r="P203" s="59"/>
      <c r="Q203" s="59"/>
      <c r="R203" s="59"/>
      <c r="S203" s="59"/>
      <c r="T203" s="60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8" t="s">
        <v>152</v>
      </c>
      <c r="AU203" s="18" t="s">
        <v>83</v>
      </c>
    </row>
    <row r="204" spans="2:51" s="15" customFormat="1" ht="10.2">
      <c r="B204" s="176"/>
      <c r="D204" s="155" t="s">
        <v>165</v>
      </c>
      <c r="E204" s="177" t="s">
        <v>1</v>
      </c>
      <c r="F204" s="178" t="s">
        <v>272</v>
      </c>
      <c r="H204" s="177" t="s">
        <v>1</v>
      </c>
      <c r="I204" s="179"/>
      <c r="L204" s="176"/>
      <c r="M204" s="180"/>
      <c r="N204" s="181"/>
      <c r="O204" s="181"/>
      <c r="P204" s="181"/>
      <c r="Q204" s="181"/>
      <c r="R204" s="181"/>
      <c r="S204" s="181"/>
      <c r="T204" s="182"/>
      <c r="AT204" s="177" t="s">
        <v>165</v>
      </c>
      <c r="AU204" s="177" t="s">
        <v>83</v>
      </c>
      <c r="AV204" s="15" t="s">
        <v>81</v>
      </c>
      <c r="AW204" s="15" t="s">
        <v>30</v>
      </c>
      <c r="AX204" s="15" t="s">
        <v>73</v>
      </c>
      <c r="AY204" s="177" t="s">
        <v>144</v>
      </c>
    </row>
    <row r="205" spans="2:51" s="13" customFormat="1" ht="10.2">
      <c r="B205" s="160"/>
      <c r="D205" s="155" t="s">
        <v>165</v>
      </c>
      <c r="E205" s="161" t="s">
        <v>1</v>
      </c>
      <c r="F205" s="162" t="s">
        <v>263</v>
      </c>
      <c r="H205" s="163">
        <v>40</v>
      </c>
      <c r="I205" s="164"/>
      <c r="L205" s="160"/>
      <c r="M205" s="165"/>
      <c r="N205" s="166"/>
      <c r="O205" s="166"/>
      <c r="P205" s="166"/>
      <c r="Q205" s="166"/>
      <c r="R205" s="166"/>
      <c r="S205" s="166"/>
      <c r="T205" s="167"/>
      <c r="AT205" s="161" t="s">
        <v>165</v>
      </c>
      <c r="AU205" s="161" t="s">
        <v>83</v>
      </c>
      <c r="AV205" s="13" t="s">
        <v>83</v>
      </c>
      <c r="AW205" s="13" t="s">
        <v>30</v>
      </c>
      <c r="AX205" s="13" t="s">
        <v>73</v>
      </c>
      <c r="AY205" s="161" t="s">
        <v>144</v>
      </c>
    </row>
    <row r="206" spans="2:51" s="14" customFormat="1" ht="10.2">
      <c r="B206" s="168"/>
      <c r="D206" s="155" t="s">
        <v>165</v>
      </c>
      <c r="E206" s="169" t="s">
        <v>1</v>
      </c>
      <c r="F206" s="170" t="s">
        <v>167</v>
      </c>
      <c r="H206" s="171">
        <v>40</v>
      </c>
      <c r="I206" s="172"/>
      <c r="L206" s="168"/>
      <c r="M206" s="173"/>
      <c r="N206" s="174"/>
      <c r="O206" s="174"/>
      <c r="P206" s="174"/>
      <c r="Q206" s="174"/>
      <c r="R206" s="174"/>
      <c r="S206" s="174"/>
      <c r="T206" s="175"/>
      <c r="AT206" s="169" t="s">
        <v>165</v>
      </c>
      <c r="AU206" s="169" t="s">
        <v>83</v>
      </c>
      <c r="AV206" s="14" t="s">
        <v>151</v>
      </c>
      <c r="AW206" s="14" t="s">
        <v>30</v>
      </c>
      <c r="AX206" s="14" t="s">
        <v>81</v>
      </c>
      <c r="AY206" s="169" t="s">
        <v>144</v>
      </c>
    </row>
    <row r="207" spans="1:65" s="2" customFormat="1" ht="16.5" customHeight="1">
      <c r="A207" s="33"/>
      <c r="B207" s="141"/>
      <c r="C207" s="183" t="s">
        <v>204</v>
      </c>
      <c r="D207" s="183" t="s">
        <v>189</v>
      </c>
      <c r="E207" s="184" t="s">
        <v>1319</v>
      </c>
      <c r="F207" s="185" t="s">
        <v>1320</v>
      </c>
      <c r="G207" s="186" t="s">
        <v>182</v>
      </c>
      <c r="H207" s="187">
        <v>40</v>
      </c>
      <c r="I207" s="188"/>
      <c r="J207" s="189">
        <f>ROUND(I207*H207,2)</f>
        <v>0</v>
      </c>
      <c r="K207" s="185" t="s">
        <v>171</v>
      </c>
      <c r="L207" s="190"/>
      <c r="M207" s="191" t="s">
        <v>1</v>
      </c>
      <c r="N207" s="192" t="s">
        <v>38</v>
      </c>
      <c r="O207" s="59"/>
      <c r="P207" s="151">
        <f>O207*H207</f>
        <v>0</v>
      </c>
      <c r="Q207" s="151">
        <v>0</v>
      </c>
      <c r="R207" s="151">
        <f>Q207*H207</f>
        <v>0</v>
      </c>
      <c r="S207" s="151">
        <v>0</v>
      </c>
      <c r="T207" s="152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53" t="s">
        <v>245</v>
      </c>
      <c r="AT207" s="153" t="s">
        <v>189</v>
      </c>
      <c r="AU207" s="153" t="s">
        <v>83</v>
      </c>
      <c r="AY207" s="18" t="s">
        <v>144</v>
      </c>
      <c r="BE207" s="154">
        <f>IF(N207="základní",J207,0)</f>
        <v>0</v>
      </c>
      <c r="BF207" s="154">
        <f>IF(N207="snížená",J207,0)</f>
        <v>0</v>
      </c>
      <c r="BG207" s="154">
        <f>IF(N207="zákl. přenesená",J207,0)</f>
        <v>0</v>
      </c>
      <c r="BH207" s="154">
        <f>IF(N207="sníž. přenesená",J207,0)</f>
        <v>0</v>
      </c>
      <c r="BI207" s="154">
        <f>IF(N207="nulová",J207,0)</f>
        <v>0</v>
      </c>
      <c r="BJ207" s="18" t="s">
        <v>81</v>
      </c>
      <c r="BK207" s="154">
        <f>ROUND(I207*H207,2)</f>
        <v>0</v>
      </c>
      <c r="BL207" s="18" t="s">
        <v>196</v>
      </c>
      <c r="BM207" s="153" t="s">
        <v>263</v>
      </c>
    </row>
    <row r="208" spans="1:47" s="2" customFormat="1" ht="10.2">
      <c r="A208" s="33"/>
      <c r="B208" s="34"/>
      <c r="C208" s="33"/>
      <c r="D208" s="155" t="s">
        <v>152</v>
      </c>
      <c r="E208" s="33"/>
      <c r="F208" s="156" t="s">
        <v>1320</v>
      </c>
      <c r="G208" s="33"/>
      <c r="H208" s="33"/>
      <c r="I208" s="157"/>
      <c r="J208" s="33"/>
      <c r="K208" s="33"/>
      <c r="L208" s="34"/>
      <c r="M208" s="158"/>
      <c r="N208" s="159"/>
      <c r="O208" s="59"/>
      <c r="P208" s="59"/>
      <c r="Q208" s="59"/>
      <c r="R208" s="59"/>
      <c r="S208" s="59"/>
      <c r="T208" s="60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8" t="s">
        <v>152</v>
      </c>
      <c r="AU208" s="18" t="s">
        <v>83</v>
      </c>
    </row>
    <row r="209" spans="2:51" s="13" customFormat="1" ht="10.2">
      <c r="B209" s="160"/>
      <c r="D209" s="155" t="s">
        <v>165</v>
      </c>
      <c r="E209" s="161" t="s">
        <v>1</v>
      </c>
      <c r="F209" s="162" t="s">
        <v>263</v>
      </c>
      <c r="H209" s="163">
        <v>40</v>
      </c>
      <c r="I209" s="164"/>
      <c r="L209" s="160"/>
      <c r="M209" s="165"/>
      <c r="N209" s="166"/>
      <c r="O209" s="166"/>
      <c r="P209" s="166"/>
      <c r="Q209" s="166"/>
      <c r="R209" s="166"/>
      <c r="S209" s="166"/>
      <c r="T209" s="167"/>
      <c r="AT209" s="161" t="s">
        <v>165</v>
      </c>
      <c r="AU209" s="161" t="s">
        <v>83</v>
      </c>
      <c r="AV209" s="13" t="s">
        <v>83</v>
      </c>
      <c r="AW209" s="13" t="s">
        <v>30</v>
      </c>
      <c r="AX209" s="13" t="s">
        <v>73</v>
      </c>
      <c r="AY209" s="161" t="s">
        <v>144</v>
      </c>
    </row>
    <row r="210" spans="2:51" s="14" customFormat="1" ht="10.2">
      <c r="B210" s="168"/>
      <c r="D210" s="155" t="s">
        <v>165</v>
      </c>
      <c r="E210" s="169" t="s">
        <v>1</v>
      </c>
      <c r="F210" s="170" t="s">
        <v>167</v>
      </c>
      <c r="H210" s="171">
        <v>40</v>
      </c>
      <c r="I210" s="172"/>
      <c r="L210" s="168"/>
      <c r="M210" s="173"/>
      <c r="N210" s="174"/>
      <c r="O210" s="174"/>
      <c r="P210" s="174"/>
      <c r="Q210" s="174"/>
      <c r="R210" s="174"/>
      <c r="S210" s="174"/>
      <c r="T210" s="175"/>
      <c r="AT210" s="169" t="s">
        <v>165</v>
      </c>
      <c r="AU210" s="169" t="s">
        <v>83</v>
      </c>
      <c r="AV210" s="14" t="s">
        <v>151</v>
      </c>
      <c r="AW210" s="14" t="s">
        <v>30</v>
      </c>
      <c r="AX210" s="14" t="s">
        <v>81</v>
      </c>
      <c r="AY210" s="169" t="s">
        <v>144</v>
      </c>
    </row>
    <row r="211" spans="1:65" s="2" customFormat="1" ht="21.75" customHeight="1">
      <c r="A211" s="33"/>
      <c r="B211" s="141"/>
      <c r="C211" s="142" t="s">
        <v>7</v>
      </c>
      <c r="D211" s="142" t="s">
        <v>146</v>
      </c>
      <c r="E211" s="143" t="s">
        <v>1321</v>
      </c>
      <c r="F211" s="144" t="s">
        <v>1322</v>
      </c>
      <c r="G211" s="145" t="s">
        <v>182</v>
      </c>
      <c r="H211" s="146">
        <v>3</v>
      </c>
      <c r="I211" s="147"/>
      <c r="J211" s="148">
        <f>ROUND(I211*H211,2)</f>
        <v>0</v>
      </c>
      <c r="K211" s="144" t="s">
        <v>183</v>
      </c>
      <c r="L211" s="34"/>
      <c r="M211" s="149" t="s">
        <v>1</v>
      </c>
      <c r="N211" s="150" t="s">
        <v>38</v>
      </c>
      <c r="O211" s="59"/>
      <c r="P211" s="151">
        <f>O211*H211</f>
        <v>0</v>
      </c>
      <c r="Q211" s="151">
        <v>0</v>
      </c>
      <c r="R211" s="151">
        <f>Q211*H211</f>
        <v>0</v>
      </c>
      <c r="S211" s="151">
        <v>0</v>
      </c>
      <c r="T211" s="152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53" t="s">
        <v>196</v>
      </c>
      <c r="AT211" s="153" t="s">
        <v>146</v>
      </c>
      <c r="AU211" s="153" t="s">
        <v>83</v>
      </c>
      <c r="AY211" s="18" t="s">
        <v>144</v>
      </c>
      <c r="BE211" s="154">
        <f>IF(N211="základní",J211,0)</f>
        <v>0</v>
      </c>
      <c r="BF211" s="154">
        <f>IF(N211="snížená",J211,0)</f>
        <v>0</v>
      </c>
      <c r="BG211" s="154">
        <f>IF(N211="zákl. přenesená",J211,0)</f>
        <v>0</v>
      </c>
      <c r="BH211" s="154">
        <f>IF(N211="sníž. přenesená",J211,0)</f>
        <v>0</v>
      </c>
      <c r="BI211" s="154">
        <f>IF(N211="nulová",J211,0)</f>
        <v>0</v>
      </c>
      <c r="BJ211" s="18" t="s">
        <v>81</v>
      </c>
      <c r="BK211" s="154">
        <f>ROUND(I211*H211,2)</f>
        <v>0</v>
      </c>
      <c r="BL211" s="18" t="s">
        <v>196</v>
      </c>
      <c r="BM211" s="153" t="s">
        <v>267</v>
      </c>
    </row>
    <row r="212" spans="1:47" s="2" customFormat="1" ht="10.2">
      <c r="A212" s="33"/>
      <c r="B212" s="34"/>
      <c r="C212" s="33"/>
      <c r="D212" s="155" t="s">
        <v>152</v>
      </c>
      <c r="E212" s="33"/>
      <c r="F212" s="156" t="s">
        <v>1322</v>
      </c>
      <c r="G212" s="33"/>
      <c r="H212" s="33"/>
      <c r="I212" s="157"/>
      <c r="J212" s="33"/>
      <c r="K212" s="33"/>
      <c r="L212" s="34"/>
      <c r="M212" s="158"/>
      <c r="N212" s="159"/>
      <c r="O212" s="59"/>
      <c r="P212" s="59"/>
      <c r="Q212" s="59"/>
      <c r="R212" s="59"/>
      <c r="S212" s="59"/>
      <c r="T212" s="60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8" t="s">
        <v>152</v>
      </c>
      <c r="AU212" s="18" t="s">
        <v>83</v>
      </c>
    </row>
    <row r="213" spans="2:51" s="15" customFormat="1" ht="10.2">
      <c r="B213" s="176"/>
      <c r="D213" s="155" t="s">
        <v>165</v>
      </c>
      <c r="E213" s="177" t="s">
        <v>1</v>
      </c>
      <c r="F213" s="178" t="s">
        <v>1292</v>
      </c>
      <c r="H213" s="177" t="s">
        <v>1</v>
      </c>
      <c r="I213" s="179"/>
      <c r="L213" s="176"/>
      <c r="M213" s="180"/>
      <c r="N213" s="181"/>
      <c r="O213" s="181"/>
      <c r="P213" s="181"/>
      <c r="Q213" s="181"/>
      <c r="R213" s="181"/>
      <c r="S213" s="181"/>
      <c r="T213" s="182"/>
      <c r="AT213" s="177" t="s">
        <v>165</v>
      </c>
      <c r="AU213" s="177" t="s">
        <v>83</v>
      </c>
      <c r="AV213" s="15" t="s">
        <v>81</v>
      </c>
      <c r="AW213" s="15" t="s">
        <v>30</v>
      </c>
      <c r="AX213" s="15" t="s">
        <v>73</v>
      </c>
      <c r="AY213" s="177" t="s">
        <v>144</v>
      </c>
    </row>
    <row r="214" spans="2:51" s="13" customFormat="1" ht="10.2">
      <c r="B214" s="160"/>
      <c r="D214" s="155" t="s">
        <v>165</v>
      </c>
      <c r="E214" s="161" t="s">
        <v>1</v>
      </c>
      <c r="F214" s="162" t="s">
        <v>1323</v>
      </c>
      <c r="H214" s="163">
        <v>3</v>
      </c>
      <c r="I214" s="164"/>
      <c r="L214" s="160"/>
      <c r="M214" s="165"/>
      <c r="N214" s="166"/>
      <c r="O214" s="166"/>
      <c r="P214" s="166"/>
      <c r="Q214" s="166"/>
      <c r="R214" s="166"/>
      <c r="S214" s="166"/>
      <c r="T214" s="167"/>
      <c r="AT214" s="161" t="s">
        <v>165</v>
      </c>
      <c r="AU214" s="161" t="s">
        <v>83</v>
      </c>
      <c r="AV214" s="13" t="s">
        <v>83</v>
      </c>
      <c r="AW214" s="13" t="s">
        <v>30</v>
      </c>
      <c r="AX214" s="13" t="s">
        <v>73</v>
      </c>
      <c r="AY214" s="161" t="s">
        <v>144</v>
      </c>
    </row>
    <row r="215" spans="2:51" s="14" customFormat="1" ht="10.2">
      <c r="B215" s="168"/>
      <c r="D215" s="155" t="s">
        <v>165</v>
      </c>
      <c r="E215" s="169" t="s">
        <v>1</v>
      </c>
      <c r="F215" s="170" t="s">
        <v>167</v>
      </c>
      <c r="H215" s="171">
        <v>3</v>
      </c>
      <c r="I215" s="172"/>
      <c r="L215" s="168"/>
      <c r="M215" s="173"/>
      <c r="N215" s="174"/>
      <c r="O215" s="174"/>
      <c r="P215" s="174"/>
      <c r="Q215" s="174"/>
      <c r="R215" s="174"/>
      <c r="S215" s="174"/>
      <c r="T215" s="175"/>
      <c r="AT215" s="169" t="s">
        <v>165</v>
      </c>
      <c r="AU215" s="169" t="s">
        <v>83</v>
      </c>
      <c r="AV215" s="14" t="s">
        <v>151</v>
      </c>
      <c r="AW215" s="14" t="s">
        <v>30</v>
      </c>
      <c r="AX215" s="14" t="s">
        <v>81</v>
      </c>
      <c r="AY215" s="169" t="s">
        <v>144</v>
      </c>
    </row>
    <row r="216" spans="1:65" s="2" customFormat="1" ht="16.5" customHeight="1">
      <c r="A216" s="33"/>
      <c r="B216" s="141"/>
      <c r="C216" s="183" t="s">
        <v>216</v>
      </c>
      <c r="D216" s="183" t="s">
        <v>189</v>
      </c>
      <c r="E216" s="184" t="s">
        <v>1324</v>
      </c>
      <c r="F216" s="185" t="s">
        <v>1325</v>
      </c>
      <c r="G216" s="186" t="s">
        <v>182</v>
      </c>
      <c r="H216" s="187">
        <v>3</v>
      </c>
      <c r="I216" s="188"/>
      <c r="J216" s="189">
        <f>ROUND(I216*H216,2)</f>
        <v>0</v>
      </c>
      <c r="K216" s="185" t="s">
        <v>171</v>
      </c>
      <c r="L216" s="190"/>
      <c r="M216" s="191" t="s">
        <v>1</v>
      </c>
      <c r="N216" s="192" t="s">
        <v>38</v>
      </c>
      <c r="O216" s="59"/>
      <c r="P216" s="151">
        <f>O216*H216</f>
        <v>0</v>
      </c>
      <c r="Q216" s="151">
        <v>0</v>
      </c>
      <c r="R216" s="151">
        <f>Q216*H216</f>
        <v>0</v>
      </c>
      <c r="S216" s="151">
        <v>0</v>
      </c>
      <c r="T216" s="152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53" t="s">
        <v>245</v>
      </c>
      <c r="AT216" s="153" t="s">
        <v>189</v>
      </c>
      <c r="AU216" s="153" t="s">
        <v>83</v>
      </c>
      <c r="AY216" s="18" t="s">
        <v>144</v>
      </c>
      <c r="BE216" s="154">
        <f>IF(N216="základní",J216,0)</f>
        <v>0</v>
      </c>
      <c r="BF216" s="154">
        <f>IF(N216="snížená",J216,0)</f>
        <v>0</v>
      </c>
      <c r="BG216" s="154">
        <f>IF(N216="zákl. přenesená",J216,0)</f>
        <v>0</v>
      </c>
      <c r="BH216" s="154">
        <f>IF(N216="sníž. přenesená",J216,0)</f>
        <v>0</v>
      </c>
      <c r="BI216" s="154">
        <f>IF(N216="nulová",J216,0)</f>
        <v>0</v>
      </c>
      <c r="BJ216" s="18" t="s">
        <v>81</v>
      </c>
      <c r="BK216" s="154">
        <f>ROUND(I216*H216,2)</f>
        <v>0</v>
      </c>
      <c r="BL216" s="18" t="s">
        <v>196</v>
      </c>
      <c r="BM216" s="153" t="s">
        <v>271</v>
      </c>
    </row>
    <row r="217" spans="1:47" s="2" customFormat="1" ht="10.2">
      <c r="A217" s="33"/>
      <c r="B217" s="34"/>
      <c r="C217" s="33"/>
      <c r="D217" s="155" t="s">
        <v>152</v>
      </c>
      <c r="E217" s="33"/>
      <c r="F217" s="156" t="s">
        <v>1325</v>
      </c>
      <c r="G217" s="33"/>
      <c r="H217" s="33"/>
      <c r="I217" s="157"/>
      <c r="J217" s="33"/>
      <c r="K217" s="33"/>
      <c r="L217" s="34"/>
      <c r="M217" s="158"/>
      <c r="N217" s="159"/>
      <c r="O217" s="59"/>
      <c r="P217" s="59"/>
      <c r="Q217" s="59"/>
      <c r="R217" s="59"/>
      <c r="S217" s="59"/>
      <c r="T217" s="60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8" t="s">
        <v>152</v>
      </c>
      <c r="AU217" s="18" t="s">
        <v>83</v>
      </c>
    </row>
    <row r="218" spans="1:65" s="2" customFormat="1" ht="16.5" customHeight="1">
      <c r="A218" s="33"/>
      <c r="B218" s="141"/>
      <c r="C218" s="142" t="s">
        <v>275</v>
      </c>
      <c r="D218" s="142" t="s">
        <v>146</v>
      </c>
      <c r="E218" s="143" t="s">
        <v>1326</v>
      </c>
      <c r="F218" s="144" t="s">
        <v>1327</v>
      </c>
      <c r="G218" s="145" t="s">
        <v>192</v>
      </c>
      <c r="H218" s="146">
        <v>80</v>
      </c>
      <c r="I218" s="147"/>
      <c r="J218" s="148">
        <f>ROUND(I218*H218,2)</f>
        <v>0</v>
      </c>
      <c r="K218" s="144" t="s">
        <v>183</v>
      </c>
      <c r="L218" s="34"/>
      <c r="M218" s="149" t="s">
        <v>1</v>
      </c>
      <c r="N218" s="150" t="s">
        <v>38</v>
      </c>
      <c r="O218" s="59"/>
      <c r="P218" s="151">
        <f>O218*H218</f>
        <v>0</v>
      </c>
      <c r="Q218" s="151">
        <v>0</v>
      </c>
      <c r="R218" s="151">
        <f>Q218*H218</f>
        <v>0</v>
      </c>
      <c r="S218" s="151">
        <v>0</v>
      </c>
      <c r="T218" s="152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53" t="s">
        <v>196</v>
      </c>
      <c r="AT218" s="153" t="s">
        <v>146</v>
      </c>
      <c r="AU218" s="153" t="s">
        <v>83</v>
      </c>
      <c r="AY218" s="18" t="s">
        <v>144</v>
      </c>
      <c r="BE218" s="154">
        <f>IF(N218="základní",J218,0)</f>
        <v>0</v>
      </c>
      <c r="BF218" s="154">
        <f>IF(N218="snížená",J218,0)</f>
        <v>0</v>
      </c>
      <c r="BG218" s="154">
        <f>IF(N218="zákl. přenesená",J218,0)</f>
        <v>0</v>
      </c>
      <c r="BH218" s="154">
        <f>IF(N218="sníž. přenesená",J218,0)</f>
        <v>0</v>
      </c>
      <c r="BI218" s="154">
        <f>IF(N218="nulová",J218,0)</f>
        <v>0</v>
      </c>
      <c r="BJ218" s="18" t="s">
        <v>81</v>
      </c>
      <c r="BK218" s="154">
        <f>ROUND(I218*H218,2)</f>
        <v>0</v>
      </c>
      <c r="BL218" s="18" t="s">
        <v>196</v>
      </c>
      <c r="BM218" s="153" t="s">
        <v>278</v>
      </c>
    </row>
    <row r="219" spans="1:47" s="2" customFormat="1" ht="10.2">
      <c r="A219" s="33"/>
      <c r="B219" s="34"/>
      <c r="C219" s="33"/>
      <c r="D219" s="155" t="s">
        <v>152</v>
      </c>
      <c r="E219" s="33"/>
      <c r="F219" s="156" t="s">
        <v>1327</v>
      </c>
      <c r="G219" s="33"/>
      <c r="H219" s="33"/>
      <c r="I219" s="157"/>
      <c r="J219" s="33"/>
      <c r="K219" s="33"/>
      <c r="L219" s="34"/>
      <c r="M219" s="158"/>
      <c r="N219" s="159"/>
      <c r="O219" s="59"/>
      <c r="P219" s="59"/>
      <c r="Q219" s="59"/>
      <c r="R219" s="59"/>
      <c r="S219" s="59"/>
      <c r="T219" s="60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8" t="s">
        <v>152</v>
      </c>
      <c r="AU219" s="18" t="s">
        <v>83</v>
      </c>
    </row>
    <row r="220" spans="2:51" s="15" customFormat="1" ht="10.2">
      <c r="B220" s="176"/>
      <c r="D220" s="155" t="s">
        <v>165</v>
      </c>
      <c r="E220" s="177" t="s">
        <v>1</v>
      </c>
      <c r="F220" s="178" t="s">
        <v>1292</v>
      </c>
      <c r="H220" s="177" t="s">
        <v>1</v>
      </c>
      <c r="I220" s="179"/>
      <c r="L220" s="176"/>
      <c r="M220" s="180"/>
      <c r="N220" s="181"/>
      <c r="O220" s="181"/>
      <c r="P220" s="181"/>
      <c r="Q220" s="181"/>
      <c r="R220" s="181"/>
      <c r="S220" s="181"/>
      <c r="T220" s="182"/>
      <c r="AT220" s="177" t="s">
        <v>165</v>
      </c>
      <c r="AU220" s="177" t="s">
        <v>83</v>
      </c>
      <c r="AV220" s="15" t="s">
        <v>81</v>
      </c>
      <c r="AW220" s="15" t="s">
        <v>30</v>
      </c>
      <c r="AX220" s="15" t="s">
        <v>73</v>
      </c>
      <c r="AY220" s="177" t="s">
        <v>144</v>
      </c>
    </row>
    <row r="221" spans="2:51" s="13" customFormat="1" ht="10.2">
      <c r="B221" s="160"/>
      <c r="D221" s="155" t="s">
        <v>165</v>
      </c>
      <c r="E221" s="161" t="s">
        <v>1</v>
      </c>
      <c r="F221" s="162" t="s">
        <v>356</v>
      </c>
      <c r="H221" s="163">
        <v>80</v>
      </c>
      <c r="I221" s="164"/>
      <c r="L221" s="160"/>
      <c r="M221" s="165"/>
      <c r="N221" s="166"/>
      <c r="O221" s="166"/>
      <c r="P221" s="166"/>
      <c r="Q221" s="166"/>
      <c r="R221" s="166"/>
      <c r="S221" s="166"/>
      <c r="T221" s="167"/>
      <c r="AT221" s="161" t="s">
        <v>165</v>
      </c>
      <c r="AU221" s="161" t="s">
        <v>83</v>
      </c>
      <c r="AV221" s="13" t="s">
        <v>83</v>
      </c>
      <c r="AW221" s="13" t="s">
        <v>30</v>
      </c>
      <c r="AX221" s="13" t="s">
        <v>73</v>
      </c>
      <c r="AY221" s="161" t="s">
        <v>144</v>
      </c>
    </row>
    <row r="222" spans="2:51" s="14" customFormat="1" ht="10.2">
      <c r="B222" s="168"/>
      <c r="D222" s="155" t="s">
        <v>165</v>
      </c>
      <c r="E222" s="169" t="s">
        <v>1</v>
      </c>
      <c r="F222" s="170" t="s">
        <v>167</v>
      </c>
      <c r="H222" s="171">
        <v>80</v>
      </c>
      <c r="I222" s="172"/>
      <c r="L222" s="168"/>
      <c r="M222" s="173"/>
      <c r="N222" s="174"/>
      <c r="O222" s="174"/>
      <c r="P222" s="174"/>
      <c r="Q222" s="174"/>
      <c r="R222" s="174"/>
      <c r="S222" s="174"/>
      <c r="T222" s="175"/>
      <c r="AT222" s="169" t="s">
        <v>165</v>
      </c>
      <c r="AU222" s="169" t="s">
        <v>83</v>
      </c>
      <c r="AV222" s="14" t="s">
        <v>151</v>
      </c>
      <c r="AW222" s="14" t="s">
        <v>30</v>
      </c>
      <c r="AX222" s="14" t="s">
        <v>81</v>
      </c>
      <c r="AY222" s="169" t="s">
        <v>144</v>
      </c>
    </row>
    <row r="223" spans="1:65" s="2" customFormat="1" ht="22.8">
      <c r="A223" s="33"/>
      <c r="B223" s="141"/>
      <c r="C223" s="183" t="s">
        <v>227</v>
      </c>
      <c r="D223" s="183" t="s">
        <v>189</v>
      </c>
      <c r="E223" s="184" t="s">
        <v>1328</v>
      </c>
      <c r="F223" s="185" t="s">
        <v>1329</v>
      </c>
      <c r="G223" s="186" t="s">
        <v>192</v>
      </c>
      <c r="H223" s="187">
        <v>88</v>
      </c>
      <c r="I223" s="188"/>
      <c r="J223" s="189">
        <f>ROUND(I223*H223,2)</f>
        <v>0</v>
      </c>
      <c r="K223" s="185" t="s">
        <v>171</v>
      </c>
      <c r="L223" s="190"/>
      <c r="M223" s="191" t="s">
        <v>1</v>
      </c>
      <c r="N223" s="192" t="s">
        <v>38</v>
      </c>
      <c r="O223" s="59"/>
      <c r="P223" s="151">
        <f>O223*H223</f>
        <v>0</v>
      </c>
      <c r="Q223" s="151">
        <v>0</v>
      </c>
      <c r="R223" s="151">
        <f>Q223*H223</f>
        <v>0</v>
      </c>
      <c r="S223" s="151">
        <v>0</v>
      </c>
      <c r="T223" s="15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53" t="s">
        <v>245</v>
      </c>
      <c r="AT223" s="153" t="s">
        <v>189</v>
      </c>
      <c r="AU223" s="153" t="s">
        <v>83</v>
      </c>
      <c r="AY223" s="18" t="s">
        <v>144</v>
      </c>
      <c r="BE223" s="154">
        <f>IF(N223="základní",J223,0)</f>
        <v>0</v>
      </c>
      <c r="BF223" s="154">
        <f>IF(N223="snížená",J223,0)</f>
        <v>0</v>
      </c>
      <c r="BG223" s="154">
        <f>IF(N223="zákl. přenesená",J223,0)</f>
        <v>0</v>
      </c>
      <c r="BH223" s="154">
        <f>IF(N223="sníž. přenesená",J223,0)</f>
        <v>0</v>
      </c>
      <c r="BI223" s="154">
        <f>IF(N223="nulová",J223,0)</f>
        <v>0</v>
      </c>
      <c r="BJ223" s="18" t="s">
        <v>81</v>
      </c>
      <c r="BK223" s="154">
        <f>ROUND(I223*H223,2)</f>
        <v>0</v>
      </c>
      <c r="BL223" s="18" t="s">
        <v>196</v>
      </c>
      <c r="BM223" s="153" t="s">
        <v>284</v>
      </c>
    </row>
    <row r="224" spans="1:47" s="2" customFormat="1" ht="19.2">
      <c r="A224" s="33"/>
      <c r="B224" s="34"/>
      <c r="C224" s="33"/>
      <c r="D224" s="155" t="s">
        <v>152</v>
      </c>
      <c r="E224" s="33"/>
      <c r="F224" s="156" t="s">
        <v>1329</v>
      </c>
      <c r="G224" s="33"/>
      <c r="H224" s="33"/>
      <c r="I224" s="157"/>
      <c r="J224" s="33"/>
      <c r="K224" s="33"/>
      <c r="L224" s="34"/>
      <c r="M224" s="158"/>
      <c r="N224" s="159"/>
      <c r="O224" s="59"/>
      <c r="P224" s="59"/>
      <c r="Q224" s="59"/>
      <c r="R224" s="59"/>
      <c r="S224" s="59"/>
      <c r="T224" s="60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8" t="s">
        <v>152</v>
      </c>
      <c r="AU224" s="18" t="s">
        <v>83</v>
      </c>
    </row>
    <row r="225" spans="2:51" s="13" customFormat="1" ht="10.2">
      <c r="B225" s="160"/>
      <c r="D225" s="155" t="s">
        <v>165</v>
      </c>
      <c r="E225" s="161" t="s">
        <v>1</v>
      </c>
      <c r="F225" s="162" t="s">
        <v>1330</v>
      </c>
      <c r="H225" s="163">
        <v>88</v>
      </c>
      <c r="I225" s="164"/>
      <c r="L225" s="160"/>
      <c r="M225" s="165"/>
      <c r="N225" s="166"/>
      <c r="O225" s="166"/>
      <c r="P225" s="166"/>
      <c r="Q225" s="166"/>
      <c r="R225" s="166"/>
      <c r="S225" s="166"/>
      <c r="T225" s="167"/>
      <c r="AT225" s="161" t="s">
        <v>165</v>
      </c>
      <c r="AU225" s="161" t="s">
        <v>83</v>
      </c>
      <c r="AV225" s="13" t="s">
        <v>83</v>
      </c>
      <c r="AW225" s="13" t="s">
        <v>30</v>
      </c>
      <c r="AX225" s="13" t="s">
        <v>73</v>
      </c>
      <c r="AY225" s="161" t="s">
        <v>144</v>
      </c>
    </row>
    <row r="226" spans="2:51" s="14" customFormat="1" ht="10.2">
      <c r="B226" s="168"/>
      <c r="D226" s="155" t="s">
        <v>165</v>
      </c>
      <c r="E226" s="169" t="s">
        <v>1</v>
      </c>
      <c r="F226" s="170" t="s">
        <v>167</v>
      </c>
      <c r="H226" s="171">
        <v>88</v>
      </c>
      <c r="I226" s="172"/>
      <c r="L226" s="168"/>
      <c r="M226" s="173"/>
      <c r="N226" s="174"/>
      <c r="O226" s="174"/>
      <c r="P226" s="174"/>
      <c r="Q226" s="174"/>
      <c r="R226" s="174"/>
      <c r="S226" s="174"/>
      <c r="T226" s="175"/>
      <c r="AT226" s="169" t="s">
        <v>165</v>
      </c>
      <c r="AU226" s="169" t="s">
        <v>83</v>
      </c>
      <c r="AV226" s="14" t="s">
        <v>151</v>
      </c>
      <c r="AW226" s="14" t="s">
        <v>30</v>
      </c>
      <c r="AX226" s="14" t="s">
        <v>81</v>
      </c>
      <c r="AY226" s="169" t="s">
        <v>144</v>
      </c>
    </row>
    <row r="227" spans="1:65" s="2" customFormat="1" ht="16.5" customHeight="1">
      <c r="A227" s="33"/>
      <c r="B227" s="141"/>
      <c r="C227" s="183" t="s">
        <v>286</v>
      </c>
      <c r="D227" s="183" t="s">
        <v>189</v>
      </c>
      <c r="E227" s="184" t="s">
        <v>1331</v>
      </c>
      <c r="F227" s="185" t="s">
        <v>1332</v>
      </c>
      <c r="G227" s="186" t="s">
        <v>162</v>
      </c>
      <c r="H227" s="187">
        <v>9</v>
      </c>
      <c r="I227" s="188"/>
      <c r="J227" s="189">
        <f>ROUND(I227*H227,2)</f>
        <v>0</v>
      </c>
      <c r="K227" s="185" t="s">
        <v>171</v>
      </c>
      <c r="L227" s="190"/>
      <c r="M227" s="191" t="s">
        <v>1</v>
      </c>
      <c r="N227" s="192" t="s">
        <v>38</v>
      </c>
      <c r="O227" s="59"/>
      <c r="P227" s="151">
        <f>O227*H227</f>
        <v>0</v>
      </c>
      <c r="Q227" s="151">
        <v>0</v>
      </c>
      <c r="R227" s="151">
        <f>Q227*H227</f>
        <v>0</v>
      </c>
      <c r="S227" s="151">
        <v>0</v>
      </c>
      <c r="T227" s="152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53" t="s">
        <v>245</v>
      </c>
      <c r="AT227" s="153" t="s">
        <v>189</v>
      </c>
      <c r="AU227" s="153" t="s">
        <v>83</v>
      </c>
      <c r="AY227" s="18" t="s">
        <v>144</v>
      </c>
      <c r="BE227" s="154">
        <f>IF(N227="základní",J227,0)</f>
        <v>0</v>
      </c>
      <c r="BF227" s="154">
        <f>IF(N227="snížená",J227,0)</f>
        <v>0</v>
      </c>
      <c r="BG227" s="154">
        <f>IF(N227="zákl. přenesená",J227,0)</f>
        <v>0</v>
      </c>
      <c r="BH227" s="154">
        <f>IF(N227="sníž. přenesená",J227,0)</f>
        <v>0</v>
      </c>
      <c r="BI227" s="154">
        <f>IF(N227="nulová",J227,0)</f>
        <v>0</v>
      </c>
      <c r="BJ227" s="18" t="s">
        <v>81</v>
      </c>
      <c r="BK227" s="154">
        <f>ROUND(I227*H227,2)</f>
        <v>0</v>
      </c>
      <c r="BL227" s="18" t="s">
        <v>196</v>
      </c>
      <c r="BM227" s="153" t="s">
        <v>289</v>
      </c>
    </row>
    <row r="228" spans="1:47" s="2" customFormat="1" ht="10.2">
      <c r="A228" s="33"/>
      <c r="B228" s="34"/>
      <c r="C228" s="33"/>
      <c r="D228" s="155" t="s">
        <v>152</v>
      </c>
      <c r="E228" s="33"/>
      <c r="F228" s="156" t="s">
        <v>1332</v>
      </c>
      <c r="G228" s="33"/>
      <c r="H228" s="33"/>
      <c r="I228" s="157"/>
      <c r="J228" s="33"/>
      <c r="K228" s="33"/>
      <c r="L228" s="34"/>
      <c r="M228" s="158"/>
      <c r="N228" s="159"/>
      <c r="O228" s="59"/>
      <c r="P228" s="59"/>
      <c r="Q228" s="59"/>
      <c r="R228" s="59"/>
      <c r="S228" s="59"/>
      <c r="T228" s="60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8" t="s">
        <v>152</v>
      </c>
      <c r="AU228" s="18" t="s">
        <v>83</v>
      </c>
    </row>
    <row r="229" spans="2:51" s="13" customFormat="1" ht="10.2">
      <c r="B229" s="160"/>
      <c r="D229" s="155" t="s">
        <v>165</v>
      </c>
      <c r="E229" s="161" t="s">
        <v>1</v>
      </c>
      <c r="F229" s="162" t="s">
        <v>1333</v>
      </c>
      <c r="H229" s="163">
        <v>9</v>
      </c>
      <c r="I229" s="164"/>
      <c r="L229" s="160"/>
      <c r="M229" s="165"/>
      <c r="N229" s="166"/>
      <c r="O229" s="166"/>
      <c r="P229" s="166"/>
      <c r="Q229" s="166"/>
      <c r="R229" s="166"/>
      <c r="S229" s="166"/>
      <c r="T229" s="167"/>
      <c r="AT229" s="161" t="s">
        <v>165</v>
      </c>
      <c r="AU229" s="161" t="s">
        <v>83</v>
      </c>
      <c r="AV229" s="13" t="s">
        <v>83</v>
      </c>
      <c r="AW229" s="13" t="s">
        <v>30</v>
      </c>
      <c r="AX229" s="13" t="s">
        <v>73</v>
      </c>
      <c r="AY229" s="161" t="s">
        <v>144</v>
      </c>
    </row>
    <row r="230" spans="2:51" s="14" customFormat="1" ht="10.2">
      <c r="B230" s="168"/>
      <c r="D230" s="155" t="s">
        <v>165</v>
      </c>
      <c r="E230" s="169" t="s">
        <v>1</v>
      </c>
      <c r="F230" s="170" t="s">
        <v>167</v>
      </c>
      <c r="H230" s="171">
        <v>9</v>
      </c>
      <c r="I230" s="172"/>
      <c r="L230" s="168"/>
      <c r="M230" s="173"/>
      <c r="N230" s="174"/>
      <c r="O230" s="174"/>
      <c r="P230" s="174"/>
      <c r="Q230" s="174"/>
      <c r="R230" s="174"/>
      <c r="S230" s="174"/>
      <c r="T230" s="175"/>
      <c r="AT230" s="169" t="s">
        <v>165</v>
      </c>
      <c r="AU230" s="169" t="s">
        <v>83</v>
      </c>
      <c r="AV230" s="14" t="s">
        <v>151</v>
      </c>
      <c r="AW230" s="14" t="s">
        <v>30</v>
      </c>
      <c r="AX230" s="14" t="s">
        <v>81</v>
      </c>
      <c r="AY230" s="169" t="s">
        <v>144</v>
      </c>
    </row>
    <row r="231" spans="1:65" s="2" customFormat="1" ht="16.5" customHeight="1">
      <c r="A231" s="33"/>
      <c r="B231" s="141"/>
      <c r="C231" s="142" t="s">
        <v>231</v>
      </c>
      <c r="D231" s="142" t="s">
        <v>146</v>
      </c>
      <c r="E231" s="143" t="s">
        <v>1334</v>
      </c>
      <c r="F231" s="144" t="s">
        <v>1335</v>
      </c>
      <c r="G231" s="145" t="s">
        <v>192</v>
      </c>
      <c r="H231" s="146">
        <v>80</v>
      </c>
      <c r="I231" s="147"/>
      <c r="J231" s="148">
        <f>ROUND(I231*H231,2)</f>
        <v>0</v>
      </c>
      <c r="K231" s="144" t="s">
        <v>183</v>
      </c>
      <c r="L231" s="34"/>
      <c r="M231" s="149" t="s">
        <v>1</v>
      </c>
      <c r="N231" s="150" t="s">
        <v>38</v>
      </c>
      <c r="O231" s="59"/>
      <c r="P231" s="151">
        <f>O231*H231</f>
        <v>0</v>
      </c>
      <c r="Q231" s="151">
        <v>0</v>
      </c>
      <c r="R231" s="151">
        <f>Q231*H231</f>
        <v>0</v>
      </c>
      <c r="S231" s="151">
        <v>0</v>
      </c>
      <c r="T231" s="152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53" t="s">
        <v>196</v>
      </c>
      <c r="AT231" s="153" t="s">
        <v>146</v>
      </c>
      <c r="AU231" s="153" t="s">
        <v>83</v>
      </c>
      <c r="AY231" s="18" t="s">
        <v>144</v>
      </c>
      <c r="BE231" s="154">
        <f>IF(N231="základní",J231,0)</f>
        <v>0</v>
      </c>
      <c r="BF231" s="154">
        <f>IF(N231="snížená",J231,0)</f>
        <v>0</v>
      </c>
      <c r="BG231" s="154">
        <f>IF(N231="zákl. přenesená",J231,0)</f>
        <v>0</v>
      </c>
      <c r="BH231" s="154">
        <f>IF(N231="sníž. přenesená",J231,0)</f>
        <v>0</v>
      </c>
      <c r="BI231" s="154">
        <f>IF(N231="nulová",J231,0)</f>
        <v>0</v>
      </c>
      <c r="BJ231" s="18" t="s">
        <v>81</v>
      </c>
      <c r="BK231" s="154">
        <f>ROUND(I231*H231,2)</f>
        <v>0</v>
      </c>
      <c r="BL231" s="18" t="s">
        <v>196</v>
      </c>
      <c r="BM231" s="153" t="s">
        <v>292</v>
      </c>
    </row>
    <row r="232" spans="1:47" s="2" customFormat="1" ht="10.2">
      <c r="A232" s="33"/>
      <c r="B232" s="34"/>
      <c r="C232" s="33"/>
      <c r="D232" s="155" t="s">
        <v>152</v>
      </c>
      <c r="E232" s="33"/>
      <c r="F232" s="156" t="s">
        <v>1335</v>
      </c>
      <c r="G232" s="33"/>
      <c r="H232" s="33"/>
      <c r="I232" s="157"/>
      <c r="J232" s="33"/>
      <c r="K232" s="33"/>
      <c r="L232" s="34"/>
      <c r="M232" s="158"/>
      <c r="N232" s="159"/>
      <c r="O232" s="59"/>
      <c r="P232" s="59"/>
      <c r="Q232" s="59"/>
      <c r="R232" s="59"/>
      <c r="S232" s="59"/>
      <c r="T232" s="60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T232" s="18" t="s">
        <v>152</v>
      </c>
      <c r="AU232" s="18" t="s">
        <v>83</v>
      </c>
    </row>
    <row r="233" spans="2:51" s="13" customFormat="1" ht="10.2">
      <c r="B233" s="160"/>
      <c r="D233" s="155" t="s">
        <v>165</v>
      </c>
      <c r="E233" s="161" t="s">
        <v>1</v>
      </c>
      <c r="F233" s="162" t="s">
        <v>356</v>
      </c>
      <c r="H233" s="163">
        <v>80</v>
      </c>
      <c r="I233" s="164"/>
      <c r="L233" s="160"/>
      <c r="M233" s="165"/>
      <c r="N233" s="166"/>
      <c r="O233" s="166"/>
      <c r="P233" s="166"/>
      <c r="Q233" s="166"/>
      <c r="R233" s="166"/>
      <c r="S233" s="166"/>
      <c r="T233" s="167"/>
      <c r="AT233" s="161" t="s">
        <v>165</v>
      </c>
      <c r="AU233" s="161" t="s">
        <v>83</v>
      </c>
      <c r="AV233" s="13" t="s">
        <v>83</v>
      </c>
      <c r="AW233" s="13" t="s">
        <v>30</v>
      </c>
      <c r="AX233" s="13" t="s">
        <v>73</v>
      </c>
      <c r="AY233" s="161" t="s">
        <v>144</v>
      </c>
    </row>
    <row r="234" spans="2:51" s="14" customFormat="1" ht="10.2">
      <c r="B234" s="168"/>
      <c r="D234" s="155" t="s">
        <v>165</v>
      </c>
      <c r="E234" s="169" t="s">
        <v>1</v>
      </c>
      <c r="F234" s="170" t="s">
        <v>167</v>
      </c>
      <c r="H234" s="171">
        <v>80</v>
      </c>
      <c r="I234" s="172"/>
      <c r="L234" s="168"/>
      <c r="M234" s="173"/>
      <c r="N234" s="174"/>
      <c r="O234" s="174"/>
      <c r="P234" s="174"/>
      <c r="Q234" s="174"/>
      <c r="R234" s="174"/>
      <c r="S234" s="174"/>
      <c r="T234" s="175"/>
      <c r="AT234" s="169" t="s">
        <v>165</v>
      </c>
      <c r="AU234" s="169" t="s">
        <v>83</v>
      </c>
      <c r="AV234" s="14" t="s">
        <v>151</v>
      </c>
      <c r="AW234" s="14" t="s">
        <v>30</v>
      </c>
      <c r="AX234" s="14" t="s">
        <v>81</v>
      </c>
      <c r="AY234" s="169" t="s">
        <v>144</v>
      </c>
    </row>
    <row r="235" spans="1:65" s="2" customFormat="1" ht="22.8">
      <c r="A235" s="33"/>
      <c r="B235" s="141"/>
      <c r="C235" s="142" t="s">
        <v>293</v>
      </c>
      <c r="D235" s="142" t="s">
        <v>146</v>
      </c>
      <c r="E235" s="143" t="s">
        <v>1336</v>
      </c>
      <c r="F235" s="144" t="s">
        <v>1337</v>
      </c>
      <c r="G235" s="145" t="s">
        <v>182</v>
      </c>
      <c r="H235" s="146">
        <v>3</v>
      </c>
      <c r="I235" s="147"/>
      <c r="J235" s="148">
        <f>ROUND(I235*H235,2)</f>
        <v>0</v>
      </c>
      <c r="K235" s="144" t="s">
        <v>183</v>
      </c>
      <c r="L235" s="34"/>
      <c r="M235" s="149" t="s">
        <v>1</v>
      </c>
      <c r="N235" s="150" t="s">
        <v>38</v>
      </c>
      <c r="O235" s="59"/>
      <c r="P235" s="151">
        <f>O235*H235</f>
        <v>0</v>
      </c>
      <c r="Q235" s="151">
        <v>0</v>
      </c>
      <c r="R235" s="151">
        <f>Q235*H235</f>
        <v>0</v>
      </c>
      <c r="S235" s="151">
        <v>0</v>
      </c>
      <c r="T235" s="152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53" t="s">
        <v>196</v>
      </c>
      <c r="AT235" s="153" t="s">
        <v>146</v>
      </c>
      <c r="AU235" s="153" t="s">
        <v>83</v>
      </c>
      <c r="AY235" s="18" t="s">
        <v>144</v>
      </c>
      <c r="BE235" s="154">
        <f>IF(N235="základní",J235,0)</f>
        <v>0</v>
      </c>
      <c r="BF235" s="154">
        <f>IF(N235="snížená",J235,0)</f>
        <v>0</v>
      </c>
      <c r="BG235" s="154">
        <f>IF(N235="zákl. přenesená",J235,0)</f>
        <v>0</v>
      </c>
      <c r="BH235" s="154">
        <f>IF(N235="sníž. přenesená",J235,0)</f>
        <v>0</v>
      </c>
      <c r="BI235" s="154">
        <f>IF(N235="nulová",J235,0)</f>
        <v>0</v>
      </c>
      <c r="BJ235" s="18" t="s">
        <v>81</v>
      </c>
      <c r="BK235" s="154">
        <f>ROUND(I235*H235,2)</f>
        <v>0</v>
      </c>
      <c r="BL235" s="18" t="s">
        <v>196</v>
      </c>
      <c r="BM235" s="153" t="s">
        <v>296</v>
      </c>
    </row>
    <row r="236" spans="1:47" s="2" customFormat="1" ht="10.2">
      <c r="A236" s="33"/>
      <c r="B236" s="34"/>
      <c r="C236" s="33"/>
      <c r="D236" s="155" t="s">
        <v>152</v>
      </c>
      <c r="E236" s="33"/>
      <c r="F236" s="156" t="s">
        <v>1337</v>
      </c>
      <c r="G236" s="33"/>
      <c r="H236" s="33"/>
      <c r="I236" s="157"/>
      <c r="J236" s="33"/>
      <c r="K236" s="33"/>
      <c r="L236" s="34"/>
      <c r="M236" s="158"/>
      <c r="N236" s="159"/>
      <c r="O236" s="59"/>
      <c r="P236" s="59"/>
      <c r="Q236" s="59"/>
      <c r="R236" s="59"/>
      <c r="S236" s="59"/>
      <c r="T236" s="60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8" t="s">
        <v>152</v>
      </c>
      <c r="AU236" s="18" t="s">
        <v>83</v>
      </c>
    </row>
    <row r="237" spans="1:65" s="2" customFormat="1" ht="22.8">
      <c r="A237" s="33"/>
      <c r="B237" s="141"/>
      <c r="C237" s="142" t="s">
        <v>235</v>
      </c>
      <c r="D237" s="142" t="s">
        <v>146</v>
      </c>
      <c r="E237" s="143" t="s">
        <v>1338</v>
      </c>
      <c r="F237" s="144" t="s">
        <v>1339</v>
      </c>
      <c r="G237" s="145" t="s">
        <v>496</v>
      </c>
      <c r="H237" s="146"/>
      <c r="I237" s="147"/>
      <c r="J237" s="148">
        <f>ROUND(I237*H237,2)</f>
        <v>0</v>
      </c>
      <c r="K237" s="144" t="s">
        <v>183</v>
      </c>
      <c r="L237" s="34"/>
      <c r="M237" s="149" t="s">
        <v>1</v>
      </c>
      <c r="N237" s="150" t="s">
        <v>38</v>
      </c>
      <c r="O237" s="59"/>
      <c r="P237" s="151">
        <f>O237*H237</f>
        <v>0</v>
      </c>
      <c r="Q237" s="151">
        <v>0</v>
      </c>
      <c r="R237" s="151">
        <f>Q237*H237</f>
        <v>0</v>
      </c>
      <c r="S237" s="151">
        <v>0</v>
      </c>
      <c r="T237" s="152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53" t="s">
        <v>196</v>
      </c>
      <c r="AT237" s="153" t="s">
        <v>146</v>
      </c>
      <c r="AU237" s="153" t="s">
        <v>83</v>
      </c>
      <c r="AY237" s="18" t="s">
        <v>144</v>
      </c>
      <c r="BE237" s="154">
        <f>IF(N237="základní",J237,0)</f>
        <v>0</v>
      </c>
      <c r="BF237" s="154">
        <f>IF(N237="snížená",J237,0)</f>
        <v>0</v>
      </c>
      <c r="BG237" s="154">
        <f>IF(N237="zákl. přenesená",J237,0)</f>
        <v>0</v>
      </c>
      <c r="BH237" s="154">
        <f>IF(N237="sníž. přenesená",J237,0)</f>
        <v>0</v>
      </c>
      <c r="BI237" s="154">
        <f>IF(N237="nulová",J237,0)</f>
        <v>0</v>
      </c>
      <c r="BJ237" s="18" t="s">
        <v>81</v>
      </c>
      <c r="BK237" s="154">
        <f>ROUND(I237*H237,2)</f>
        <v>0</v>
      </c>
      <c r="BL237" s="18" t="s">
        <v>196</v>
      </c>
      <c r="BM237" s="153" t="s">
        <v>299</v>
      </c>
    </row>
    <row r="238" spans="1:47" s="2" customFormat="1" ht="19.2">
      <c r="A238" s="33"/>
      <c r="B238" s="34"/>
      <c r="C238" s="33"/>
      <c r="D238" s="155" t="s">
        <v>152</v>
      </c>
      <c r="E238" s="33"/>
      <c r="F238" s="156" t="s">
        <v>1339</v>
      </c>
      <c r="G238" s="33"/>
      <c r="H238" s="33"/>
      <c r="I238" s="157"/>
      <c r="J238" s="33"/>
      <c r="K238" s="33"/>
      <c r="L238" s="34"/>
      <c r="M238" s="158"/>
      <c r="N238" s="159"/>
      <c r="O238" s="59"/>
      <c r="P238" s="59"/>
      <c r="Q238" s="59"/>
      <c r="R238" s="59"/>
      <c r="S238" s="59"/>
      <c r="T238" s="60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T238" s="18" t="s">
        <v>152</v>
      </c>
      <c r="AU238" s="18" t="s">
        <v>83</v>
      </c>
    </row>
    <row r="239" spans="1:65" s="2" customFormat="1" ht="22.8">
      <c r="A239" s="33"/>
      <c r="B239" s="141"/>
      <c r="C239" s="142" t="s">
        <v>300</v>
      </c>
      <c r="D239" s="142" t="s">
        <v>146</v>
      </c>
      <c r="E239" s="143" t="s">
        <v>1340</v>
      </c>
      <c r="F239" s="144" t="s">
        <v>1341</v>
      </c>
      <c r="G239" s="145" t="s">
        <v>496</v>
      </c>
      <c r="H239" s="146"/>
      <c r="I239" s="147"/>
      <c r="J239" s="148">
        <f>ROUND(I239*H239,2)</f>
        <v>0</v>
      </c>
      <c r="K239" s="144" t="s">
        <v>183</v>
      </c>
      <c r="L239" s="34"/>
      <c r="M239" s="149" t="s">
        <v>1</v>
      </c>
      <c r="N239" s="150" t="s">
        <v>38</v>
      </c>
      <c r="O239" s="59"/>
      <c r="P239" s="151">
        <f>O239*H239</f>
        <v>0</v>
      </c>
      <c r="Q239" s="151">
        <v>0</v>
      </c>
      <c r="R239" s="151">
        <f>Q239*H239</f>
        <v>0</v>
      </c>
      <c r="S239" s="151">
        <v>0</v>
      </c>
      <c r="T239" s="152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53" t="s">
        <v>196</v>
      </c>
      <c r="AT239" s="153" t="s">
        <v>146</v>
      </c>
      <c r="AU239" s="153" t="s">
        <v>83</v>
      </c>
      <c r="AY239" s="18" t="s">
        <v>144</v>
      </c>
      <c r="BE239" s="154">
        <f>IF(N239="základní",J239,0)</f>
        <v>0</v>
      </c>
      <c r="BF239" s="154">
        <f>IF(N239="snížená",J239,0)</f>
        <v>0</v>
      </c>
      <c r="BG239" s="154">
        <f>IF(N239="zákl. přenesená",J239,0)</f>
        <v>0</v>
      </c>
      <c r="BH239" s="154">
        <f>IF(N239="sníž. přenesená",J239,0)</f>
        <v>0</v>
      </c>
      <c r="BI239" s="154">
        <f>IF(N239="nulová",J239,0)</f>
        <v>0</v>
      </c>
      <c r="BJ239" s="18" t="s">
        <v>81</v>
      </c>
      <c r="BK239" s="154">
        <f>ROUND(I239*H239,2)</f>
        <v>0</v>
      </c>
      <c r="BL239" s="18" t="s">
        <v>196</v>
      </c>
      <c r="BM239" s="153" t="s">
        <v>303</v>
      </c>
    </row>
    <row r="240" spans="1:47" s="2" customFormat="1" ht="19.2">
      <c r="A240" s="33"/>
      <c r="B240" s="34"/>
      <c r="C240" s="33"/>
      <c r="D240" s="155" t="s">
        <v>152</v>
      </c>
      <c r="E240" s="33"/>
      <c r="F240" s="156" t="s">
        <v>1341</v>
      </c>
      <c r="G240" s="33"/>
      <c r="H240" s="33"/>
      <c r="I240" s="157"/>
      <c r="J240" s="33"/>
      <c r="K240" s="33"/>
      <c r="L240" s="34"/>
      <c r="M240" s="158"/>
      <c r="N240" s="159"/>
      <c r="O240" s="59"/>
      <c r="P240" s="59"/>
      <c r="Q240" s="59"/>
      <c r="R240" s="59"/>
      <c r="S240" s="59"/>
      <c r="T240" s="60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T240" s="18" t="s">
        <v>152</v>
      </c>
      <c r="AU240" s="18" t="s">
        <v>83</v>
      </c>
    </row>
    <row r="241" spans="2:63" s="12" customFormat="1" ht="25.95" customHeight="1">
      <c r="B241" s="129"/>
      <c r="D241" s="130" t="s">
        <v>72</v>
      </c>
      <c r="E241" s="131" t="s">
        <v>1050</v>
      </c>
      <c r="F241" s="131" t="s">
        <v>1051</v>
      </c>
      <c r="I241" s="132"/>
      <c r="J241" s="118">
        <f>BK241</f>
        <v>0</v>
      </c>
      <c r="L241" s="129"/>
      <c r="M241" s="133"/>
      <c r="N241" s="134"/>
      <c r="O241" s="134"/>
      <c r="P241" s="135">
        <f>SUM(P242:P249)</f>
        <v>0</v>
      </c>
      <c r="Q241" s="134"/>
      <c r="R241" s="135">
        <f>SUM(R242:R249)</f>
        <v>0</v>
      </c>
      <c r="S241" s="134"/>
      <c r="T241" s="136">
        <f>SUM(T242:T249)</f>
        <v>0</v>
      </c>
      <c r="AR241" s="130" t="s">
        <v>151</v>
      </c>
      <c r="AT241" s="137" t="s">
        <v>72</v>
      </c>
      <c r="AU241" s="137" t="s">
        <v>73</v>
      </c>
      <c r="AY241" s="130" t="s">
        <v>144</v>
      </c>
      <c r="BK241" s="138">
        <f>SUM(BK242:BK249)</f>
        <v>0</v>
      </c>
    </row>
    <row r="242" spans="1:65" s="2" customFormat="1" ht="16.5" customHeight="1">
      <c r="A242" s="33"/>
      <c r="B242" s="141"/>
      <c r="C242" s="142" t="s">
        <v>240</v>
      </c>
      <c r="D242" s="142" t="s">
        <v>146</v>
      </c>
      <c r="E242" s="143" t="s">
        <v>1052</v>
      </c>
      <c r="F242" s="144" t="s">
        <v>1053</v>
      </c>
      <c r="G242" s="145" t="s">
        <v>1054</v>
      </c>
      <c r="H242" s="146">
        <v>36</v>
      </c>
      <c r="I242" s="147"/>
      <c r="J242" s="148">
        <f>ROUND(I242*H242,2)</f>
        <v>0</v>
      </c>
      <c r="K242" s="144" t="s">
        <v>183</v>
      </c>
      <c r="L242" s="34"/>
      <c r="M242" s="149" t="s">
        <v>1</v>
      </c>
      <c r="N242" s="150" t="s">
        <v>38</v>
      </c>
      <c r="O242" s="59"/>
      <c r="P242" s="151">
        <f>O242*H242</f>
        <v>0</v>
      </c>
      <c r="Q242" s="151">
        <v>0</v>
      </c>
      <c r="R242" s="151">
        <f>Q242*H242</f>
        <v>0</v>
      </c>
      <c r="S242" s="151">
        <v>0</v>
      </c>
      <c r="T242" s="152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53" t="s">
        <v>1055</v>
      </c>
      <c r="AT242" s="153" t="s">
        <v>146</v>
      </c>
      <c r="AU242" s="153" t="s">
        <v>81</v>
      </c>
      <c r="AY242" s="18" t="s">
        <v>144</v>
      </c>
      <c r="BE242" s="154">
        <f>IF(N242="základní",J242,0)</f>
        <v>0</v>
      </c>
      <c r="BF242" s="154">
        <f>IF(N242="snížená",J242,0)</f>
        <v>0</v>
      </c>
      <c r="BG242" s="154">
        <f>IF(N242="zákl. přenesená",J242,0)</f>
        <v>0</v>
      </c>
      <c r="BH242" s="154">
        <f>IF(N242="sníž. přenesená",J242,0)</f>
        <v>0</v>
      </c>
      <c r="BI242" s="154">
        <f>IF(N242="nulová",J242,0)</f>
        <v>0</v>
      </c>
      <c r="BJ242" s="18" t="s">
        <v>81</v>
      </c>
      <c r="BK242" s="154">
        <f>ROUND(I242*H242,2)</f>
        <v>0</v>
      </c>
      <c r="BL242" s="18" t="s">
        <v>1055</v>
      </c>
      <c r="BM242" s="153" t="s">
        <v>310</v>
      </c>
    </row>
    <row r="243" spans="1:47" s="2" customFormat="1" ht="10.2">
      <c r="A243" s="33"/>
      <c r="B243" s="34"/>
      <c r="C243" s="33"/>
      <c r="D243" s="155" t="s">
        <v>152</v>
      </c>
      <c r="E243" s="33"/>
      <c r="F243" s="156" t="s">
        <v>1053</v>
      </c>
      <c r="G243" s="33"/>
      <c r="H243" s="33"/>
      <c r="I243" s="157"/>
      <c r="J243" s="33"/>
      <c r="K243" s="33"/>
      <c r="L243" s="34"/>
      <c r="M243" s="158"/>
      <c r="N243" s="159"/>
      <c r="O243" s="59"/>
      <c r="P243" s="59"/>
      <c r="Q243" s="59"/>
      <c r="R243" s="59"/>
      <c r="S243" s="59"/>
      <c r="T243" s="60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T243" s="18" t="s">
        <v>152</v>
      </c>
      <c r="AU243" s="18" t="s">
        <v>81</v>
      </c>
    </row>
    <row r="244" spans="2:51" s="13" customFormat="1" ht="10.2">
      <c r="B244" s="160"/>
      <c r="D244" s="155" t="s">
        <v>165</v>
      </c>
      <c r="E244" s="161" t="s">
        <v>1</v>
      </c>
      <c r="F244" s="162" t="s">
        <v>254</v>
      </c>
      <c r="H244" s="163">
        <v>36</v>
      </c>
      <c r="I244" s="164"/>
      <c r="L244" s="160"/>
      <c r="M244" s="165"/>
      <c r="N244" s="166"/>
      <c r="O244" s="166"/>
      <c r="P244" s="166"/>
      <c r="Q244" s="166"/>
      <c r="R244" s="166"/>
      <c r="S244" s="166"/>
      <c r="T244" s="167"/>
      <c r="AT244" s="161" t="s">
        <v>165</v>
      </c>
      <c r="AU244" s="161" t="s">
        <v>81</v>
      </c>
      <c r="AV244" s="13" t="s">
        <v>83</v>
      </c>
      <c r="AW244" s="13" t="s">
        <v>30</v>
      </c>
      <c r="AX244" s="13" t="s">
        <v>73</v>
      </c>
      <c r="AY244" s="161" t="s">
        <v>144</v>
      </c>
    </row>
    <row r="245" spans="2:51" s="14" customFormat="1" ht="10.2">
      <c r="B245" s="168"/>
      <c r="D245" s="155" t="s">
        <v>165</v>
      </c>
      <c r="E245" s="169" t="s">
        <v>1</v>
      </c>
      <c r="F245" s="170" t="s">
        <v>167</v>
      </c>
      <c r="H245" s="171">
        <v>36</v>
      </c>
      <c r="I245" s="172"/>
      <c r="L245" s="168"/>
      <c r="M245" s="173"/>
      <c r="N245" s="174"/>
      <c r="O245" s="174"/>
      <c r="P245" s="174"/>
      <c r="Q245" s="174"/>
      <c r="R245" s="174"/>
      <c r="S245" s="174"/>
      <c r="T245" s="175"/>
      <c r="AT245" s="169" t="s">
        <v>165</v>
      </c>
      <c r="AU245" s="169" t="s">
        <v>81</v>
      </c>
      <c r="AV245" s="14" t="s">
        <v>151</v>
      </c>
      <c r="AW245" s="14" t="s">
        <v>30</v>
      </c>
      <c r="AX245" s="14" t="s">
        <v>81</v>
      </c>
      <c r="AY245" s="169" t="s">
        <v>144</v>
      </c>
    </row>
    <row r="246" spans="1:65" s="2" customFormat="1" ht="22.8">
      <c r="A246" s="33"/>
      <c r="B246" s="141"/>
      <c r="C246" s="142" t="s">
        <v>311</v>
      </c>
      <c r="D246" s="142" t="s">
        <v>146</v>
      </c>
      <c r="E246" s="143" t="s">
        <v>1342</v>
      </c>
      <c r="F246" s="144" t="s">
        <v>1343</v>
      </c>
      <c r="G246" s="145" t="s">
        <v>1054</v>
      </c>
      <c r="H246" s="146">
        <v>36</v>
      </c>
      <c r="I246" s="147"/>
      <c r="J246" s="148">
        <f>ROUND(I246*H246,2)</f>
        <v>0</v>
      </c>
      <c r="K246" s="144" t="s">
        <v>183</v>
      </c>
      <c r="L246" s="34"/>
      <c r="M246" s="149" t="s">
        <v>1</v>
      </c>
      <c r="N246" s="150" t="s">
        <v>38</v>
      </c>
      <c r="O246" s="59"/>
      <c r="P246" s="151">
        <f>O246*H246</f>
        <v>0</v>
      </c>
      <c r="Q246" s="151">
        <v>0</v>
      </c>
      <c r="R246" s="151">
        <f>Q246*H246</f>
        <v>0</v>
      </c>
      <c r="S246" s="151">
        <v>0</v>
      </c>
      <c r="T246" s="152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53" t="s">
        <v>1055</v>
      </c>
      <c r="AT246" s="153" t="s">
        <v>146</v>
      </c>
      <c r="AU246" s="153" t="s">
        <v>81</v>
      </c>
      <c r="AY246" s="18" t="s">
        <v>144</v>
      </c>
      <c r="BE246" s="154">
        <f>IF(N246="základní",J246,0)</f>
        <v>0</v>
      </c>
      <c r="BF246" s="154">
        <f>IF(N246="snížená",J246,0)</f>
        <v>0</v>
      </c>
      <c r="BG246" s="154">
        <f>IF(N246="zákl. přenesená",J246,0)</f>
        <v>0</v>
      </c>
      <c r="BH246" s="154">
        <f>IF(N246="sníž. přenesená",J246,0)</f>
        <v>0</v>
      </c>
      <c r="BI246" s="154">
        <f>IF(N246="nulová",J246,0)</f>
        <v>0</v>
      </c>
      <c r="BJ246" s="18" t="s">
        <v>81</v>
      </c>
      <c r="BK246" s="154">
        <f>ROUND(I246*H246,2)</f>
        <v>0</v>
      </c>
      <c r="BL246" s="18" t="s">
        <v>1055</v>
      </c>
      <c r="BM246" s="153" t="s">
        <v>314</v>
      </c>
    </row>
    <row r="247" spans="1:47" s="2" customFormat="1" ht="10.2">
      <c r="A247" s="33"/>
      <c r="B247" s="34"/>
      <c r="C247" s="33"/>
      <c r="D247" s="155" t="s">
        <v>152</v>
      </c>
      <c r="E247" s="33"/>
      <c r="F247" s="156" t="s">
        <v>1343</v>
      </c>
      <c r="G247" s="33"/>
      <c r="H247" s="33"/>
      <c r="I247" s="157"/>
      <c r="J247" s="33"/>
      <c r="K247" s="33"/>
      <c r="L247" s="34"/>
      <c r="M247" s="158"/>
      <c r="N247" s="159"/>
      <c r="O247" s="59"/>
      <c r="P247" s="59"/>
      <c r="Q247" s="59"/>
      <c r="R247" s="59"/>
      <c r="S247" s="59"/>
      <c r="T247" s="60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T247" s="18" t="s">
        <v>152</v>
      </c>
      <c r="AU247" s="18" t="s">
        <v>81</v>
      </c>
    </row>
    <row r="248" spans="2:51" s="13" customFormat="1" ht="10.2">
      <c r="B248" s="160"/>
      <c r="D248" s="155" t="s">
        <v>165</v>
      </c>
      <c r="E248" s="161" t="s">
        <v>1</v>
      </c>
      <c r="F248" s="162" t="s">
        <v>254</v>
      </c>
      <c r="H248" s="163">
        <v>36</v>
      </c>
      <c r="I248" s="164"/>
      <c r="L248" s="160"/>
      <c r="M248" s="165"/>
      <c r="N248" s="166"/>
      <c r="O248" s="166"/>
      <c r="P248" s="166"/>
      <c r="Q248" s="166"/>
      <c r="R248" s="166"/>
      <c r="S248" s="166"/>
      <c r="T248" s="167"/>
      <c r="AT248" s="161" t="s">
        <v>165</v>
      </c>
      <c r="AU248" s="161" t="s">
        <v>81</v>
      </c>
      <c r="AV248" s="13" t="s">
        <v>83</v>
      </c>
      <c r="AW248" s="13" t="s">
        <v>30</v>
      </c>
      <c r="AX248" s="13" t="s">
        <v>73</v>
      </c>
      <c r="AY248" s="161" t="s">
        <v>144</v>
      </c>
    </row>
    <row r="249" spans="2:51" s="14" customFormat="1" ht="10.2">
      <c r="B249" s="168"/>
      <c r="D249" s="155" t="s">
        <v>165</v>
      </c>
      <c r="E249" s="169" t="s">
        <v>1</v>
      </c>
      <c r="F249" s="170" t="s">
        <v>167</v>
      </c>
      <c r="H249" s="171">
        <v>36</v>
      </c>
      <c r="I249" s="172"/>
      <c r="L249" s="168"/>
      <c r="M249" s="173"/>
      <c r="N249" s="174"/>
      <c r="O249" s="174"/>
      <c r="P249" s="174"/>
      <c r="Q249" s="174"/>
      <c r="R249" s="174"/>
      <c r="S249" s="174"/>
      <c r="T249" s="175"/>
      <c r="AT249" s="169" t="s">
        <v>165</v>
      </c>
      <c r="AU249" s="169" t="s">
        <v>81</v>
      </c>
      <c r="AV249" s="14" t="s">
        <v>151</v>
      </c>
      <c r="AW249" s="14" t="s">
        <v>30</v>
      </c>
      <c r="AX249" s="14" t="s">
        <v>81</v>
      </c>
      <c r="AY249" s="169" t="s">
        <v>144</v>
      </c>
    </row>
    <row r="250" spans="1:63" s="2" customFormat="1" ht="49.95" customHeight="1">
      <c r="A250" s="33"/>
      <c r="B250" s="34"/>
      <c r="C250" s="33"/>
      <c r="D250" s="33"/>
      <c r="E250" s="131" t="s">
        <v>823</v>
      </c>
      <c r="F250" s="131" t="s">
        <v>824</v>
      </c>
      <c r="G250" s="33"/>
      <c r="H250" s="33"/>
      <c r="I250" s="33"/>
      <c r="J250" s="118">
        <f aca="true" t="shared" si="0" ref="J250:J255">BK250</f>
        <v>0</v>
      </c>
      <c r="K250" s="33"/>
      <c r="L250" s="34"/>
      <c r="M250" s="158"/>
      <c r="N250" s="159"/>
      <c r="O250" s="59"/>
      <c r="P250" s="59"/>
      <c r="Q250" s="59"/>
      <c r="R250" s="59"/>
      <c r="S250" s="59"/>
      <c r="T250" s="60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T250" s="18" t="s">
        <v>72</v>
      </c>
      <c r="AU250" s="18" t="s">
        <v>73</v>
      </c>
      <c r="AY250" s="18" t="s">
        <v>825</v>
      </c>
      <c r="BK250" s="154">
        <f>SUM(BK251:BK255)</f>
        <v>0</v>
      </c>
    </row>
    <row r="251" spans="1:63" s="2" customFormat="1" ht="16.35" customHeight="1">
      <c r="A251" s="33"/>
      <c r="B251" s="34"/>
      <c r="C251" s="201" t="s">
        <v>1</v>
      </c>
      <c r="D251" s="201" t="s">
        <v>146</v>
      </c>
      <c r="E251" s="202" t="s">
        <v>1</v>
      </c>
      <c r="F251" s="203" t="s">
        <v>1</v>
      </c>
      <c r="G251" s="204" t="s">
        <v>1</v>
      </c>
      <c r="H251" s="205"/>
      <c r="I251" s="206"/>
      <c r="J251" s="207">
        <f t="shared" si="0"/>
        <v>0</v>
      </c>
      <c r="K251" s="208"/>
      <c r="L251" s="34"/>
      <c r="M251" s="209" t="s">
        <v>1</v>
      </c>
      <c r="N251" s="210" t="s">
        <v>38</v>
      </c>
      <c r="O251" s="59"/>
      <c r="P251" s="59"/>
      <c r="Q251" s="59"/>
      <c r="R251" s="59"/>
      <c r="S251" s="59"/>
      <c r="T251" s="60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T251" s="18" t="s">
        <v>825</v>
      </c>
      <c r="AU251" s="18" t="s">
        <v>81</v>
      </c>
      <c r="AY251" s="18" t="s">
        <v>825</v>
      </c>
      <c r="BE251" s="154">
        <f>IF(N251="základní",J251,0)</f>
        <v>0</v>
      </c>
      <c r="BF251" s="154">
        <f>IF(N251="snížená",J251,0)</f>
        <v>0</v>
      </c>
      <c r="BG251" s="154">
        <f>IF(N251="zákl. přenesená",J251,0)</f>
        <v>0</v>
      </c>
      <c r="BH251" s="154">
        <f>IF(N251="sníž. přenesená",J251,0)</f>
        <v>0</v>
      </c>
      <c r="BI251" s="154">
        <f>IF(N251="nulová",J251,0)</f>
        <v>0</v>
      </c>
      <c r="BJ251" s="18" t="s">
        <v>81</v>
      </c>
      <c r="BK251" s="154">
        <f>I251*H251</f>
        <v>0</v>
      </c>
    </row>
    <row r="252" spans="1:63" s="2" customFormat="1" ht="16.35" customHeight="1">
      <c r="A252" s="33"/>
      <c r="B252" s="34"/>
      <c r="C252" s="201" t="s">
        <v>1</v>
      </c>
      <c r="D252" s="201" t="s">
        <v>146</v>
      </c>
      <c r="E252" s="202" t="s">
        <v>1</v>
      </c>
      <c r="F252" s="203" t="s">
        <v>1</v>
      </c>
      <c r="G252" s="204" t="s">
        <v>1</v>
      </c>
      <c r="H252" s="205"/>
      <c r="I252" s="206"/>
      <c r="J252" s="207">
        <f t="shared" si="0"/>
        <v>0</v>
      </c>
      <c r="K252" s="208"/>
      <c r="L252" s="34"/>
      <c r="M252" s="209" t="s">
        <v>1</v>
      </c>
      <c r="N252" s="210" t="s">
        <v>38</v>
      </c>
      <c r="O252" s="59"/>
      <c r="P252" s="59"/>
      <c r="Q252" s="59"/>
      <c r="R252" s="59"/>
      <c r="S252" s="59"/>
      <c r="T252" s="60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8" t="s">
        <v>825</v>
      </c>
      <c r="AU252" s="18" t="s">
        <v>81</v>
      </c>
      <c r="AY252" s="18" t="s">
        <v>825</v>
      </c>
      <c r="BE252" s="154">
        <f>IF(N252="základní",J252,0)</f>
        <v>0</v>
      </c>
      <c r="BF252" s="154">
        <f>IF(N252="snížená",J252,0)</f>
        <v>0</v>
      </c>
      <c r="BG252" s="154">
        <f>IF(N252="zákl. přenesená",J252,0)</f>
        <v>0</v>
      </c>
      <c r="BH252" s="154">
        <f>IF(N252="sníž. přenesená",J252,0)</f>
        <v>0</v>
      </c>
      <c r="BI252" s="154">
        <f>IF(N252="nulová",J252,0)</f>
        <v>0</v>
      </c>
      <c r="BJ252" s="18" t="s">
        <v>81</v>
      </c>
      <c r="BK252" s="154">
        <f>I252*H252</f>
        <v>0</v>
      </c>
    </row>
    <row r="253" spans="1:63" s="2" customFormat="1" ht="16.35" customHeight="1">
      <c r="A253" s="33"/>
      <c r="B253" s="34"/>
      <c r="C253" s="201" t="s">
        <v>1</v>
      </c>
      <c r="D253" s="201" t="s">
        <v>146</v>
      </c>
      <c r="E253" s="202" t="s">
        <v>1</v>
      </c>
      <c r="F253" s="203" t="s">
        <v>1</v>
      </c>
      <c r="G253" s="204" t="s">
        <v>1</v>
      </c>
      <c r="H253" s="205"/>
      <c r="I253" s="206"/>
      <c r="J253" s="207">
        <f t="shared" si="0"/>
        <v>0</v>
      </c>
      <c r="K253" s="208"/>
      <c r="L253" s="34"/>
      <c r="M253" s="209" t="s">
        <v>1</v>
      </c>
      <c r="N253" s="210" t="s">
        <v>38</v>
      </c>
      <c r="O253" s="59"/>
      <c r="P253" s="59"/>
      <c r="Q253" s="59"/>
      <c r="R253" s="59"/>
      <c r="S253" s="59"/>
      <c r="T253" s="60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T253" s="18" t="s">
        <v>825</v>
      </c>
      <c r="AU253" s="18" t="s">
        <v>81</v>
      </c>
      <c r="AY253" s="18" t="s">
        <v>825</v>
      </c>
      <c r="BE253" s="154">
        <f>IF(N253="základní",J253,0)</f>
        <v>0</v>
      </c>
      <c r="BF253" s="154">
        <f>IF(N253="snížená",J253,0)</f>
        <v>0</v>
      </c>
      <c r="BG253" s="154">
        <f>IF(N253="zákl. přenesená",J253,0)</f>
        <v>0</v>
      </c>
      <c r="BH253" s="154">
        <f>IF(N253="sníž. přenesená",J253,0)</f>
        <v>0</v>
      </c>
      <c r="BI253" s="154">
        <f>IF(N253="nulová",J253,0)</f>
        <v>0</v>
      </c>
      <c r="BJ253" s="18" t="s">
        <v>81</v>
      </c>
      <c r="BK253" s="154">
        <f>I253*H253</f>
        <v>0</v>
      </c>
    </row>
    <row r="254" spans="1:63" s="2" customFormat="1" ht="16.35" customHeight="1">
      <c r="A254" s="33"/>
      <c r="B254" s="34"/>
      <c r="C254" s="201" t="s">
        <v>1</v>
      </c>
      <c r="D254" s="201" t="s">
        <v>146</v>
      </c>
      <c r="E254" s="202" t="s">
        <v>1</v>
      </c>
      <c r="F254" s="203" t="s">
        <v>1</v>
      </c>
      <c r="G254" s="204" t="s">
        <v>1</v>
      </c>
      <c r="H254" s="205"/>
      <c r="I254" s="206"/>
      <c r="J254" s="207">
        <f t="shared" si="0"/>
        <v>0</v>
      </c>
      <c r="K254" s="208"/>
      <c r="L254" s="34"/>
      <c r="M254" s="209" t="s">
        <v>1</v>
      </c>
      <c r="N254" s="210" t="s">
        <v>38</v>
      </c>
      <c r="O254" s="59"/>
      <c r="P254" s="59"/>
      <c r="Q254" s="59"/>
      <c r="R254" s="59"/>
      <c r="S254" s="59"/>
      <c r="T254" s="60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T254" s="18" t="s">
        <v>825</v>
      </c>
      <c r="AU254" s="18" t="s">
        <v>81</v>
      </c>
      <c r="AY254" s="18" t="s">
        <v>825</v>
      </c>
      <c r="BE254" s="154">
        <f>IF(N254="základní",J254,0)</f>
        <v>0</v>
      </c>
      <c r="BF254" s="154">
        <f>IF(N254="snížená",J254,0)</f>
        <v>0</v>
      </c>
      <c r="BG254" s="154">
        <f>IF(N254="zákl. přenesená",J254,0)</f>
        <v>0</v>
      </c>
      <c r="BH254" s="154">
        <f>IF(N254="sníž. přenesená",J254,0)</f>
        <v>0</v>
      </c>
      <c r="BI254" s="154">
        <f>IF(N254="nulová",J254,0)</f>
        <v>0</v>
      </c>
      <c r="BJ254" s="18" t="s">
        <v>81</v>
      </c>
      <c r="BK254" s="154">
        <f>I254*H254</f>
        <v>0</v>
      </c>
    </row>
    <row r="255" spans="1:63" s="2" customFormat="1" ht="16.35" customHeight="1">
      <c r="A255" s="33"/>
      <c r="B255" s="34"/>
      <c r="C255" s="201" t="s">
        <v>1</v>
      </c>
      <c r="D255" s="201" t="s">
        <v>146</v>
      </c>
      <c r="E255" s="202" t="s">
        <v>1</v>
      </c>
      <c r="F255" s="203" t="s">
        <v>1</v>
      </c>
      <c r="G255" s="204" t="s">
        <v>1</v>
      </c>
      <c r="H255" s="205"/>
      <c r="I255" s="206"/>
      <c r="J255" s="207">
        <f t="shared" si="0"/>
        <v>0</v>
      </c>
      <c r="K255" s="208"/>
      <c r="L255" s="34"/>
      <c r="M255" s="209" t="s">
        <v>1</v>
      </c>
      <c r="N255" s="210" t="s">
        <v>38</v>
      </c>
      <c r="O255" s="211"/>
      <c r="P255" s="211"/>
      <c r="Q255" s="211"/>
      <c r="R255" s="211"/>
      <c r="S255" s="211"/>
      <c r="T255" s="212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T255" s="18" t="s">
        <v>825</v>
      </c>
      <c r="AU255" s="18" t="s">
        <v>81</v>
      </c>
      <c r="AY255" s="18" t="s">
        <v>825</v>
      </c>
      <c r="BE255" s="154">
        <f>IF(N255="základní",J255,0)</f>
        <v>0</v>
      </c>
      <c r="BF255" s="154">
        <f>IF(N255="snížená",J255,0)</f>
        <v>0</v>
      </c>
      <c r="BG255" s="154">
        <f>IF(N255="zákl. přenesená",J255,0)</f>
        <v>0</v>
      </c>
      <c r="BH255" s="154">
        <f>IF(N255="sníž. přenesená",J255,0)</f>
        <v>0</v>
      </c>
      <c r="BI255" s="154">
        <f>IF(N255="nulová",J255,0)</f>
        <v>0</v>
      </c>
      <c r="BJ255" s="18" t="s">
        <v>81</v>
      </c>
      <c r="BK255" s="154">
        <f>I255*H255</f>
        <v>0</v>
      </c>
    </row>
    <row r="256" spans="1:31" s="2" customFormat="1" ht="6.9" customHeight="1">
      <c r="A256" s="33"/>
      <c r="B256" s="48"/>
      <c r="C256" s="49"/>
      <c r="D256" s="49"/>
      <c r="E256" s="49"/>
      <c r="F256" s="49"/>
      <c r="G256" s="49"/>
      <c r="H256" s="49"/>
      <c r="I256" s="49"/>
      <c r="J256" s="49"/>
      <c r="K256" s="49"/>
      <c r="L256" s="34"/>
      <c r="M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</row>
  </sheetData>
  <autoFilter ref="C125:K255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251:D256">
      <formula1>"K, M"</formula1>
    </dataValidation>
    <dataValidation type="list" allowBlank="1" showInputMessage="1" showErrorMessage="1" error="Povoleny jsou hodnoty základní, snížená, zákl. přenesená, sníž. přenesená, nulová." sqref="N251:N256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72"/>
  <sheetViews>
    <sheetView showGridLines="0" workbookViewId="0" topLeftCell="A10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51" t="s">
        <v>5</v>
      </c>
      <c r="M2" s="236"/>
      <c r="N2" s="236"/>
      <c r="O2" s="236"/>
      <c r="P2" s="236"/>
      <c r="Q2" s="236"/>
      <c r="R2" s="236"/>
      <c r="S2" s="236"/>
      <c r="T2" s="236"/>
      <c r="U2" s="236"/>
      <c r="V2" s="236"/>
      <c r="AT2" s="18" t="s">
        <v>98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102</v>
      </c>
      <c r="L4" s="21"/>
      <c r="M4" s="90" t="s">
        <v>10</v>
      </c>
      <c r="AT4" s="18" t="s">
        <v>3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52" t="str">
        <f>'Rekapitulace stavby'!K6</f>
        <v>Stavební úpravy suterénu C, Nemocnice Nymburk s.r.o.</v>
      </c>
      <c r="F7" s="253"/>
      <c r="G7" s="253"/>
      <c r="H7" s="253"/>
      <c r="L7" s="21"/>
    </row>
    <row r="8" spans="1:31" s="2" customFormat="1" ht="12" customHeight="1">
      <c r="A8" s="33"/>
      <c r="B8" s="34"/>
      <c r="C8" s="33"/>
      <c r="D8" s="28" t="s">
        <v>103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13" t="s">
        <v>1344</v>
      </c>
      <c r="F9" s="254"/>
      <c r="G9" s="254"/>
      <c r="H9" s="25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28" t="s">
        <v>22</v>
      </c>
      <c r="J12" s="56" t="str">
        <f>'Rekapitulace stavby'!AN8</f>
        <v>7. 7. 2021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28" t="s">
        <v>25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26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5" t="str">
        <f>'Rekapitulace stavby'!E14</f>
        <v>Vyplň údaj</v>
      </c>
      <c r="F18" s="235"/>
      <c r="G18" s="235"/>
      <c r="H18" s="235"/>
      <c r="I18" s="28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25</v>
      </c>
      <c r="J20" s="26" t="str">
        <f>IF('Rekapitulace stavby'!AN16="","",'Rekapitulace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 xml:space="preserve"> </v>
      </c>
      <c r="F21" s="33"/>
      <c r="G21" s="33"/>
      <c r="H21" s="33"/>
      <c r="I21" s="28" t="s">
        <v>26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28" t="s">
        <v>25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26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32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40" t="s">
        <v>1</v>
      </c>
      <c r="F27" s="240"/>
      <c r="G27" s="240"/>
      <c r="H27" s="24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33</v>
      </c>
      <c r="E30" s="33"/>
      <c r="F30" s="33"/>
      <c r="G30" s="33"/>
      <c r="H30" s="33"/>
      <c r="I30" s="33"/>
      <c r="J30" s="72">
        <f>ROUND(J120,2)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35</v>
      </c>
      <c r="G32" s="33"/>
      <c r="H32" s="33"/>
      <c r="I32" s="37" t="s">
        <v>34</v>
      </c>
      <c r="J32" s="37" t="s">
        <v>36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37</v>
      </c>
      <c r="E33" s="28" t="s">
        <v>38</v>
      </c>
      <c r="F33" s="96">
        <f>ROUND((ROUND((SUM(BE120:BE165)),2)+SUM(BE167:BE171)),2)</f>
        <v>0</v>
      </c>
      <c r="G33" s="33"/>
      <c r="H33" s="33"/>
      <c r="I33" s="97">
        <v>0.21</v>
      </c>
      <c r="J33" s="96">
        <f>ROUND((ROUND(((SUM(BE120:BE165))*I33),2)+(SUM(BE167:BE171)*I33)),2)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39</v>
      </c>
      <c r="F34" s="96">
        <f>ROUND((ROUND((SUM(BF120:BF165)),2)+SUM(BF167:BF171)),2)</f>
        <v>0</v>
      </c>
      <c r="G34" s="33"/>
      <c r="H34" s="33"/>
      <c r="I34" s="97">
        <v>0.15</v>
      </c>
      <c r="J34" s="96">
        <f>ROUND((ROUND(((SUM(BF120:BF165))*I34),2)+(SUM(BF167:BF171)*I34)),2)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40</v>
      </c>
      <c r="F35" s="96">
        <f>ROUND((ROUND((SUM(BG120:BG165)),2)+SUM(BG167:BG171)),2)</f>
        <v>0</v>
      </c>
      <c r="G35" s="33"/>
      <c r="H35" s="33"/>
      <c r="I35" s="97">
        <v>0.21</v>
      </c>
      <c r="J35" s="96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41</v>
      </c>
      <c r="F36" s="96">
        <f>ROUND((ROUND((SUM(BH120:BH165)),2)+SUM(BH167:BH171)),2)</f>
        <v>0</v>
      </c>
      <c r="G36" s="33"/>
      <c r="H36" s="33"/>
      <c r="I36" s="97">
        <v>0.15</v>
      </c>
      <c r="J36" s="96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42</v>
      </c>
      <c r="F37" s="96">
        <f>ROUND((ROUND((SUM(BI120:BI165)),2)+SUM(BI167:BI171)),2)</f>
        <v>0</v>
      </c>
      <c r="G37" s="33"/>
      <c r="H37" s="33"/>
      <c r="I37" s="97">
        <v>0</v>
      </c>
      <c r="J37" s="9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43</v>
      </c>
      <c r="E39" s="61"/>
      <c r="F39" s="61"/>
      <c r="G39" s="100" t="s">
        <v>44</v>
      </c>
      <c r="H39" s="101" t="s">
        <v>45</v>
      </c>
      <c r="I39" s="61"/>
      <c r="J39" s="102">
        <f>SUM(J30:J37)</f>
        <v>0</v>
      </c>
      <c r="K39" s="10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43"/>
      <c r="D50" s="44" t="s">
        <v>46</v>
      </c>
      <c r="E50" s="45"/>
      <c r="F50" s="45"/>
      <c r="G50" s="44" t="s">
        <v>47</v>
      </c>
      <c r="H50" s="45"/>
      <c r="I50" s="45"/>
      <c r="J50" s="45"/>
      <c r="K50" s="45"/>
      <c r="L50" s="43"/>
    </row>
    <row r="51" spans="2:12" ht="10.2">
      <c r="B51" s="21"/>
      <c r="L51" s="21"/>
    </row>
    <row r="52" spans="2:12" ht="10.2">
      <c r="B52" s="21"/>
      <c r="L52" s="21"/>
    </row>
    <row r="53" spans="2:12" ht="10.2">
      <c r="B53" s="21"/>
      <c r="L53" s="21"/>
    </row>
    <row r="54" spans="2:12" ht="10.2">
      <c r="B54" s="21"/>
      <c r="L54" s="21"/>
    </row>
    <row r="55" spans="2:12" ht="10.2">
      <c r="B55" s="21"/>
      <c r="L55" s="21"/>
    </row>
    <row r="56" spans="2:12" ht="10.2">
      <c r="B56" s="21"/>
      <c r="L56" s="21"/>
    </row>
    <row r="57" spans="2:12" ht="10.2">
      <c r="B57" s="21"/>
      <c r="L57" s="21"/>
    </row>
    <row r="58" spans="2:12" ht="10.2">
      <c r="B58" s="21"/>
      <c r="L58" s="21"/>
    </row>
    <row r="59" spans="2:12" ht="10.2">
      <c r="B59" s="21"/>
      <c r="L59" s="21"/>
    </row>
    <row r="60" spans="2:12" ht="10.2">
      <c r="B60" s="21"/>
      <c r="L60" s="21"/>
    </row>
    <row r="61" spans="1:31" s="2" customFormat="1" ht="13.2">
      <c r="A61" s="33"/>
      <c r="B61" s="34"/>
      <c r="C61" s="33"/>
      <c r="D61" s="46" t="s">
        <v>48</v>
      </c>
      <c r="E61" s="36"/>
      <c r="F61" s="104" t="s">
        <v>49</v>
      </c>
      <c r="G61" s="46" t="s">
        <v>48</v>
      </c>
      <c r="H61" s="36"/>
      <c r="I61" s="36"/>
      <c r="J61" s="105" t="s">
        <v>49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0.2">
      <c r="B62" s="21"/>
      <c r="L62" s="21"/>
    </row>
    <row r="63" spans="2:12" ht="10.2">
      <c r="B63" s="21"/>
      <c r="L63" s="21"/>
    </row>
    <row r="64" spans="2:12" ht="10.2">
      <c r="B64" s="21"/>
      <c r="L64" s="21"/>
    </row>
    <row r="65" spans="1:31" s="2" customFormat="1" ht="13.2">
      <c r="A65" s="33"/>
      <c r="B65" s="34"/>
      <c r="C65" s="33"/>
      <c r="D65" s="44" t="s">
        <v>50</v>
      </c>
      <c r="E65" s="47"/>
      <c r="F65" s="47"/>
      <c r="G65" s="44" t="s">
        <v>51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0.2">
      <c r="B66" s="21"/>
      <c r="L66" s="21"/>
    </row>
    <row r="67" spans="2:12" ht="10.2">
      <c r="B67" s="21"/>
      <c r="L67" s="21"/>
    </row>
    <row r="68" spans="2:12" ht="10.2">
      <c r="B68" s="21"/>
      <c r="L68" s="21"/>
    </row>
    <row r="69" spans="2:12" ht="10.2">
      <c r="B69" s="21"/>
      <c r="L69" s="21"/>
    </row>
    <row r="70" spans="2:12" ht="10.2">
      <c r="B70" s="21"/>
      <c r="L70" s="21"/>
    </row>
    <row r="71" spans="2:12" ht="10.2">
      <c r="B71" s="21"/>
      <c r="L71" s="21"/>
    </row>
    <row r="72" spans="2:12" ht="10.2">
      <c r="B72" s="21"/>
      <c r="L72" s="21"/>
    </row>
    <row r="73" spans="2:12" ht="10.2">
      <c r="B73" s="21"/>
      <c r="L73" s="21"/>
    </row>
    <row r="74" spans="2:12" ht="10.2">
      <c r="B74" s="21"/>
      <c r="L74" s="21"/>
    </row>
    <row r="75" spans="2:12" ht="10.2">
      <c r="B75" s="21"/>
      <c r="L75" s="21"/>
    </row>
    <row r="76" spans="1:31" s="2" customFormat="1" ht="13.2">
      <c r="A76" s="33"/>
      <c r="B76" s="34"/>
      <c r="C76" s="33"/>
      <c r="D76" s="46" t="s">
        <v>48</v>
      </c>
      <c r="E76" s="36"/>
      <c r="F76" s="104" t="s">
        <v>49</v>
      </c>
      <c r="G76" s="46" t="s">
        <v>48</v>
      </c>
      <c r="H76" s="36"/>
      <c r="I76" s="36"/>
      <c r="J76" s="105" t="s">
        <v>49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105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52" t="str">
        <f>E7</f>
        <v>Stavební úpravy suterénu C, Nemocnice Nymburk s.r.o.</v>
      </c>
      <c r="F85" s="253"/>
      <c r="G85" s="253"/>
      <c r="H85" s="25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103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13" t="str">
        <f>E9</f>
        <v>06 (1) - Interiérové vybavení</v>
      </c>
      <c r="F87" s="254"/>
      <c r="G87" s="254"/>
      <c r="H87" s="25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 xml:space="preserve"> </v>
      </c>
      <c r="G89" s="33"/>
      <c r="H89" s="33"/>
      <c r="I89" s="28" t="s">
        <v>22</v>
      </c>
      <c r="J89" s="56" t="str">
        <f>IF(J12="","",J12)</f>
        <v>7. 7. 2021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8" t="s">
        <v>24</v>
      </c>
      <c r="D91" s="33"/>
      <c r="E91" s="33"/>
      <c r="F91" s="26" t="str">
        <f>E15</f>
        <v xml:space="preserve"> </v>
      </c>
      <c r="G91" s="33"/>
      <c r="H91" s="33"/>
      <c r="I91" s="28" t="s">
        <v>29</v>
      </c>
      <c r="J91" s="31" t="str">
        <f>E21</f>
        <v xml:space="preserve"> 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31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06" t="s">
        <v>106</v>
      </c>
      <c r="D94" s="98"/>
      <c r="E94" s="98"/>
      <c r="F94" s="98"/>
      <c r="G94" s="98"/>
      <c r="H94" s="98"/>
      <c r="I94" s="98"/>
      <c r="J94" s="107" t="s">
        <v>107</v>
      </c>
      <c r="K94" s="98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08" t="s">
        <v>108</v>
      </c>
      <c r="D96" s="33"/>
      <c r="E96" s="33"/>
      <c r="F96" s="33"/>
      <c r="G96" s="33"/>
      <c r="H96" s="33"/>
      <c r="I96" s="33"/>
      <c r="J96" s="72">
        <f>J120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109</v>
      </c>
    </row>
    <row r="97" spans="2:12" s="9" customFormat="1" ht="24.9" customHeight="1">
      <c r="B97" s="109"/>
      <c r="D97" s="110" t="s">
        <v>118</v>
      </c>
      <c r="E97" s="111"/>
      <c r="F97" s="111"/>
      <c r="G97" s="111"/>
      <c r="H97" s="111"/>
      <c r="I97" s="111"/>
      <c r="J97" s="112">
        <f>J121</f>
        <v>0</v>
      </c>
      <c r="L97" s="109"/>
    </row>
    <row r="98" spans="2:12" s="10" customFormat="1" ht="19.95" customHeight="1">
      <c r="B98" s="113"/>
      <c r="D98" s="114" t="s">
        <v>122</v>
      </c>
      <c r="E98" s="115"/>
      <c r="F98" s="115"/>
      <c r="G98" s="115"/>
      <c r="H98" s="115"/>
      <c r="I98" s="115"/>
      <c r="J98" s="116">
        <f>J122</f>
        <v>0</v>
      </c>
      <c r="L98" s="113"/>
    </row>
    <row r="99" spans="2:12" s="10" customFormat="1" ht="19.95" customHeight="1">
      <c r="B99" s="113"/>
      <c r="D99" s="114" t="s">
        <v>123</v>
      </c>
      <c r="E99" s="115"/>
      <c r="F99" s="115"/>
      <c r="G99" s="115"/>
      <c r="H99" s="115"/>
      <c r="I99" s="115"/>
      <c r="J99" s="116">
        <f>J149</f>
        <v>0</v>
      </c>
      <c r="L99" s="113"/>
    </row>
    <row r="100" spans="2:12" s="9" customFormat="1" ht="21.75" customHeight="1">
      <c r="B100" s="109"/>
      <c r="D100" s="117" t="s">
        <v>128</v>
      </c>
      <c r="J100" s="118">
        <f>J166</f>
        <v>0</v>
      </c>
      <c r="L100" s="109"/>
    </row>
    <row r="101" spans="1:31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" customHeight="1">
      <c r="A102" s="33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" customHeight="1">
      <c r="A106" s="33"/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" customHeight="1">
      <c r="A107" s="33"/>
      <c r="B107" s="34"/>
      <c r="C107" s="22" t="s">
        <v>129</v>
      </c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16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52" t="str">
        <f>E7</f>
        <v>Stavební úpravy suterénu C, Nemocnice Nymburk s.r.o.</v>
      </c>
      <c r="F110" s="253"/>
      <c r="G110" s="253"/>
      <c r="H110" s="25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103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3"/>
      <c r="D112" s="33"/>
      <c r="E112" s="213" t="str">
        <f>E9</f>
        <v>06 (1) - Interiérové vybavení</v>
      </c>
      <c r="F112" s="254"/>
      <c r="G112" s="254"/>
      <c r="H112" s="254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20</v>
      </c>
      <c r="D114" s="33"/>
      <c r="E114" s="33"/>
      <c r="F114" s="26" t="str">
        <f>F12</f>
        <v xml:space="preserve"> </v>
      </c>
      <c r="G114" s="33"/>
      <c r="H114" s="33"/>
      <c r="I114" s="28" t="s">
        <v>22</v>
      </c>
      <c r="J114" s="56" t="str">
        <f>IF(J12="","",J12)</f>
        <v>7. 7. 2021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5.15" customHeight="1">
      <c r="A116" s="33"/>
      <c r="B116" s="34"/>
      <c r="C116" s="28" t="s">
        <v>24</v>
      </c>
      <c r="D116" s="33"/>
      <c r="E116" s="33"/>
      <c r="F116" s="26" t="str">
        <f>E15</f>
        <v xml:space="preserve"> </v>
      </c>
      <c r="G116" s="33"/>
      <c r="H116" s="33"/>
      <c r="I116" s="28" t="s">
        <v>29</v>
      </c>
      <c r="J116" s="31" t="str">
        <f>E21</f>
        <v xml:space="preserve"> 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15" customHeight="1">
      <c r="A117" s="33"/>
      <c r="B117" s="34"/>
      <c r="C117" s="28" t="s">
        <v>27</v>
      </c>
      <c r="D117" s="33"/>
      <c r="E117" s="33"/>
      <c r="F117" s="26" t="str">
        <f>IF(E18="","",E18)</f>
        <v>Vyplň údaj</v>
      </c>
      <c r="G117" s="33"/>
      <c r="H117" s="33"/>
      <c r="I117" s="28" t="s">
        <v>31</v>
      </c>
      <c r="J117" s="31" t="str">
        <f>E24</f>
        <v xml:space="preserve"> 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0.3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1" customFormat="1" ht="29.25" customHeight="1">
      <c r="A119" s="119"/>
      <c r="B119" s="120"/>
      <c r="C119" s="121" t="s">
        <v>130</v>
      </c>
      <c r="D119" s="122" t="s">
        <v>58</v>
      </c>
      <c r="E119" s="122" t="s">
        <v>54</v>
      </c>
      <c r="F119" s="122" t="s">
        <v>55</v>
      </c>
      <c r="G119" s="122" t="s">
        <v>131</v>
      </c>
      <c r="H119" s="122" t="s">
        <v>132</v>
      </c>
      <c r="I119" s="122" t="s">
        <v>133</v>
      </c>
      <c r="J119" s="122" t="s">
        <v>107</v>
      </c>
      <c r="K119" s="123" t="s">
        <v>134</v>
      </c>
      <c r="L119" s="124"/>
      <c r="M119" s="63" t="s">
        <v>1</v>
      </c>
      <c r="N119" s="64" t="s">
        <v>37</v>
      </c>
      <c r="O119" s="64" t="s">
        <v>135</v>
      </c>
      <c r="P119" s="64" t="s">
        <v>136</v>
      </c>
      <c r="Q119" s="64" t="s">
        <v>137</v>
      </c>
      <c r="R119" s="64" t="s">
        <v>138</v>
      </c>
      <c r="S119" s="64" t="s">
        <v>139</v>
      </c>
      <c r="T119" s="65" t="s">
        <v>140</v>
      </c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</row>
    <row r="120" spans="1:63" s="2" customFormat="1" ht="22.8" customHeight="1">
      <c r="A120" s="33"/>
      <c r="B120" s="34"/>
      <c r="C120" s="70" t="s">
        <v>141</v>
      </c>
      <c r="D120" s="33"/>
      <c r="E120" s="33"/>
      <c r="F120" s="33"/>
      <c r="G120" s="33"/>
      <c r="H120" s="33"/>
      <c r="I120" s="33"/>
      <c r="J120" s="125">
        <f>BK120</f>
        <v>0</v>
      </c>
      <c r="K120" s="33"/>
      <c r="L120" s="34"/>
      <c r="M120" s="66"/>
      <c r="N120" s="57"/>
      <c r="O120" s="67"/>
      <c r="P120" s="126">
        <f>P121+P166</f>
        <v>0</v>
      </c>
      <c r="Q120" s="67"/>
      <c r="R120" s="126">
        <f>R121+R166</f>
        <v>0</v>
      </c>
      <c r="S120" s="67"/>
      <c r="T120" s="127">
        <f>T121+T166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72</v>
      </c>
      <c r="AU120" s="18" t="s">
        <v>109</v>
      </c>
      <c r="BK120" s="128">
        <f>BK121+BK166</f>
        <v>0</v>
      </c>
    </row>
    <row r="121" spans="2:63" s="12" customFormat="1" ht="25.95" customHeight="1">
      <c r="B121" s="129"/>
      <c r="D121" s="130" t="s">
        <v>72</v>
      </c>
      <c r="E121" s="131" t="s">
        <v>456</v>
      </c>
      <c r="F121" s="131" t="s">
        <v>457</v>
      </c>
      <c r="I121" s="132"/>
      <c r="J121" s="118">
        <f>BK121</f>
        <v>0</v>
      </c>
      <c r="L121" s="129"/>
      <c r="M121" s="133"/>
      <c r="N121" s="134"/>
      <c r="O121" s="134"/>
      <c r="P121" s="135">
        <f>P122+P149</f>
        <v>0</v>
      </c>
      <c r="Q121" s="134"/>
      <c r="R121" s="135">
        <f>R122+R149</f>
        <v>0</v>
      </c>
      <c r="S121" s="134"/>
      <c r="T121" s="136">
        <f>T122+T149</f>
        <v>0</v>
      </c>
      <c r="AR121" s="130" t="s">
        <v>83</v>
      </c>
      <c r="AT121" s="137" t="s">
        <v>72</v>
      </c>
      <c r="AU121" s="137" t="s">
        <v>73</v>
      </c>
      <c r="AY121" s="130" t="s">
        <v>144</v>
      </c>
      <c r="BK121" s="138">
        <f>BK122+BK149</f>
        <v>0</v>
      </c>
    </row>
    <row r="122" spans="2:63" s="12" customFormat="1" ht="22.8" customHeight="1">
      <c r="B122" s="129"/>
      <c r="D122" s="130" t="s">
        <v>72</v>
      </c>
      <c r="E122" s="139" t="s">
        <v>520</v>
      </c>
      <c r="F122" s="139" t="s">
        <v>521</v>
      </c>
      <c r="I122" s="132"/>
      <c r="J122" s="140">
        <f>BK122</f>
        <v>0</v>
      </c>
      <c r="L122" s="129"/>
      <c r="M122" s="133"/>
      <c r="N122" s="134"/>
      <c r="O122" s="134"/>
      <c r="P122" s="135">
        <f>SUM(P123:P148)</f>
        <v>0</v>
      </c>
      <c r="Q122" s="134"/>
      <c r="R122" s="135">
        <f>SUM(R123:R148)</f>
        <v>0</v>
      </c>
      <c r="S122" s="134"/>
      <c r="T122" s="136">
        <f>SUM(T123:T148)</f>
        <v>0</v>
      </c>
      <c r="AR122" s="130" t="s">
        <v>83</v>
      </c>
      <c r="AT122" s="137" t="s">
        <v>72</v>
      </c>
      <c r="AU122" s="137" t="s">
        <v>81</v>
      </c>
      <c r="AY122" s="130" t="s">
        <v>144</v>
      </c>
      <c r="BK122" s="138">
        <f>SUM(BK123:BK148)</f>
        <v>0</v>
      </c>
    </row>
    <row r="123" spans="1:65" s="2" customFormat="1" ht="34.2">
      <c r="A123" s="33"/>
      <c r="B123" s="141"/>
      <c r="C123" s="142" t="s">
        <v>81</v>
      </c>
      <c r="D123" s="142" t="s">
        <v>146</v>
      </c>
      <c r="E123" s="143" t="s">
        <v>1345</v>
      </c>
      <c r="F123" s="144" t="s">
        <v>1346</v>
      </c>
      <c r="G123" s="145" t="s">
        <v>893</v>
      </c>
      <c r="H123" s="146">
        <v>2</v>
      </c>
      <c r="I123" s="147"/>
      <c r="J123" s="148">
        <f>ROUND(I123*H123,2)</f>
        <v>0</v>
      </c>
      <c r="K123" s="144" t="s">
        <v>171</v>
      </c>
      <c r="L123" s="34"/>
      <c r="M123" s="149" t="s">
        <v>1</v>
      </c>
      <c r="N123" s="150" t="s">
        <v>38</v>
      </c>
      <c r="O123" s="59"/>
      <c r="P123" s="151">
        <f>O123*H123</f>
        <v>0</v>
      </c>
      <c r="Q123" s="151">
        <v>0</v>
      </c>
      <c r="R123" s="151">
        <f>Q123*H123</f>
        <v>0</v>
      </c>
      <c r="S123" s="151">
        <v>0</v>
      </c>
      <c r="T123" s="152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3" t="s">
        <v>196</v>
      </c>
      <c r="AT123" s="153" t="s">
        <v>146</v>
      </c>
      <c r="AU123" s="153" t="s">
        <v>83</v>
      </c>
      <c r="AY123" s="18" t="s">
        <v>144</v>
      </c>
      <c r="BE123" s="154">
        <f>IF(N123="základní",J123,0)</f>
        <v>0</v>
      </c>
      <c r="BF123" s="154">
        <f>IF(N123="snížená",J123,0)</f>
        <v>0</v>
      </c>
      <c r="BG123" s="154">
        <f>IF(N123="zákl. přenesená",J123,0)</f>
        <v>0</v>
      </c>
      <c r="BH123" s="154">
        <f>IF(N123="sníž. přenesená",J123,0)</f>
        <v>0</v>
      </c>
      <c r="BI123" s="154">
        <f>IF(N123="nulová",J123,0)</f>
        <v>0</v>
      </c>
      <c r="BJ123" s="18" t="s">
        <v>81</v>
      </c>
      <c r="BK123" s="154">
        <f>ROUND(I123*H123,2)</f>
        <v>0</v>
      </c>
      <c r="BL123" s="18" t="s">
        <v>196</v>
      </c>
      <c r="BM123" s="153" t="s">
        <v>83</v>
      </c>
    </row>
    <row r="124" spans="1:47" s="2" customFormat="1" ht="28.8">
      <c r="A124" s="33"/>
      <c r="B124" s="34"/>
      <c r="C124" s="33"/>
      <c r="D124" s="155" t="s">
        <v>152</v>
      </c>
      <c r="E124" s="33"/>
      <c r="F124" s="156" t="s">
        <v>1347</v>
      </c>
      <c r="G124" s="33"/>
      <c r="H124" s="33"/>
      <c r="I124" s="157"/>
      <c r="J124" s="33"/>
      <c r="K124" s="33"/>
      <c r="L124" s="34"/>
      <c r="M124" s="158"/>
      <c r="N124" s="159"/>
      <c r="O124" s="59"/>
      <c r="P124" s="59"/>
      <c r="Q124" s="59"/>
      <c r="R124" s="59"/>
      <c r="S124" s="59"/>
      <c r="T124" s="60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152</v>
      </c>
      <c r="AU124" s="18" t="s">
        <v>83</v>
      </c>
    </row>
    <row r="125" spans="1:65" s="2" customFormat="1" ht="34.2">
      <c r="A125" s="33"/>
      <c r="B125" s="141"/>
      <c r="C125" s="142" t="s">
        <v>83</v>
      </c>
      <c r="D125" s="142" t="s">
        <v>146</v>
      </c>
      <c r="E125" s="143" t="s">
        <v>1348</v>
      </c>
      <c r="F125" s="144" t="s">
        <v>1349</v>
      </c>
      <c r="G125" s="145" t="s">
        <v>893</v>
      </c>
      <c r="H125" s="146">
        <v>2</v>
      </c>
      <c r="I125" s="147"/>
      <c r="J125" s="148">
        <f>ROUND(I125*H125,2)</f>
        <v>0</v>
      </c>
      <c r="K125" s="144" t="s">
        <v>171</v>
      </c>
      <c r="L125" s="34"/>
      <c r="M125" s="149" t="s">
        <v>1</v>
      </c>
      <c r="N125" s="150" t="s">
        <v>38</v>
      </c>
      <c r="O125" s="59"/>
      <c r="P125" s="151">
        <f>O125*H125</f>
        <v>0</v>
      </c>
      <c r="Q125" s="151">
        <v>0</v>
      </c>
      <c r="R125" s="151">
        <f>Q125*H125</f>
        <v>0</v>
      </c>
      <c r="S125" s="151">
        <v>0</v>
      </c>
      <c r="T125" s="152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3" t="s">
        <v>196</v>
      </c>
      <c r="AT125" s="153" t="s">
        <v>146</v>
      </c>
      <c r="AU125" s="153" t="s">
        <v>83</v>
      </c>
      <c r="AY125" s="18" t="s">
        <v>144</v>
      </c>
      <c r="BE125" s="154">
        <f>IF(N125="základní",J125,0)</f>
        <v>0</v>
      </c>
      <c r="BF125" s="154">
        <f>IF(N125="snížená",J125,0)</f>
        <v>0</v>
      </c>
      <c r="BG125" s="154">
        <f>IF(N125="zákl. přenesená",J125,0)</f>
        <v>0</v>
      </c>
      <c r="BH125" s="154">
        <f>IF(N125="sníž. přenesená",J125,0)</f>
        <v>0</v>
      </c>
      <c r="BI125" s="154">
        <f>IF(N125="nulová",J125,0)</f>
        <v>0</v>
      </c>
      <c r="BJ125" s="18" t="s">
        <v>81</v>
      </c>
      <c r="BK125" s="154">
        <f>ROUND(I125*H125,2)</f>
        <v>0</v>
      </c>
      <c r="BL125" s="18" t="s">
        <v>196</v>
      </c>
      <c r="BM125" s="153" t="s">
        <v>151</v>
      </c>
    </row>
    <row r="126" spans="1:47" s="2" customFormat="1" ht="28.8">
      <c r="A126" s="33"/>
      <c r="B126" s="34"/>
      <c r="C126" s="33"/>
      <c r="D126" s="155" t="s">
        <v>152</v>
      </c>
      <c r="E126" s="33"/>
      <c r="F126" s="156" t="s">
        <v>1350</v>
      </c>
      <c r="G126" s="33"/>
      <c r="H126" s="33"/>
      <c r="I126" s="157"/>
      <c r="J126" s="33"/>
      <c r="K126" s="33"/>
      <c r="L126" s="34"/>
      <c r="M126" s="158"/>
      <c r="N126" s="159"/>
      <c r="O126" s="59"/>
      <c r="P126" s="59"/>
      <c r="Q126" s="59"/>
      <c r="R126" s="59"/>
      <c r="S126" s="59"/>
      <c r="T126" s="60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152</v>
      </c>
      <c r="AU126" s="18" t="s">
        <v>83</v>
      </c>
    </row>
    <row r="127" spans="1:65" s="2" customFormat="1" ht="34.2">
      <c r="A127" s="33"/>
      <c r="B127" s="141"/>
      <c r="C127" s="142" t="s">
        <v>159</v>
      </c>
      <c r="D127" s="142" t="s">
        <v>146</v>
      </c>
      <c r="E127" s="143" t="s">
        <v>1351</v>
      </c>
      <c r="F127" s="144" t="s">
        <v>1352</v>
      </c>
      <c r="G127" s="145" t="s">
        <v>893</v>
      </c>
      <c r="H127" s="146">
        <v>1</v>
      </c>
      <c r="I127" s="147"/>
      <c r="J127" s="148">
        <f>ROUND(I127*H127,2)</f>
        <v>0</v>
      </c>
      <c r="K127" s="144" t="s">
        <v>171</v>
      </c>
      <c r="L127" s="34"/>
      <c r="M127" s="149" t="s">
        <v>1</v>
      </c>
      <c r="N127" s="150" t="s">
        <v>38</v>
      </c>
      <c r="O127" s="59"/>
      <c r="P127" s="151">
        <f>O127*H127</f>
        <v>0</v>
      </c>
      <c r="Q127" s="151">
        <v>0</v>
      </c>
      <c r="R127" s="151">
        <f>Q127*H127</f>
        <v>0</v>
      </c>
      <c r="S127" s="151">
        <v>0</v>
      </c>
      <c r="T127" s="152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3" t="s">
        <v>196</v>
      </c>
      <c r="AT127" s="153" t="s">
        <v>146</v>
      </c>
      <c r="AU127" s="153" t="s">
        <v>83</v>
      </c>
      <c r="AY127" s="18" t="s">
        <v>144</v>
      </c>
      <c r="BE127" s="154">
        <f>IF(N127="základní",J127,0)</f>
        <v>0</v>
      </c>
      <c r="BF127" s="154">
        <f>IF(N127="snížená",J127,0)</f>
        <v>0</v>
      </c>
      <c r="BG127" s="154">
        <f>IF(N127="zákl. přenesená",J127,0)</f>
        <v>0</v>
      </c>
      <c r="BH127" s="154">
        <f>IF(N127="sníž. přenesená",J127,0)</f>
        <v>0</v>
      </c>
      <c r="BI127" s="154">
        <f>IF(N127="nulová",J127,0)</f>
        <v>0</v>
      </c>
      <c r="BJ127" s="18" t="s">
        <v>81</v>
      </c>
      <c r="BK127" s="154">
        <f>ROUND(I127*H127,2)</f>
        <v>0</v>
      </c>
      <c r="BL127" s="18" t="s">
        <v>196</v>
      </c>
      <c r="BM127" s="153" t="s">
        <v>163</v>
      </c>
    </row>
    <row r="128" spans="1:47" s="2" customFormat="1" ht="28.8">
      <c r="A128" s="33"/>
      <c r="B128" s="34"/>
      <c r="C128" s="33"/>
      <c r="D128" s="155" t="s">
        <v>152</v>
      </c>
      <c r="E128" s="33"/>
      <c r="F128" s="156" t="s">
        <v>1353</v>
      </c>
      <c r="G128" s="33"/>
      <c r="H128" s="33"/>
      <c r="I128" s="157"/>
      <c r="J128" s="33"/>
      <c r="K128" s="33"/>
      <c r="L128" s="34"/>
      <c r="M128" s="158"/>
      <c r="N128" s="159"/>
      <c r="O128" s="59"/>
      <c r="P128" s="59"/>
      <c r="Q128" s="59"/>
      <c r="R128" s="59"/>
      <c r="S128" s="59"/>
      <c r="T128" s="60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152</v>
      </c>
      <c r="AU128" s="18" t="s">
        <v>83</v>
      </c>
    </row>
    <row r="129" spans="1:65" s="2" customFormat="1" ht="34.2">
      <c r="A129" s="33"/>
      <c r="B129" s="141"/>
      <c r="C129" s="142" t="s">
        <v>151</v>
      </c>
      <c r="D129" s="142" t="s">
        <v>146</v>
      </c>
      <c r="E129" s="143" t="s">
        <v>1354</v>
      </c>
      <c r="F129" s="144" t="s">
        <v>1355</v>
      </c>
      <c r="G129" s="145" t="s">
        <v>893</v>
      </c>
      <c r="H129" s="146">
        <v>1</v>
      </c>
      <c r="I129" s="147"/>
      <c r="J129" s="148">
        <f>ROUND(I129*H129,2)</f>
        <v>0</v>
      </c>
      <c r="K129" s="144" t="s">
        <v>171</v>
      </c>
      <c r="L129" s="34"/>
      <c r="M129" s="149" t="s">
        <v>1</v>
      </c>
      <c r="N129" s="150" t="s">
        <v>38</v>
      </c>
      <c r="O129" s="59"/>
      <c r="P129" s="151">
        <f>O129*H129</f>
        <v>0</v>
      </c>
      <c r="Q129" s="151">
        <v>0</v>
      </c>
      <c r="R129" s="151">
        <f>Q129*H129</f>
        <v>0</v>
      </c>
      <c r="S129" s="151">
        <v>0</v>
      </c>
      <c r="T129" s="15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3" t="s">
        <v>196</v>
      </c>
      <c r="AT129" s="153" t="s">
        <v>146</v>
      </c>
      <c r="AU129" s="153" t="s">
        <v>83</v>
      </c>
      <c r="AY129" s="18" t="s">
        <v>144</v>
      </c>
      <c r="BE129" s="154">
        <f>IF(N129="základní",J129,0)</f>
        <v>0</v>
      </c>
      <c r="BF129" s="154">
        <f>IF(N129="snížená",J129,0)</f>
        <v>0</v>
      </c>
      <c r="BG129" s="154">
        <f>IF(N129="zákl. přenesená",J129,0)</f>
        <v>0</v>
      </c>
      <c r="BH129" s="154">
        <f>IF(N129="sníž. přenesená",J129,0)</f>
        <v>0</v>
      </c>
      <c r="BI129" s="154">
        <f>IF(N129="nulová",J129,0)</f>
        <v>0</v>
      </c>
      <c r="BJ129" s="18" t="s">
        <v>81</v>
      </c>
      <c r="BK129" s="154">
        <f>ROUND(I129*H129,2)</f>
        <v>0</v>
      </c>
      <c r="BL129" s="18" t="s">
        <v>196</v>
      </c>
      <c r="BM129" s="153" t="s">
        <v>172</v>
      </c>
    </row>
    <row r="130" spans="1:47" s="2" customFormat="1" ht="28.8">
      <c r="A130" s="33"/>
      <c r="B130" s="34"/>
      <c r="C130" s="33"/>
      <c r="D130" s="155" t="s">
        <v>152</v>
      </c>
      <c r="E130" s="33"/>
      <c r="F130" s="156" t="s">
        <v>1356</v>
      </c>
      <c r="G130" s="33"/>
      <c r="H130" s="33"/>
      <c r="I130" s="157"/>
      <c r="J130" s="33"/>
      <c r="K130" s="33"/>
      <c r="L130" s="34"/>
      <c r="M130" s="158"/>
      <c r="N130" s="159"/>
      <c r="O130" s="59"/>
      <c r="P130" s="59"/>
      <c r="Q130" s="59"/>
      <c r="R130" s="59"/>
      <c r="S130" s="59"/>
      <c r="T130" s="60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152</v>
      </c>
      <c r="AU130" s="18" t="s">
        <v>83</v>
      </c>
    </row>
    <row r="131" spans="1:65" s="2" customFormat="1" ht="34.2">
      <c r="A131" s="33"/>
      <c r="B131" s="141"/>
      <c r="C131" s="142" t="s">
        <v>175</v>
      </c>
      <c r="D131" s="142" t="s">
        <v>146</v>
      </c>
      <c r="E131" s="143" t="s">
        <v>1357</v>
      </c>
      <c r="F131" s="144" t="s">
        <v>1358</v>
      </c>
      <c r="G131" s="145" t="s">
        <v>893</v>
      </c>
      <c r="H131" s="146">
        <v>2</v>
      </c>
      <c r="I131" s="147"/>
      <c r="J131" s="148">
        <f>ROUND(I131*H131,2)</f>
        <v>0</v>
      </c>
      <c r="K131" s="144" t="s">
        <v>171</v>
      </c>
      <c r="L131" s="34"/>
      <c r="M131" s="149" t="s">
        <v>1</v>
      </c>
      <c r="N131" s="150" t="s">
        <v>38</v>
      </c>
      <c r="O131" s="59"/>
      <c r="P131" s="151">
        <f>O131*H131</f>
        <v>0</v>
      </c>
      <c r="Q131" s="151">
        <v>0</v>
      </c>
      <c r="R131" s="151">
        <f>Q131*H131</f>
        <v>0</v>
      </c>
      <c r="S131" s="151">
        <v>0</v>
      </c>
      <c r="T131" s="15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3" t="s">
        <v>196</v>
      </c>
      <c r="AT131" s="153" t="s">
        <v>146</v>
      </c>
      <c r="AU131" s="153" t="s">
        <v>83</v>
      </c>
      <c r="AY131" s="18" t="s">
        <v>144</v>
      </c>
      <c r="BE131" s="154">
        <f>IF(N131="základní",J131,0)</f>
        <v>0</v>
      </c>
      <c r="BF131" s="154">
        <f>IF(N131="snížená",J131,0)</f>
        <v>0</v>
      </c>
      <c r="BG131" s="154">
        <f>IF(N131="zákl. přenesená",J131,0)</f>
        <v>0</v>
      </c>
      <c r="BH131" s="154">
        <f>IF(N131="sníž. přenesená",J131,0)</f>
        <v>0</v>
      </c>
      <c r="BI131" s="154">
        <f>IF(N131="nulová",J131,0)</f>
        <v>0</v>
      </c>
      <c r="BJ131" s="18" t="s">
        <v>81</v>
      </c>
      <c r="BK131" s="154">
        <f>ROUND(I131*H131,2)</f>
        <v>0</v>
      </c>
      <c r="BL131" s="18" t="s">
        <v>196</v>
      </c>
      <c r="BM131" s="153" t="s">
        <v>178</v>
      </c>
    </row>
    <row r="132" spans="1:47" s="2" customFormat="1" ht="28.8">
      <c r="A132" s="33"/>
      <c r="B132" s="34"/>
      <c r="C132" s="33"/>
      <c r="D132" s="155" t="s">
        <v>152</v>
      </c>
      <c r="E132" s="33"/>
      <c r="F132" s="156" t="s">
        <v>1347</v>
      </c>
      <c r="G132" s="33"/>
      <c r="H132" s="33"/>
      <c r="I132" s="157"/>
      <c r="J132" s="33"/>
      <c r="K132" s="33"/>
      <c r="L132" s="34"/>
      <c r="M132" s="158"/>
      <c r="N132" s="159"/>
      <c r="O132" s="59"/>
      <c r="P132" s="59"/>
      <c r="Q132" s="59"/>
      <c r="R132" s="59"/>
      <c r="S132" s="59"/>
      <c r="T132" s="60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152</v>
      </c>
      <c r="AU132" s="18" t="s">
        <v>83</v>
      </c>
    </row>
    <row r="133" spans="1:65" s="2" customFormat="1" ht="34.2">
      <c r="A133" s="33"/>
      <c r="B133" s="141"/>
      <c r="C133" s="142" t="s">
        <v>163</v>
      </c>
      <c r="D133" s="142" t="s">
        <v>146</v>
      </c>
      <c r="E133" s="143" t="s">
        <v>1359</v>
      </c>
      <c r="F133" s="144" t="s">
        <v>1360</v>
      </c>
      <c r="G133" s="145" t="s">
        <v>893</v>
      </c>
      <c r="H133" s="146">
        <v>3</v>
      </c>
      <c r="I133" s="147"/>
      <c r="J133" s="148">
        <f>ROUND(I133*H133,2)</f>
        <v>0</v>
      </c>
      <c r="K133" s="144" t="s">
        <v>171</v>
      </c>
      <c r="L133" s="34"/>
      <c r="M133" s="149" t="s">
        <v>1</v>
      </c>
      <c r="N133" s="150" t="s">
        <v>38</v>
      </c>
      <c r="O133" s="59"/>
      <c r="P133" s="151">
        <f>O133*H133</f>
        <v>0</v>
      </c>
      <c r="Q133" s="151">
        <v>0</v>
      </c>
      <c r="R133" s="151">
        <f>Q133*H133</f>
        <v>0</v>
      </c>
      <c r="S133" s="151">
        <v>0</v>
      </c>
      <c r="T133" s="15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3" t="s">
        <v>196</v>
      </c>
      <c r="AT133" s="153" t="s">
        <v>146</v>
      </c>
      <c r="AU133" s="153" t="s">
        <v>83</v>
      </c>
      <c r="AY133" s="18" t="s">
        <v>144</v>
      </c>
      <c r="BE133" s="154">
        <f>IF(N133="základní",J133,0)</f>
        <v>0</v>
      </c>
      <c r="BF133" s="154">
        <f>IF(N133="snížená",J133,0)</f>
        <v>0</v>
      </c>
      <c r="BG133" s="154">
        <f>IF(N133="zákl. přenesená",J133,0)</f>
        <v>0</v>
      </c>
      <c r="BH133" s="154">
        <f>IF(N133="sníž. přenesená",J133,0)</f>
        <v>0</v>
      </c>
      <c r="BI133" s="154">
        <f>IF(N133="nulová",J133,0)</f>
        <v>0</v>
      </c>
      <c r="BJ133" s="18" t="s">
        <v>81</v>
      </c>
      <c r="BK133" s="154">
        <f>ROUND(I133*H133,2)</f>
        <v>0</v>
      </c>
      <c r="BL133" s="18" t="s">
        <v>196</v>
      </c>
      <c r="BM133" s="153" t="s">
        <v>184</v>
      </c>
    </row>
    <row r="134" spans="1:47" s="2" customFormat="1" ht="28.8">
      <c r="A134" s="33"/>
      <c r="B134" s="34"/>
      <c r="C134" s="33"/>
      <c r="D134" s="155" t="s">
        <v>152</v>
      </c>
      <c r="E134" s="33"/>
      <c r="F134" s="156" t="s">
        <v>1361</v>
      </c>
      <c r="G134" s="33"/>
      <c r="H134" s="33"/>
      <c r="I134" s="157"/>
      <c r="J134" s="33"/>
      <c r="K134" s="33"/>
      <c r="L134" s="34"/>
      <c r="M134" s="158"/>
      <c r="N134" s="159"/>
      <c r="O134" s="59"/>
      <c r="P134" s="59"/>
      <c r="Q134" s="59"/>
      <c r="R134" s="59"/>
      <c r="S134" s="59"/>
      <c r="T134" s="60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152</v>
      </c>
      <c r="AU134" s="18" t="s">
        <v>83</v>
      </c>
    </row>
    <row r="135" spans="1:65" s="2" customFormat="1" ht="34.2">
      <c r="A135" s="33"/>
      <c r="B135" s="141"/>
      <c r="C135" s="142" t="s">
        <v>188</v>
      </c>
      <c r="D135" s="142" t="s">
        <v>146</v>
      </c>
      <c r="E135" s="143" t="s">
        <v>1362</v>
      </c>
      <c r="F135" s="144" t="s">
        <v>1363</v>
      </c>
      <c r="G135" s="145" t="s">
        <v>893</v>
      </c>
      <c r="H135" s="146">
        <v>1</v>
      </c>
      <c r="I135" s="147"/>
      <c r="J135" s="148">
        <f>ROUND(I135*H135,2)</f>
        <v>0</v>
      </c>
      <c r="K135" s="144" t="s">
        <v>171</v>
      </c>
      <c r="L135" s="34"/>
      <c r="M135" s="149" t="s">
        <v>1</v>
      </c>
      <c r="N135" s="150" t="s">
        <v>38</v>
      </c>
      <c r="O135" s="59"/>
      <c r="P135" s="151">
        <f>O135*H135</f>
        <v>0</v>
      </c>
      <c r="Q135" s="151">
        <v>0</v>
      </c>
      <c r="R135" s="151">
        <f>Q135*H135</f>
        <v>0</v>
      </c>
      <c r="S135" s="151">
        <v>0</v>
      </c>
      <c r="T135" s="15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3" t="s">
        <v>196</v>
      </c>
      <c r="AT135" s="153" t="s">
        <v>146</v>
      </c>
      <c r="AU135" s="153" t="s">
        <v>83</v>
      </c>
      <c r="AY135" s="18" t="s">
        <v>144</v>
      </c>
      <c r="BE135" s="154">
        <f>IF(N135="základní",J135,0)</f>
        <v>0</v>
      </c>
      <c r="BF135" s="154">
        <f>IF(N135="snížená",J135,0)</f>
        <v>0</v>
      </c>
      <c r="BG135" s="154">
        <f>IF(N135="zákl. přenesená",J135,0)</f>
        <v>0</v>
      </c>
      <c r="BH135" s="154">
        <f>IF(N135="sníž. přenesená",J135,0)</f>
        <v>0</v>
      </c>
      <c r="BI135" s="154">
        <f>IF(N135="nulová",J135,0)</f>
        <v>0</v>
      </c>
      <c r="BJ135" s="18" t="s">
        <v>81</v>
      </c>
      <c r="BK135" s="154">
        <f>ROUND(I135*H135,2)</f>
        <v>0</v>
      </c>
      <c r="BL135" s="18" t="s">
        <v>196</v>
      </c>
      <c r="BM135" s="153" t="s">
        <v>193</v>
      </c>
    </row>
    <row r="136" spans="1:47" s="2" customFormat="1" ht="28.8">
      <c r="A136" s="33"/>
      <c r="B136" s="34"/>
      <c r="C136" s="33"/>
      <c r="D136" s="155" t="s">
        <v>152</v>
      </c>
      <c r="E136" s="33"/>
      <c r="F136" s="156" t="s">
        <v>1364</v>
      </c>
      <c r="G136" s="33"/>
      <c r="H136" s="33"/>
      <c r="I136" s="157"/>
      <c r="J136" s="33"/>
      <c r="K136" s="33"/>
      <c r="L136" s="34"/>
      <c r="M136" s="158"/>
      <c r="N136" s="159"/>
      <c r="O136" s="59"/>
      <c r="P136" s="59"/>
      <c r="Q136" s="59"/>
      <c r="R136" s="59"/>
      <c r="S136" s="59"/>
      <c r="T136" s="60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152</v>
      </c>
      <c r="AU136" s="18" t="s">
        <v>83</v>
      </c>
    </row>
    <row r="137" spans="1:65" s="2" customFormat="1" ht="34.2">
      <c r="A137" s="33"/>
      <c r="B137" s="141"/>
      <c r="C137" s="142" t="s">
        <v>172</v>
      </c>
      <c r="D137" s="142" t="s">
        <v>146</v>
      </c>
      <c r="E137" s="143" t="s">
        <v>1365</v>
      </c>
      <c r="F137" s="144" t="s">
        <v>1366</v>
      </c>
      <c r="G137" s="145" t="s">
        <v>893</v>
      </c>
      <c r="H137" s="146">
        <v>2</v>
      </c>
      <c r="I137" s="147"/>
      <c r="J137" s="148">
        <f>ROUND(I137*H137,2)</f>
        <v>0</v>
      </c>
      <c r="K137" s="144" t="s">
        <v>171</v>
      </c>
      <c r="L137" s="34"/>
      <c r="M137" s="149" t="s">
        <v>1</v>
      </c>
      <c r="N137" s="150" t="s">
        <v>38</v>
      </c>
      <c r="O137" s="59"/>
      <c r="P137" s="151">
        <f>O137*H137</f>
        <v>0</v>
      </c>
      <c r="Q137" s="151">
        <v>0</v>
      </c>
      <c r="R137" s="151">
        <f>Q137*H137</f>
        <v>0</v>
      </c>
      <c r="S137" s="151">
        <v>0</v>
      </c>
      <c r="T137" s="15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3" t="s">
        <v>196</v>
      </c>
      <c r="AT137" s="153" t="s">
        <v>146</v>
      </c>
      <c r="AU137" s="153" t="s">
        <v>83</v>
      </c>
      <c r="AY137" s="18" t="s">
        <v>144</v>
      </c>
      <c r="BE137" s="154">
        <f>IF(N137="základní",J137,0)</f>
        <v>0</v>
      </c>
      <c r="BF137" s="154">
        <f>IF(N137="snížená",J137,0)</f>
        <v>0</v>
      </c>
      <c r="BG137" s="154">
        <f>IF(N137="zákl. přenesená",J137,0)</f>
        <v>0</v>
      </c>
      <c r="BH137" s="154">
        <f>IF(N137="sníž. přenesená",J137,0)</f>
        <v>0</v>
      </c>
      <c r="BI137" s="154">
        <f>IF(N137="nulová",J137,0)</f>
        <v>0</v>
      </c>
      <c r="BJ137" s="18" t="s">
        <v>81</v>
      </c>
      <c r="BK137" s="154">
        <f>ROUND(I137*H137,2)</f>
        <v>0</v>
      </c>
      <c r="BL137" s="18" t="s">
        <v>196</v>
      </c>
      <c r="BM137" s="153" t="s">
        <v>196</v>
      </c>
    </row>
    <row r="138" spans="1:47" s="2" customFormat="1" ht="28.8">
      <c r="A138" s="33"/>
      <c r="B138" s="34"/>
      <c r="C138" s="33"/>
      <c r="D138" s="155" t="s">
        <v>152</v>
      </c>
      <c r="E138" s="33"/>
      <c r="F138" s="156" t="s">
        <v>1367</v>
      </c>
      <c r="G138" s="33"/>
      <c r="H138" s="33"/>
      <c r="I138" s="157"/>
      <c r="J138" s="33"/>
      <c r="K138" s="33"/>
      <c r="L138" s="34"/>
      <c r="M138" s="158"/>
      <c r="N138" s="159"/>
      <c r="O138" s="59"/>
      <c r="P138" s="59"/>
      <c r="Q138" s="59"/>
      <c r="R138" s="59"/>
      <c r="S138" s="59"/>
      <c r="T138" s="60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152</v>
      </c>
      <c r="AU138" s="18" t="s">
        <v>83</v>
      </c>
    </row>
    <row r="139" spans="1:65" s="2" customFormat="1" ht="34.2">
      <c r="A139" s="33"/>
      <c r="B139" s="141"/>
      <c r="C139" s="142" t="s">
        <v>197</v>
      </c>
      <c r="D139" s="142" t="s">
        <v>146</v>
      </c>
      <c r="E139" s="143" t="s">
        <v>1368</v>
      </c>
      <c r="F139" s="144" t="s">
        <v>1369</v>
      </c>
      <c r="G139" s="145" t="s">
        <v>893</v>
      </c>
      <c r="H139" s="146">
        <v>1</v>
      </c>
      <c r="I139" s="147"/>
      <c r="J139" s="148">
        <f>ROUND(I139*H139,2)</f>
        <v>0</v>
      </c>
      <c r="K139" s="144" t="s">
        <v>171</v>
      </c>
      <c r="L139" s="34"/>
      <c r="M139" s="149" t="s">
        <v>1</v>
      </c>
      <c r="N139" s="150" t="s">
        <v>38</v>
      </c>
      <c r="O139" s="59"/>
      <c r="P139" s="151">
        <f>O139*H139</f>
        <v>0</v>
      </c>
      <c r="Q139" s="151">
        <v>0</v>
      </c>
      <c r="R139" s="151">
        <f>Q139*H139</f>
        <v>0</v>
      </c>
      <c r="S139" s="151">
        <v>0</v>
      </c>
      <c r="T139" s="15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3" t="s">
        <v>196</v>
      </c>
      <c r="AT139" s="153" t="s">
        <v>146</v>
      </c>
      <c r="AU139" s="153" t="s">
        <v>83</v>
      </c>
      <c r="AY139" s="18" t="s">
        <v>144</v>
      </c>
      <c r="BE139" s="154">
        <f>IF(N139="základní",J139,0)</f>
        <v>0</v>
      </c>
      <c r="BF139" s="154">
        <f>IF(N139="snížená",J139,0)</f>
        <v>0</v>
      </c>
      <c r="BG139" s="154">
        <f>IF(N139="zákl. přenesená",J139,0)</f>
        <v>0</v>
      </c>
      <c r="BH139" s="154">
        <f>IF(N139="sníž. přenesená",J139,0)</f>
        <v>0</v>
      </c>
      <c r="BI139" s="154">
        <f>IF(N139="nulová",J139,0)</f>
        <v>0</v>
      </c>
      <c r="BJ139" s="18" t="s">
        <v>81</v>
      </c>
      <c r="BK139" s="154">
        <f>ROUND(I139*H139,2)</f>
        <v>0</v>
      </c>
      <c r="BL139" s="18" t="s">
        <v>196</v>
      </c>
      <c r="BM139" s="153" t="s">
        <v>200</v>
      </c>
    </row>
    <row r="140" spans="1:47" s="2" customFormat="1" ht="28.8">
      <c r="A140" s="33"/>
      <c r="B140" s="34"/>
      <c r="C140" s="33"/>
      <c r="D140" s="155" t="s">
        <v>152</v>
      </c>
      <c r="E140" s="33"/>
      <c r="F140" s="156" t="s">
        <v>1370</v>
      </c>
      <c r="G140" s="33"/>
      <c r="H140" s="33"/>
      <c r="I140" s="157"/>
      <c r="J140" s="33"/>
      <c r="K140" s="33"/>
      <c r="L140" s="34"/>
      <c r="M140" s="158"/>
      <c r="N140" s="159"/>
      <c r="O140" s="59"/>
      <c r="P140" s="59"/>
      <c r="Q140" s="59"/>
      <c r="R140" s="59"/>
      <c r="S140" s="59"/>
      <c r="T140" s="60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152</v>
      </c>
      <c r="AU140" s="18" t="s">
        <v>83</v>
      </c>
    </row>
    <row r="141" spans="1:65" s="2" customFormat="1" ht="34.2">
      <c r="A141" s="33"/>
      <c r="B141" s="141"/>
      <c r="C141" s="142" t="s">
        <v>178</v>
      </c>
      <c r="D141" s="142" t="s">
        <v>146</v>
      </c>
      <c r="E141" s="143" t="s">
        <v>1371</v>
      </c>
      <c r="F141" s="144" t="s">
        <v>1372</v>
      </c>
      <c r="G141" s="145" t="s">
        <v>893</v>
      </c>
      <c r="H141" s="146">
        <v>1</v>
      </c>
      <c r="I141" s="147"/>
      <c r="J141" s="148">
        <f>ROUND(I141*H141,2)</f>
        <v>0</v>
      </c>
      <c r="K141" s="144" t="s">
        <v>171</v>
      </c>
      <c r="L141" s="34"/>
      <c r="M141" s="149" t="s">
        <v>1</v>
      </c>
      <c r="N141" s="150" t="s">
        <v>38</v>
      </c>
      <c r="O141" s="59"/>
      <c r="P141" s="151">
        <f>O141*H141</f>
        <v>0</v>
      </c>
      <c r="Q141" s="151">
        <v>0</v>
      </c>
      <c r="R141" s="151">
        <f>Q141*H141</f>
        <v>0</v>
      </c>
      <c r="S141" s="151">
        <v>0</v>
      </c>
      <c r="T141" s="15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3" t="s">
        <v>196</v>
      </c>
      <c r="AT141" s="153" t="s">
        <v>146</v>
      </c>
      <c r="AU141" s="153" t="s">
        <v>83</v>
      </c>
      <c r="AY141" s="18" t="s">
        <v>144</v>
      </c>
      <c r="BE141" s="154">
        <f>IF(N141="základní",J141,0)</f>
        <v>0</v>
      </c>
      <c r="BF141" s="154">
        <f>IF(N141="snížená",J141,0)</f>
        <v>0</v>
      </c>
      <c r="BG141" s="154">
        <f>IF(N141="zákl. přenesená",J141,0)</f>
        <v>0</v>
      </c>
      <c r="BH141" s="154">
        <f>IF(N141="sníž. přenesená",J141,0)</f>
        <v>0</v>
      </c>
      <c r="BI141" s="154">
        <f>IF(N141="nulová",J141,0)</f>
        <v>0</v>
      </c>
      <c r="BJ141" s="18" t="s">
        <v>81</v>
      </c>
      <c r="BK141" s="154">
        <f>ROUND(I141*H141,2)</f>
        <v>0</v>
      </c>
      <c r="BL141" s="18" t="s">
        <v>196</v>
      </c>
      <c r="BM141" s="153" t="s">
        <v>204</v>
      </c>
    </row>
    <row r="142" spans="1:47" s="2" customFormat="1" ht="28.8">
      <c r="A142" s="33"/>
      <c r="B142" s="34"/>
      <c r="C142" s="33"/>
      <c r="D142" s="155" t="s">
        <v>152</v>
      </c>
      <c r="E142" s="33"/>
      <c r="F142" s="156" t="s">
        <v>1373</v>
      </c>
      <c r="G142" s="33"/>
      <c r="H142" s="33"/>
      <c r="I142" s="157"/>
      <c r="J142" s="33"/>
      <c r="K142" s="33"/>
      <c r="L142" s="34"/>
      <c r="M142" s="158"/>
      <c r="N142" s="159"/>
      <c r="O142" s="59"/>
      <c r="P142" s="59"/>
      <c r="Q142" s="59"/>
      <c r="R142" s="59"/>
      <c r="S142" s="59"/>
      <c r="T142" s="60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152</v>
      </c>
      <c r="AU142" s="18" t="s">
        <v>83</v>
      </c>
    </row>
    <row r="143" spans="1:65" s="2" customFormat="1" ht="34.2">
      <c r="A143" s="33"/>
      <c r="B143" s="141"/>
      <c r="C143" s="142" t="s">
        <v>213</v>
      </c>
      <c r="D143" s="142" t="s">
        <v>146</v>
      </c>
      <c r="E143" s="143" t="s">
        <v>1374</v>
      </c>
      <c r="F143" s="144" t="s">
        <v>1375</v>
      </c>
      <c r="G143" s="145" t="s">
        <v>893</v>
      </c>
      <c r="H143" s="146">
        <v>1</v>
      </c>
      <c r="I143" s="147"/>
      <c r="J143" s="148">
        <f>ROUND(I143*H143,2)</f>
        <v>0</v>
      </c>
      <c r="K143" s="144" t="s">
        <v>171</v>
      </c>
      <c r="L143" s="34"/>
      <c r="M143" s="149" t="s">
        <v>1</v>
      </c>
      <c r="N143" s="150" t="s">
        <v>38</v>
      </c>
      <c r="O143" s="59"/>
      <c r="P143" s="151">
        <f>O143*H143</f>
        <v>0</v>
      </c>
      <c r="Q143" s="151">
        <v>0</v>
      </c>
      <c r="R143" s="151">
        <f>Q143*H143</f>
        <v>0</v>
      </c>
      <c r="S143" s="151">
        <v>0</v>
      </c>
      <c r="T143" s="15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3" t="s">
        <v>196</v>
      </c>
      <c r="AT143" s="153" t="s">
        <v>146</v>
      </c>
      <c r="AU143" s="153" t="s">
        <v>83</v>
      </c>
      <c r="AY143" s="18" t="s">
        <v>144</v>
      </c>
      <c r="BE143" s="154">
        <f>IF(N143="základní",J143,0)</f>
        <v>0</v>
      </c>
      <c r="BF143" s="154">
        <f>IF(N143="snížená",J143,0)</f>
        <v>0</v>
      </c>
      <c r="BG143" s="154">
        <f>IF(N143="zákl. přenesená",J143,0)</f>
        <v>0</v>
      </c>
      <c r="BH143" s="154">
        <f>IF(N143="sníž. přenesená",J143,0)</f>
        <v>0</v>
      </c>
      <c r="BI143" s="154">
        <f>IF(N143="nulová",J143,0)</f>
        <v>0</v>
      </c>
      <c r="BJ143" s="18" t="s">
        <v>81</v>
      </c>
      <c r="BK143" s="154">
        <f>ROUND(I143*H143,2)</f>
        <v>0</v>
      </c>
      <c r="BL143" s="18" t="s">
        <v>196</v>
      </c>
      <c r="BM143" s="153" t="s">
        <v>216</v>
      </c>
    </row>
    <row r="144" spans="1:47" s="2" customFormat="1" ht="28.8">
      <c r="A144" s="33"/>
      <c r="B144" s="34"/>
      <c r="C144" s="33"/>
      <c r="D144" s="155" t="s">
        <v>152</v>
      </c>
      <c r="E144" s="33"/>
      <c r="F144" s="156" t="s">
        <v>1376</v>
      </c>
      <c r="G144" s="33"/>
      <c r="H144" s="33"/>
      <c r="I144" s="157"/>
      <c r="J144" s="33"/>
      <c r="K144" s="33"/>
      <c r="L144" s="34"/>
      <c r="M144" s="158"/>
      <c r="N144" s="159"/>
      <c r="O144" s="59"/>
      <c r="P144" s="59"/>
      <c r="Q144" s="59"/>
      <c r="R144" s="59"/>
      <c r="S144" s="59"/>
      <c r="T144" s="60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152</v>
      </c>
      <c r="AU144" s="18" t="s">
        <v>83</v>
      </c>
    </row>
    <row r="145" spans="1:65" s="2" customFormat="1" ht="34.2">
      <c r="A145" s="33"/>
      <c r="B145" s="141"/>
      <c r="C145" s="142" t="s">
        <v>184</v>
      </c>
      <c r="D145" s="142" t="s">
        <v>146</v>
      </c>
      <c r="E145" s="143" t="s">
        <v>1377</v>
      </c>
      <c r="F145" s="144" t="s">
        <v>1378</v>
      </c>
      <c r="G145" s="145" t="s">
        <v>893</v>
      </c>
      <c r="H145" s="146">
        <v>1</v>
      </c>
      <c r="I145" s="147"/>
      <c r="J145" s="148">
        <f>ROUND(I145*H145,2)</f>
        <v>0</v>
      </c>
      <c r="K145" s="144" t="s">
        <v>171</v>
      </c>
      <c r="L145" s="34"/>
      <c r="M145" s="149" t="s">
        <v>1</v>
      </c>
      <c r="N145" s="150" t="s">
        <v>38</v>
      </c>
      <c r="O145" s="59"/>
      <c r="P145" s="151">
        <f>O145*H145</f>
        <v>0</v>
      </c>
      <c r="Q145" s="151">
        <v>0</v>
      </c>
      <c r="R145" s="151">
        <f>Q145*H145</f>
        <v>0</v>
      </c>
      <c r="S145" s="151">
        <v>0</v>
      </c>
      <c r="T145" s="15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3" t="s">
        <v>196</v>
      </c>
      <c r="AT145" s="153" t="s">
        <v>146</v>
      </c>
      <c r="AU145" s="153" t="s">
        <v>83</v>
      </c>
      <c r="AY145" s="18" t="s">
        <v>144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8" t="s">
        <v>81</v>
      </c>
      <c r="BK145" s="154">
        <f>ROUND(I145*H145,2)</f>
        <v>0</v>
      </c>
      <c r="BL145" s="18" t="s">
        <v>196</v>
      </c>
      <c r="BM145" s="153" t="s">
        <v>227</v>
      </c>
    </row>
    <row r="146" spans="1:47" s="2" customFormat="1" ht="38.4">
      <c r="A146" s="33"/>
      <c r="B146" s="34"/>
      <c r="C146" s="33"/>
      <c r="D146" s="155" t="s">
        <v>152</v>
      </c>
      <c r="E146" s="33"/>
      <c r="F146" s="156" t="s">
        <v>1379</v>
      </c>
      <c r="G146" s="33"/>
      <c r="H146" s="33"/>
      <c r="I146" s="157"/>
      <c r="J146" s="33"/>
      <c r="K146" s="33"/>
      <c r="L146" s="34"/>
      <c r="M146" s="158"/>
      <c r="N146" s="159"/>
      <c r="O146" s="59"/>
      <c r="P146" s="59"/>
      <c r="Q146" s="59"/>
      <c r="R146" s="59"/>
      <c r="S146" s="59"/>
      <c r="T146" s="60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152</v>
      </c>
      <c r="AU146" s="18" t="s">
        <v>83</v>
      </c>
    </row>
    <row r="147" spans="1:65" s="2" customFormat="1" ht="34.2">
      <c r="A147" s="33"/>
      <c r="B147" s="141"/>
      <c r="C147" s="142" t="s">
        <v>228</v>
      </c>
      <c r="D147" s="142" t="s">
        <v>146</v>
      </c>
      <c r="E147" s="143" t="s">
        <v>1380</v>
      </c>
      <c r="F147" s="144" t="s">
        <v>1381</v>
      </c>
      <c r="G147" s="145" t="s">
        <v>893</v>
      </c>
      <c r="H147" s="146">
        <v>1</v>
      </c>
      <c r="I147" s="147"/>
      <c r="J147" s="148">
        <f>ROUND(I147*H147,2)</f>
        <v>0</v>
      </c>
      <c r="K147" s="144" t="s">
        <v>171</v>
      </c>
      <c r="L147" s="34"/>
      <c r="M147" s="149" t="s">
        <v>1</v>
      </c>
      <c r="N147" s="150" t="s">
        <v>38</v>
      </c>
      <c r="O147" s="59"/>
      <c r="P147" s="151">
        <f>O147*H147</f>
        <v>0</v>
      </c>
      <c r="Q147" s="151">
        <v>0</v>
      </c>
      <c r="R147" s="151">
        <f>Q147*H147</f>
        <v>0</v>
      </c>
      <c r="S147" s="151">
        <v>0</v>
      </c>
      <c r="T147" s="15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3" t="s">
        <v>196</v>
      </c>
      <c r="AT147" s="153" t="s">
        <v>146</v>
      </c>
      <c r="AU147" s="153" t="s">
        <v>83</v>
      </c>
      <c r="AY147" s="18" t="s">
        <v>144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8" t="s">
        <v>81</v>
      </c>
      <c r="BK147" s="154">
        <f>ROUND(I147*H147,2)</f>
        <v>0</v>
      </c>
      <c r="BL147" s="18" t="s">
        <v>196</v>
      </c>
      <c r="BM147" s="153" t="s">
        <v>231</v>
      </c>
    </row>
    <row r="148" spans="1:47" s="2" customFormat="1" ht="28.8">
      <c r="A148" s="33"/>
      <c r="B148" s="34"/>
      <c r="C148" s="33"/>
      <c r="D148" s="155" t="s">
        <v>152</v>
      </c>
      <c r="E148" s="33"/>
      <c r="F148" s="156" t="s">
        <v>1382</v>
      </c>
      <c r="G148" s="33"/>
      <c r="H148" s="33"/>
      <c r="I148" s="157"/>
      <c r="J148" s="33"/>
      <c r="K148" s="33"/>
      <c r="L148" s="34"/>
      <c r="M148" s="158"/>
      <c r="N148" s="159"/>
      <c r="O148" s="59"/>
      <c r="P148" s="59"/>
      <c r="Q148" s="59"/>
      <c r="R148" s="59"/>
      <c r="S148" s="59"/>
      <c r="T148" s="60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152</v>
      </c>
      <c r="AU148" s="18" t="s">
        <v>83</v>
      </c>
    </row>
    <row r="149" spans="2:63" s="12" customFormat="1" ht="22.8" customHeight="1">
      <c r="B149" s="129"/>
      <c r="D149" s="130" t="s">
        <v>72</v>
      </c>
      <c r="E149" s="139" t="s">
        <v>578</v>
      </c>
      <c r="F149" s="139" t="s">
        <v>579</v>
      </c>
      <c r="I149" s="132"/>
      <c r="J149" s="140">
        <f>BK149</f>
        <v>0</v>
      </c>
      <c r="L149" s="129"/>
      <c r="M149" s="133"/>
      <c r="N149" s="134"/>
      <c r="O149" s="134"/>
      <c r="P149" s="135">
        <f>SUM(P150:P165)</f>
        <v>0</v>
      </c>
      <c r="Q149" s="134"/>
      <c r="R149" s="135">
        <f>SUM(R150:R165)</f>
        <v>0</v>
      </c>
      <c r="S149" s="134"/>
      <c r="T149" s="136">
        <f>SUM(T150:T165)</f>
        <v>0</v>
      </c>
      <c r="AR149" s="130" t="s">
        <v>83</v>
      </c>
      <c r="AT149" s="137" t="s">
        <v>72</v>
      </c>
      <c r="AU149" s="137" t="s">
        <v>81</v>
      </c>
      <c r="AY149" s="130" t="s">
        <v>144</v>
      </c>
      <c r="BK149" s="138">
        <f>SUM(BK150:BK165)</f>
        <v>0</v>
      </c>
    </row>
    <row r="150" spans="1:65" s="2" customFormat="1" ht="22.8">
      <c r="A150" s="33"/>
      <c r="B150" s="141"/>
      <c r="C150" s="142" t="s">
        <v>193</v>
      </c>
      <c r="D150" s="142" t="s">
        <v>146</v>
      </c>
      <c r="E150" s="143" t="s">
        <v>595</v>
      </c>
      <c r="F150" s="144" t="s">
        <v>596</v>
      </c>
      <c r="G150" s="145" t="s">
        <v>496</v>
      </c>
      <c r="H150" s="146"/>
      <c r="I150" s="147"/>
      <c r="J150" s="148">
        <f>ROUND(I150*H150,2)</f>
        <v>0</v>
      </c>
      <c r="K150" s="144" t="s">
        <v>183</v>
      </c>
      <c r="L150" s="34"/>
      <c r="M150" s="149" t="s">
        <v>1</v>
      </c>
      <c r="N150" s="150" t="s">
        <v>38</v>
      </c>
      <c r="O150" s="59"/>
      <c r="P150" s="151">
        <f>O150*H150</f>
        <v>0</v>
      </c>
      <c r="Q150" s="151">
        <v>0</v>
      </c>
      <c r="R150" s="151">
        <f>Q150*H150</f>
        <v>0</v>
      </c>
      <c r="S150" s="151">
        <v>0</v>
      </c>
      <c r="T150" s="15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3" t="s">
        <v>196</v>
      </c>
      <c r="AT150" s="153" t="s">
        <v>146</v>
      </c>
      <c r="AU150" s="153" t="s">
        <v>83</v>
      </c>
      <c r="AY150" s="18" t="s">
        <v>144</v>
      </c>
      <c r="BE150" s="154">
        <f>IF(N150="základní",J150,0)</f>
        <v>0</v>
      </c>
      <c r="BF150" s="154">
        <f>IF(N150="snížená",J150,0)</f>
        <v>0</v>
      </c>
      <c r="BG150" s="154">
        <f>IF(N150="zákl. přenesená",J150,0)</f>
        <v>0</v>
      </c>
      <c r="BH150" s="154">
        <f>IF(N150="sníž. přenesená",J150,0)</f>
        <v>0</v>
      </c>
      <c r="BI150" s="154">
        <f>IF(N150="nulová",J150,0)</f>
        <v>0</v>
      </c>
      <c r="BJ150" s="18" t="s">
        <v>81</v>
      </c>
      <c r="BK150" s="154">
        <f>ROUND(I150*H150,2)</f>
        <v>0</v>
      </c>
      <c r="BL150" s="18" t="s">
        <v>196</v>
      </c>
      <c r="BM150" s="153" t="s">
        <v>235</v>
      </c>
    </row>
    <row r="151" spans="1:47" s="2" customFormat="1" ht="19.2">
      <c r="A151" s="33"/>
      <c r="B151" s="34"/>
      <c r="C151" s="33"/>
      <c r="D151" s="155" t="s">
        <v>152</v>
      </c>
      <c r="E151" s="33"/>
      <c r="F151" s="156" t="s">
        <v>596</v>
      </c>
      <c r="G151" s="33"/>
      <c r="H151" s="33"/>
      <c r="I151" s="157"/>
      <c r="J151" s="33"/>
      <c r="K151" s="33"/>
      <c r="L151" s="34"/>
      <c r="M151" s="158"/>
      <c r="N151" s="159"/>
      <c r="O151" s="59"/>
      <c r="P151" s="59"/>
      <c r="Q151" s="59"/>
      <c r="R151" s="59"/>
      <c r="S151" s="59"/>
      <c r="T151" s="60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152</v>
      </c>
      <c r="AU151" s="18" t="s">
        <v>83</v>
      </c>
    </row>
    <row r="152" spans="1:65" s="2" customFormat="1" ht="22.8">
      <c r="A152" s="33"/>
      <c r="B152" s="141"/>
      <c r="C152" s="142" t="s">
        <v>8</v>
      </c>
      <c r="D152" s="142" t="s">
        <v>146</v>
      </c>
      <c r="E152" s="143" t="s">
        <v>1383</v>
      </c>
      <c r="F152" s="144" t="s">
        <v>1384</v>
      </c>
      <c r="G152" s="145" t="s">
        <v>893</v>
      </c>
      <c r="H152" s="146">
        <v>6</v>
      </c>
      <c r="I152" s="147"/>
      <c r="J152" s="148">
        <f>ROUND(I152*H152,2)</f>
        <v>0</v>
      </c>
      <c r="K152" s="144" t="s">
        <v>171</v>
      </c>
      <c r="L152" s="34"/>
      <c r="M152" s="149" t="s">
        <v>1</v>
      </c>
      <c r="N152" s="150" t="s">
        <v>38</v>
      </c>
      <c r="O152" s="59"/>
      <c r="P152" s="151">
        <f>O152*H152</f>
        <v>0</v>
      </c>
      <c r="Q152" s="151">
        <v>0</v>
      </c>
      <c r="R152" s="151">
        <f>Q152*H152</f>
        <v>0</v>
      </c>
      <c r="S152" s="151">
        <v>0</v>
      </c>
      <c r="T152" s="15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3" t="s">
        <v>196</v>
      </c>
      <c r="AT152" s="153" t="s">
        <v>146</v>
      </c>
      <c r="AU152" s="153" t="s">
        <v>83</v>
      </c>
      <c r="AY152" s="18" t="s">
        <v>144</v>
      </c>
      <c r="BE152" s="154">
        <f>IF(N152="základní",J152,0)</f>
        <v>0</v>
      </c>
      <c r="BF152" s="154">
        <f>IF(N152="snížená",J152,0)</f>
        <v>0</v>
      </c>
      <c r="BG152" s="154">
        <f>IF(N152="zákl. přenesená",J152,0)</f>
        <v>0</v>
      </c>
      <c r="BH152" s="154">
        <f>IF(N152="sníž. přenesená",J152,0)</f>
        <v>0</v>
      </c>
      <c r="BI152" s="154">
        <f>IF(N152="nulová",J152,0)</f>
        <v>0</v>
      </c>
      <c r="BJ152" s="18" t="s">
        <v>81</v>
      </c>
      <c r="BK152" s="154">
        <f>ROUND(I152*H152,2)</f>
        <v>0</v>
      </c>
      <c r="BL152" s="18" t="s">
        <v>196</v>
      </c>
      <c r="BM152" s="153" t="s">
        <v>240</v>
      </c>
    </row>
    <row r="153" spans="1:47" s="2" customFormat="1" ht="19.2">
      <c r="A153" s="33"/>
      <c r="B153" s="34"/>
      <c r="C153" s="33"/>
      <c r="D153" s="155" t="s">
        <v>152</v>
      </c>
      <c r="E153" s="33"/>
      <c r="F153" s="156" t="s">
        <v>1384</v>
      </c>
      <c r="G153" s="33"/>
      <c r="H153" s="33"/>
      <c r="I153" s="157"/>
      <c r="J153" s="33"/>
      <c r="K153" s="33"/>
      <c r="L153" s="34"/>
      <c r="M153" s="158"/>
      <c r="N153" s="159"/>
      <c r="O153" s="59"/>
      <c r="P153" s="59"/>
      <c r="Q153" s="59"/>
      <c r="R153" s="59"/>
      <c r="S153" s="59"/>
      <c r="T153" s="60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152</v>
      </c>
      <c r="AU153" s="18" t="s">
        <v>83</v>
      </c>
    </row>
    <row r="154" spans="1:65" s="2" customFormat="1" ht="33" customHeight="1">
      <c r="A154" s="33"/>
      <c r="B154" s="141"/>
      <c r="C154" s="142" t="s">
        <v>196</v>
      </c>
      <c r="D154" s="142" t="s">
        <v>146</v>
      </c>
      <c r="E154" s="143" t="s">
        <v>1385</v>
      </c>
      <c r="F154" s="144" t="s">
        <v>1386</v>
      </c>
      <c r="G154" s="145" t="s">
        <v>893</v>
      </c>
      <c r="H154" s="146">
        <v>13</v>
      </c>
      <c r="I154" s="147"/>
      <c r="J154" s="148">
        <f>ROUND(I154*H154,2)</f>
        <v>0</v>
      </c>
      <c r="K154" s="144" t="s">
        <v>171</v>
      </c>
      <c r="L154" s="34"/>
      <c r="M154" s="149" t="s">
        <v>1</v>
      </c>
      <c r="N154" s="150" t="s">
        <v>38</v>
      </c>
      <c r="O154" s="59"/>
      <c r="P154" s="151">
        <f>O154*H154</f>
        <v>0</v>
      </c>
      <c r="Q154" s="151">
        <v>0</v>
      </c>
      <c r="R154" s="151">
        <f>Q154*H154</f>
        <v>0</v>
      </c>
      <c r="S154" s="151">
        <v>0</v>
      </c>
      <c r="T154" s="15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3" t="s">
        <v>196</v>
      </c>
      <c r="AT154" s="153" t="s">
        <v>146</v>
      </c>
      <c r="AU154" s="153" t="s">
        <v>83</v>
      </c>
      <c r="AY154" s="18" t="s">
        <v>144</v>
      </c>
      <c r="BE154" s="154">
        <f>IF(N154="základní",J154,0)</f>
        <v>0</v>
      </c>
      <c r="BF154" s="154">
        <f>IF(N154="snížená",J154,0)</f>
        <v>0</v>
      </c>
      <c r="BG154" s="154">
        <f>IF(N154="zákl. přenesená",J154,0)</f>
        <v>0</v>
      </c>
      <c r="BH154" s="154">
        <f>IF(N154="sníž. přenesená",J154,0)</f>
        <v>0</v>
      </c>
      <c r="BI154" s="154">
        <f>IF(N154="nulová",J154,0)</f>
        <v>0</v>
      </c>
      <c r="BJ154" s="18" t="s">
        <v>81</v>
      </c>
      <c r="BK154" s="154">
        <f>ROUND(I154*H154,2)</f>
        <v>0</v>
      </c>
      <c r="BL154" s="18" t="s">
        <v>196</v>
      </c>
      <c r="BM154" s="153" t="s">
        <v>245</v>
      </c>
    </row>
    <row r="155" spans="1:47" s="2" customFormat="1" ht="19.2">
      <c r="A155" s="33"/>
      <c r="B155" s="34"/>
      <c r="C155" s="33"/>
      <c r="D155" s="155" t="s">
        <v>152</v>
      </c>
      <c r="E155" s="33"/>
      <c r="F155" s="156" t="s">
        <v>1387</v>
      </c>
      <c r="G155" s="33"/>
      <c r="H155" s="33"/>
      <c r="I155" s="157"/>
      <c r="J155" s="33"/>
      <c r="K155" s="33"/>
      <c r="L155" s="34"/>
      <c r="M155" s="158"/>
      <c r="N155" s="159"/>
      <c r="O155" s="59"/>
      <c r="P155" s="59"/>
      <c r="Q155" s="59"/>
      <c r="R155" s="59"/>
      <c r="S155" s="59"/>
      <c r="T155" s="60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152</v>
      </c>
      <c r="AU155" s="18" t="s">
        <v>83</v>
      </c>
    </row>
    <row r="156" spans="1:65" s="2" customFormat="1" ht="22.8">
      <c r="A156" s="33"/>
      <c r="B156" s="141"/>
      <c r="C156" s="142" t="s">
        <v>247</v>
      </c>
      <c r="D156" s="142" t="s">
        <v>146</v>
      </c>
      <c r="E156" s="143" t="s">
        <v>1388</v>
      </c>
      <c r="F156" s="144" t="s">
        <v>1389</v>
      </c>
      <c r="G156" s="145" t="s">
        <v>893</v>
      </c>
      <c r="H156" s="146">
        <v>1</v>
      </c>
      <c r="I156" s="147"/>
      <c r="J156" s="148">
        <f>ROUND(I156*H156,2)</f>
        <v>0</v>
      </c>
      <c r="K156" s="144" t="s">
        <v>171</v>
      </c>
      <c r="L156" s="34"/>
      <c r="M156" s="149" t="s">
        <v>1</v>
      </c>
      <c r="N156" s="150" t="s">
        <v>38</v>
      </c>
      <c r="O156" s="59"/>
      <c r="P156" s="151">
        <f>O156*H156</f>
        <v>0</v>
      </c>
      <c r="Q156" s="151">
        <v>0</v>
      </c>
      <c r="R156" s="151">
        <f>Q156*H156</f>
        <v>0</v>
      </c>
      <c r="S156" s="151">
        <v>0</v>
      </c>
      <c r="T156" s="15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3" t="s">
        <v>196</v>
      </c>
      <c r="AT156" s="153" t="s">
        <v>146</v>
      </c>
      <c r="AU156" s="153" t="s">
        <v>83</v>
      </c>
      <c r="AY156" s="18" t="s">
        <v>144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8" t="s">
        <v>81</v>
      </c>
      <c r="BK156" s="154">
        <f>ROUND(I156*H156,2)</f>
        <v>0</v>
      </c>
      <c r="BL156" s="18" t="s">
        <v>196</v>
      </c>
      <c r="BM156" s="153" t="s">
        <v>250</v>
      </c>
    </row>
    <row r="157" spans="1:47" s="2" customFormat="1" ht="19.2">
      <c r="A157" s="33"/>
      <c r="B157" s="34"/>
      <c r="C157" s="33"/>
      <c r="D157" s="155" t="s">
        <v>152</v>
      </c>
      <c r="E157" s="33"/>
      <c r="F157" s="156" t="s">
        <v>1390</v>
      </c>
      <c r="G157" s="33"/>
      <c r="H157" s="33"/>
      <c r="I157" s="157"/>
      <c r="J157" s="33"/>
      <c r="K157" s="33"/>
      <c r="L157" s="34"/>
      <c r="M157" s="158"/>
      <c r="N157" s="159"/>
      <c r="O157" s="59"/>
      <c r="P157" s="59"/>
      <c r="Q157" s="59"/>
      <c r="R157" s="59"/>
      <c r="S157" s="59"/>
      <c r="T157" s="60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152</v>
      </c>
      <c r="AU157" s="18" t="s">
        <v>83</v>
      </c>
    </row>
    <row r="158" spans="1:65" s="2" customFormat="1" ht="22.8">
      <c r="A158" s="33"/>
      <c r="B158" s="141"/>
      <c r="C158" s="142" t="s">
        <v>200</v>
      </c>
      <c r="D158" s="142" t="s">
        <v>146</v>
      </c>
      <c r="E158" s="143" t="s">
        <v>1391</v>
      </c>
      <c r="F158" s="144" t="s">
        <v>1392</v>
      </c>
      <c r="G158" s="145" t="s">
        <v>893</v>
      </c>
      <c r="H158" s="146">
        <v>2</v>
      </c>
      <c r="I158" s="147"/>
      <c r="J158" s="148">
        <f>ROUND(I158*H158,2)</f>
        <v>0</v>
      </c>
      <c r="K158" s="144" t="s">
        <v>171</v>
      </c>
      <c r="L158" s="34"/>
      <c r="M158" s="149" t="s">
        <v>1</v>
      </c>
      <c r="N158" s="150" t="s">
        <v>38</v>
      </c>
      <c r="O158" s="59"/>
      <c r="P158" s="151">
        <f>O158*H158</f>
        <v>0</v>
      </c>
      <c r="Q158" s="151">
        <v>0</v>
      </c>
      <c r="R158" s="151">
        <f>Q158*H158</f>
        <v>0</v>
      </c>
      <c r="S158" s="151">
        <v>0</v>
      </c>
      <c r="T158" s="152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3" t="s">
        <v>196</v>
      </c>
      <c r="AT158" s="153" t="s">
        <v>146</v>
      </c>
      <c r="AU158" s="153" t="s">
        <v>83</v>
      </c>
      <c r="AY158" s="18" t="s">
        <v>144</v>
      </c>
      <c r="BE158" s="154">
        <f>IF(N158="základní",J158,0)</f>
        <v>0</v>
      </c>
      <c r="BF158" s="154">
        <f>IF(N158="snížená",J158,0)</f>
        <v>0</v>
      </c>
      <c r="BG158" s="154">
        <f>IF(N158="zákl. přenesená",J158,0)</f>
        <v>0</v>
      </c>
      <c r="BH158" s="154">
        <f>IF(N158="sníž. přenesená",J158,0)</f>
        <v>0</v>
      </c>
      <c r="BI158" s="154">
        <f>IF(N158="nulová",J158,0)</f>
        <v>0</v>
      </c>
      <c r="BJ158" s="18" t="s">
        <v>81</v>
      </c>
      <c r="BK158" s="154">
        <f>ROUND(I158*H158,2)</f>
        <v>0</v>
      </c>
      <c r="BL158" s="18" t="s">
        <v>196</v>
      </c>
      <c r="BM158" s="153" t="s">
        <v>254</v>
      </c>
    </row>
    <row r="159" spans="1:47" s="2" customFormat="1" ht="19.2">
      <c r="A159" s="33"/>
      <c r="B159" s="34"/>
      <c r="C159" s="33"/>
      <c r="D159" s="155" t="s">
        <v>152</v>
      </c>
      <c r="E159" s="33"/>
      <c r="F159" s="156" t="s">
        <v>1393</v>
      </c>
      <c r="G159" s="33"/>
      <c r="H159" s="33"/>
      <c r="I159" s="157"/>
      <c r="J159" s="33"/>
      <c r="K159" s="33"/>
      <c r="L159" s="34"/>
      <c r="M159" s="158"/>
      <c r="N159" s="159"/>
      <c r="O159" s="59"/>
      <c r="P159" s="59"/>
      <c r="Q159" s="59"/>
      <c r="R159" s="59"/>
      <c r="S159" s="59"/>
      <c r="T159" s="60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152</v>
      </c>
      <c r="AU159" s="18" t="s">
        <v>83</v>
      </c>
    </row>
    <row r="160" spans="1:65" s="2" customFormat="1" ht="22.8">
      <c r="A160" s="33"/>
      <c r="B160" s="141"/>
      <c r="C160" s="142" t="s">
        <v>256</v>
      </c>
      <c r="D160" s="142" t="s">
        <v>146</v>
      </c>
      <c r="E160" s="143" t="s">
        <v>1394</v>
      </c>
      <c r="F160" s="144" t="s">
        <v>1395</v>
      </c>
      <c r="G160" s="145" t="s">
        <v>893</v>
      </c>
      <c r="H160" s="146">
        <v>2</v>
      </c>
      <c r="I160" s="147"/>
      <c r="J160" s="148">
        <f>ROUND(I160*H160,2)</f>
        <v>0</v>
      </c>
      <c r="K160" s="144" t="s">
        <v>171</v>
      </c>
      <c r="L160" s="34"/>
      <c r="M160" s="149" t="s">
        <v>1</v>
      </c>
      <c r="N160" s="150" t="s">
        <v>38</v>
      </c>
      <c r="O160" s="59"/>
      <c r="P160" s="151">
        <f>O160*H160</f>
        <v>0</v>
      </c>
      <c r="Q160" s="151">
        <v>0</v>
      </c>
      <c r="R160" s="151">
        <f>Q160*H160</f>
        <v>0</v>
      </c>
      <c r="S160" s="151">
        <v>0</v>
      </c>
      <c r="T160" s="152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3" t="s">
        <v>196</v>
      </c>
      <c r="AT160" s="153" t="s">
        <v>146</v>
      </c>
      <c r="AU160" s="153" t="s">
        <v>83</v>
      </c>
      <c r="AY160" s="18" t="s">
        <v>144</v>
      </c>
      <c r="BE160" s="154">
        <f>IF(N160="základní",J160,0)</f>
        <v>0</v>
      </c>
      <c r="BF160" s="154">
        <f>IF(N160="snížená",J160,0)</f>
        <v>0</v>
      </c>
      <c r="BG160" s="154">
        <f>IF(N160="zákl. přenesená",J160,0)</f>
        <v>0</v>
      </c>
      <c r="BH160" s="154">
        <f>IF(N160="sníž. přenesená",J160,0)</f>
        <v>0</v>
      </c>
      <c r="BI160" s="154">
        <f>IF(N160="nulová",J160,0)</f>
        <v>0</v>
      </c>
      <c r="BJ160" s="18" t="s">
        <v>81</v>
      </c>
      <c r="BK160" s="154">
        <f>ROUND(I160*H160,2)</f>
        <v>0</v>
      </c>
      <c r="BL160" s="18" t="s">
        <v>196</v>
      </c>
      <c r="BM160" s="153" t="s">
        <v>259</v>
      </c>
    </row>
    <row r="161" spans="1:47" s="2" customFormat="1" ht="19.2">
      <c r="A161" s="33"/>
      <c r="B161" s="34"/>
      <c r="C161" s="33"/>
      <c r="D161" s="155" t="s">
        <v>152</v>
      </c>
      <c r="E161" s="33"/>
      <c r="F161" s="156" t="s">
        <v>1396</v>
      </c>
      <c r="G161" s="33"/>
      <c r="H161" s="33"/>
      <c r="I161" s="157"/>
      <c r="J161" s="33"/>
      <c r="K161" s="33"/>
      <c r="L161" s="34"/>
      <c r="M161" s="158"/>
      <c r="N161" s="159"/>
      <c r="O161" s="59"/>
      <c r="P161" s="59"/>
      <c r="Q161" s="59"/>
      <c r="R161" s="59"/>
      <c r="S161" s="59"/>
      <c r="T161" s="60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152</v>
      </c>
      <c r="AU161" s="18" t="s">
        <v>83</v>
      </c>
    </row>
    <row r="162" spans="1:65" s="2" customFormat="1" ht="22.8">
      <c r="A162" s="33"/>
      <c r="B162" s="141"/>
      <c r="C162" s="142" t="s">
        <v>204</v>
      </c>
      <c r="D162" s="142" t="s">
        <v>146</v>
      </c>
      <c r="E162" s="143" t="s">
        <v>591</v>
      </c>
      <c r="F162" s="144" t="s">
        <v>592</v>
      </c>
      <c r="G162" s="145" t="s">
        <v>496</v>
      </c>
      <c r="H162" s="146"/>
      <c r="I162" s="147"/>
      <c r="J162" s="148">
        <f>ROUND(I162*H162,2)</f>
        <v>0</v>
      </c>
      <c r="K162" s="144" t="s">
        <v>183</v>
      </c>
      <c r="L162" s="34"/>
      <c r="M162" s="149" t="s">
        <v>1</v>
      </c>
      <c r="N162" s="150" t="s">
        <v>38</v>
      </c>
      <c r="O162" s="59"/>
      <c r="P162" s="151">
        <f>O162*H162</f>
        <v>0</v>
      </c>
      <c r="Q162" s="151">
        <v>0</v>
      </c>
      <c r="R162" s="151">
        <f>Q162*H162</f>
        <v>0</v>
      </c>
      <c r="S162" s="151">
        <v>0</v>
      </c>
      <c r="T162" s="15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3" t="s">
        <v>196</v>
      </c>
      <c r="AT162" s="153" t="s">
        <v>146</v>
      </c>
      <c r="AU162" s="153" t="s">
        <v>83</v>
      </c>
      <c r="AY162" s="18" t="s">
        <v>144</v>
      </c>
      <c r="BE162" s="154">
        <f>IF(N162="základní",J162,0)</f>
        <v>0</v>
      </c>
      <c r="BF162" s="154">
        <f>IF(N162="snížená",J162,0)</f>
        <v>0</v>
      </c>
      <c r="BG162" s="154">
        <f>IF(N162="zákl. přenesená",J162,0)</f>
        <v>0</v>
      </c>
      <c r="BH162" s="154">
        <f>IF(N162="sníž. přenesená",J162,0)</f>
        <v>0</v>
      </c>
      <c r="BI162" s="154">
        <f>IF(N162="nulová",J162,0)</f>
        <v>0</v>
      </c>
      <c r="BJ162" s="18" t="s">
        <v>81</v>
      </c>
      <c r="BK162" s="154">
        <f>ROUND(I162*H162,2)</f>
        <v>0</v>
      </c>
      <c r="BL162" s="18" t="s">
        <v>196</v>
      </c>
      <c r="BM162" s="153" t="s">
        <v>263</v>
      </c>
    </row>
    <row r="163" spans="1:47" s="2" customFormat="1" ht="19.2">
      <c r="A163" s="33"/>
      <c r="B163" s="34"/>
      <c r="C163" s="33"/>
      <c r="D163" s="155" t="s">
        <v>152</v>
      </c>
      <c r="E163" s="33"/>
      <c r="F163" s="156" t="s">
        <v>592</v>
      </c>
      <c r="G163" s="33"/>
      <c r="H163" s="33"/>
      <c r="I163" s="157"/>
      <c r="J163" s="33"/>
      <c r="K163" s="33"/>
      <c r="L163" s="34"/>
      <c r="M163" s="158"/>
      <c r="N163" s="159"/>
      <c r="O163" s="59"/>
      <c r="P163" s="59"/>
      <c r="Q163" s="59"/>
      <c r="R163" s="59"/>
      <c r="S163" s="59"/>
      <c r="T163" s="60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152</v>
      </c>
      <c r="AU163" s="18" t="s">
        <v>83</v>
      </c>
    </row>
    <row r="164" spans="1:65" s="2" customFormat="1" ht="16.5" customHeight="1">
      <c r="A164" s="33"/>
      <c r="B164" s="141"/>
      <c r="C164" s="142" t="s">
        <v>7</v>
      </c>
      <c r="D164" s="142" t="s">
        <v>146</v>
      </c>
      <c r="E164" s="143" t="s">
        <v>1397</v>
      </c>
      <c r="F164" s="144" t="s">
        <v>1398</v>
      </c>
      <c r="G164" s="145" t="s">
        <v>1399</v>
      </c>
      <c r="H164" s="146">
        <v>7</v>
      </c>
      <c r="I164" s="147"/>
      <c r="J164" s="148">
        <f>ROUND(I164*H164,2)</f>
        <v>0</v>
      </c>
      <c r="K164" s="144" t="s">
        <v>171</v>
      </c>
      <c r="L164" s="34"/>
      <c r="M164" s="149" t="s">
        <v>1</v>
      </c>
      <c r="N164" s="150" t="s">
        <v>38</v>
      </c>
      <c r="O164" s="59"/>
      <c r="P164" s="151">
        <f>O164*H164</f>
        <v>0</v>
      </c>
      <c r="Q164" s="151">
        <v>0</v>
      </c>
      <c r="R164" s="151">
        <f>Q164*H164</f>
        <v>0</v>
      </c>
      <c r="S164" s="151">
        <v>0</v>
      </c>
      <c r="T164" s="15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3" t="s">
        <v>196</v>
      </c>
      <c r="AT164" s="153" t="s">
        <v>146</v>
      </c>
      <c r="AU164" s="153" t="s">
        <v>83</v>
      </c>
      <c r="AY164" s="18" t="s">
        <v>144</v>
      </c>
      <c r="BE164" s="154">
        <f>IF(N164="základní",J164,0)</f>
        <v>0</v>
      </c>
      <c r="BF164" s="154">
        <f>IF(N164="snížená",J164,0)</f>
        <v>0</v>
      </c>
      <c r="BG164" s="154">
        <f>IF(N164="zákl. přenesená",J164,0)</f>
        <v>0</v>
      </c>
      <c r="BH164" s="154">
        <f>IF(N164="sníž. přenesená",J164,0)</f>
        <v>0</v>
      </c>
      <c r="BI164" s="154">
        <f>IF(N164="nulová",J164,0)</f>
        <v>0</v>
      </c>
      <c r="BJ164" s="18" t="s">
        <v>81</v>
      </c>
      <c r="BK164" s="154">
        <f>ROUND(I164*H164,2)</f>
        <v>0</v>
      </c>
      <c r="BL164" s="18" t="s">
        <v>196</v>
      </c>
      <c r="BM164" s="153" t="s">
        <v>267</v>
      </c>
    </row>
    <row r="165" spans="1:47" s="2" customFormat="1" ht="10.2">
      <c r="A165" s="33"/>
      <c r="B165" s="34"/>
      <c r="C165" s="33"/>
      <c r="D165" s="155" t="s">
        <v>152</v>
      </c>
      <c r="E165" s="33"/>
      <c r="F165" s="156" t="s">
        <v>1398</v>
      </c>
      <c r="G165" s="33"/>
      <c r="H165" s="33"/>
      <c r="I165" s="157"/>
      <c r="J165" s="33"/>
      <c r="K165" s="33"/>
      <c r="L165" s="34"/>
      <c r="M165" s="158"/>
      <c r="N165" s="159"/>
      <c r="O165" s="59"/>
      <c r="P165" s="59"/>
      <c r="Q165" s="59"/>
      <c r="R165" s="59"/>
      <c r="S165" s="59"/>
      <c r="T165" s="60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152</v>
      </c>
      <c r="AU165" s="18" t="s">
        <v>83</v>
      </c>
    </row>
    <row r="166" spans="1:63" s="2" customFormat="1" ht="49.95" customHeight="1">
      <c r="A166" s="33"/>
      <c r="B166" s="34"/>
      <c r="C166" s="33"/>
      <c r="D166" s="33"/>
      <c r="E166" s="131" t="s">
        <v>823</v>
      </c>
      <c r="F166" s="131" t="s">
        <v>824</v>
      </c>
      <c r="G166" s="33"/>
      <c r="H166" s="33"/>
      <c r="I166" s="33"/>
      <c r="J166" s="118">
        <f aca="true" t="shared" si="0" ref="J166:J171">BK166</f>
        <v>0</v>
      </c>
      <c r="K166" s="33"/>
      <c r="L166" s="34"/>
      <c r="M166" s="158"/>
      <c r="N166" s="159"/>
      <c r="O166" s="59"/>
      <c r="P166" s="59"/>
      <c r="Q166" s="59"/>
      <c r="R166" s="59"/>
      <c r="S166" s="59"/>
      <c r="T166" s="60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72</v>
      </c>
      <c r="AU166" s="18" t="s">
        <v>73</v>
      </c>
      <c r="AY166" s="18" t="s">
        <v>825</v>
      </c>
      <c r="BK166" s="154">
        <f>SUM(BK167:BK171)</f>
        <v>0</v>
      </c>
    </row>
    <row r="167" spans="1:63" s="2" customFormat="1" ht="16.35" customHeight="1">
      <c r="A167" s="33"/>
      <c r="B167" s="34"/>
      <c r="C167" s="201" t="s">
        <v>1</v>
      </c>
      <c r="D167" s="201" t="s">
        <v>146</v>
      </c>
      <c r="E167" s="202" t="s">
        <v>1</v>
      </c>
      <c r="F167" s="203" t="s">
        <v>1</v>
      </c>
      <c r="G167" s="204" t="s">
        <v>1</v>
      </c>
      <c r="H167" s="205"/>
      <c r="I167" s="206"/>
      <c r="J167" s="207">
        <f t="shared" si="0"/>
        <v>0</v>
      </c>
      <c r="K167" s="208"/>
      <c r="L167" s="34"/>
      <c r="M167" s="209" t="s">
        <v>1</v>
      </c>
      <c r="N167" s="210" t="s">
        <v>38</v>
      </c>
      <c r="O167" s="59"/>
      <c r="P167" s="59"/>
      <c r="Q167" s="59"/>
      <c r="R167" s="59"/>
      <c r="S167" s="59"/>
      <c r="T167" s="60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825</v>
      </c>
      <c r="AU167" s="18" t="s">
        <v>81</v>
      </c>
      <c r="AY167" s="18" t="s">
        <v>825</v>
      </c>
      <c r="BE167" s="154">
        <f>IF(N167="základní",J167,0)</f>
        <v>0</v>
      </c>
      <c r="BF167" s="154">
        <f>IF(N167="snížená",J167,0)</f>
        <v>0</v>
      </c>
      <c r="BG167" s="154">
        <f>IF(N167="zákl. přenesená",J167,0)</f>
        <v>0</v>
      </c>
      <c r="BH167" s="154">
        <f>IF(N167="sníž. přenesená",J167,0)</f>
        <v>0</v>
      </c>
      <c r="BI167" s="154">
        <f>IF(N167="nulová",J167,0)</f>
        <v>0</v>
      </c>
      <c r="BJ167" s="18" t="s">
        <v>81</v>
      </c>
      <c r="BK167" s="154">
        <f>I167*H167</f>
        <v>0</v>
      </c>
    </row>
    <row r="168" spans="1:63" s="2" customFormat="1" ht="16.35" customHeight="1">
      <c r="A168" s="33"/>
      <c r="B168" s="34"/>
      <c r="C168" s="201" t="s">
        <v>1</v>
      </c>
      <c r="D168" s="201" t="s">
        <v>146</v>
      </c>
      <c r="E168" s="202" t="s">
        <v>1</v>
      </c>
      <c r="F168" s="203" t="s">
        <v>1</v>
      </c>
      <c r="G168" s="204" t="s">
        <v>1</v>
      </c>
      <c r="H168" s="205"/>
      <c r="I168" s="206"/>
      <c r="J168" s="207">
        <f t="shared" si="0"/>
        <v>0</v>
      </c>
      <c r="K168" s="208"/>
      <c r="L168" s="34"/>
      <c r="M168" s="209" t="s">
        <v>1</v>
      </c>
      <c r="N168" s="210" t="s">
        <v>38</v>
      </c>
      <c r="O168" s="59"/>
      <c r="P168" s="59"/>
      <c r="Q168" s="59"/>
      <c r="R168" s="59"/>
      <c r="S168" s="59"/>
      <c r="T168" s="60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8" t="s">
        <v>825</v>
      </c>
      <c r="AU168" s="18" t="s">
        <v>81</v>
      </c>
      <c r="AY168" s="18" t="s">
        <v>825</v>
      </c>
      <c r="BE168" s="154">
        <f>IF(N168="základní",J168,0)</f>
        <v>0</v>
      </c>
      <c r="BF168" s="154">
        <f>IF(N168="snížená",J168,0)</f>
        <v>0</v>
      </c>
      <c r="BG168" s="154">
        <f>IF(N168="zákl. přenesená",J168,0)</f>
        <v>0</v>
      </c>
      <c r="BH168" s="154">
        <f>IF(N168="sníž. přenesená",J168,0)</f>
        <v>0</v>
      </c>
      <c r="BI168" s="154">
        <f>IF(N168="nulová",J168,0)</f>
        <v>0</v>
      </c>
      <c r="BJ168" s="18" t="s">
        <v>81</v>
      </c>
      <c r="BK168" s="154">
        <f>I168*H168</f>
        <v>0</v>
      </c>
    </row>
    <row r="169" spans="1:63" s="2" customFormat="1" ht="16.35" customHeight="1">
      <c r="A169" s="33"/>
      <c r="B169" s="34"/>
      <c r="C169" s="201" t="s">
        <v>1</v>
      </c>
      <c r="D169" s="201" t="s">
        <v>146</v>
      </c>
      <c r="E169" s="202" t="s">
        <v>1</v>
      </c>
      <c r="F169" s="203" t="s">
        <v>1</v>
      </c>
      <c r="G169" s="204" t="s">
        <v>1</v>
      </c>
      <c r="H169" s="205"/>
      <c r="I169" s="206"/>
      <c r="J169" s="207">
        <f t="shared" si="0"/>
        <v>0</v>
      </c>
      <c r="K169" s="208"/>
      <c r="L169" s="34"/>
      <c r="M169" s="209" t="s">
        <v>1</v>
      </c>
      <c r="N169" s="210" t="s">
        <v>38</v>
      </c>
      <c r="O169" s="59"/>
      <c r="P169" s="59"/>
      <c r="Q169" s="59"/>
      <c r="R169" s="59"/>
      <c r="S169" s="59"/>
      <c r="T169" s="60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825</v>
      </c>
      <c r="AU169" s="18" t="s">
        <v>81</v>
      </c>
      <c r="AY169" s="18" t="s">
        <v>825</v>
      </c>
      <c r="BE169" s="154">
        <f>IF(N169="základní",J169,0)</f>
        <v>0</v>
      </c>
      <c r="BF169" s="154">
        <f>IF(N169="snížená",J169,0)</f>
        <v>0</v>
      </c>
      <c r="BG169" s="154">
        <f>IF(N169="zákl. přenesená",J169,0)</f>
        <v>0</v>
      </c>
      <c r="BH169" s="154">
        <f>IF(N169="sníž. přenesená",J169,0)</f>
        <v>0</v>
      </c>
      <c r="BI169" s="154">
        <f>IF(N169="nulová",J169,0)</f>
        <v>0</v>
      </c>
      <c r="BJ169" s="18" t="s">
        <v>81</v>
      </c>
      <c r="BK169" s="154">
        <f>I169*H169</f>
        <v>0</v>
      </c>
    </row>
    <row r="170" spans="1:63" s="2" customFormat="1" ht="16.35" customHeight="1">
      <c r="A170" s="33"/>
      <c r="B170" s="34"/>
      <c r="C170" s="201" t="s">
        <v>1</v>
      </c>
      <c r="D170" s="201" t="s">
        <v>146</v>
      </c>
      <c r="E170" s="202" t="s">
        <v>1</v>
      </c>
      <c r="F170" s="203" t="s">
        <v>1</v>
      </c>
      <c r="G170" s="204" t="s">
        <v>1</v>
      </c>
      <c r="H170" s="205"/>
      <c r="I170" s="206"/>
      <c r="J170" s="207">
        <f t="shared" si="0"/>
        <v>0</v>
      </c>
      <c r="K170" s="208"/>
      <c r="L170" s="34"/>
      <c r="M170" s="209" t="s">
        <v>1</v>
      </c>
      <c r="N170" s="210" t="s">
        <v>38</v>
      </c>
      <c r="O170" s="59"/>
      <c r="P170" s="59"/>
      <c r="Q170" s="59"/>
      <c r="R170" s="59"/>
      <c r="S170" s="59"/>
      <c r="T170" s="60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825</v>
      </c>
      <c r="AU170" s="18" t="s">
        <v>81</v>
      </c>
      <c r="AY170" s="18" t="s">
        <v>825</v>
      </c>
      <c r="BE170" s="154">
        <f>IF(N170="základní",J170,0)</f>
        <v>0</v>
      </c>
      <c r="BF170" s="154">
        <f>IF(N170="snížená",J170,0)</f>
        <v>0</v>
      </c>
      <c r="BG170" s="154">
        <f>IF(N170="zákl. přenesená",J170,0)</f>
        <v>0</v>
      </c>
      <c r="BH170" s="154">
        <f>IF(N170="sníž. přenesená",J170,0)</f>
        <v>0</v>
      </c>
      <c r="BI170" s="154">
        <f>IF(N170="nulová",J170,0)</f>
        <v>0</v>
      </c>
      <c r="BJ170" s="18" t="s">
        <v>81</v>
      </c>
      <c r="BK170" s="154">
        <f>I170*H170</f>
        <v>0</v>
      </c>
    </row>
    <row r="171" spans="1:63" s="2" customFormat="1" ht="16.35" customHeight="1">
      <c r="A171" s="33"/>
      <c r="B171" s="34"/>
      <c r="C171" s="201" t="s">
        <v>1</v>
      </c>
      <c r="D171" s="201" t="s">
        <v>146</v>
      </c>
      <c r="E171" s="202" t="s">
        <v>1</v>
      </c>
      <c r="F171" s="203" t="s">
        <v>1</v>
      </c>
      <c r="G171" s="204" t="s">
        <v>1</v>
      </c>
      <c r="H171" s="205"/>
      <c r="I171" s="206"/>
      <c r="J171" s="207">
        <f t="shared" si="0"/>
        <v>0</v>
      </c>
      <c r="K171" s="208"/>
      <c r="L171" s="34"/>
      <c r="M171" s="209" t="s">
        <v>1</v>
      </c>
      <c r="N171" s="210" t="s">
        <v>38</v>
      </c>
      <c r="O171" s="211"/>
      <c r="P171" s="211"/>
      <c r="Q171" s="211"/>
      <c r="R171" s="211"/>
      <c r="S171" s="211"/>
      <c r="T171" s="212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825</v>
      </c>
      <c r="AU171" s="18" t="s">
        <v>81</v>
      </c>
      <c r="AY171" s="18" t="s">
        <v>825</v>
      </c>
      <c r="BE171" s="154">
        <f>IF(N171="základní",J171,0)</f>
        <v>0</v>
      </c>
      <c r="BF171" s="154">
        <f>IF(N171="snížená",J171,0)</f>
        <v>0</v>
      </c>
      <c r="BG171" s="154">
        <f>IF(N171="zákl. přenesená",J171,0)</f>
        <v>0</v>
      </c>
      <c r="BH171" s="154">
        <f>IF(N171="sníž. přenesená",J171,0)</f>
        <v>0</v>
      </c>
      <c r="BI171" s="154">
        <f>IF(N171="nulová",J171,0)</f>
        <v>0</v>
      </c>
      <c r="BJ171" s="18" t="s">
        <v>81</v>
      </c>
      <c r="BK171" s="154">
        <f>I171*H171</f>
        <v>0</v>
      </c>
    </row>
    <row r="172" spans="1:31" s="2" customFormat="1" ht="6.9" customHeight="1">
      <c r="A172" s="33"/>
      <c r="B172" s="48"/>
      <c r="C172" s="49"/>
      <c r="D172" s="49"/>
      <c r="E172" s="49"/>
      <c r="F172" s="49"/>
      <c r="G172" s="49"/>
      <c r="H172" s="49"/>
      <c r="I172" s="49"/>
      <c r="J172" s="49"/>
      <c r="K172" s="49"/>
      <c r="L172" s="34"/>
      <c r="M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</sheetData>
  <autoFilter ref="C119:K171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167:D172">
      <formula1>"K, M"</formula1>
    </dataValidation>
    <dataValidation type="list" allowBlank="1" showInputMessage="1" showErrorMessage="1" error="Povoleny jsou hodnoty základní, snížená, zákl. přenesená, sníž. přenesená, nulová." sqref="N167:N172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51" t="s">
        <v>5</v>
      </c>
      <c r="M2" s="236"/>
      <c r="N2" s="236"/>
      <c r="O2" s="236"/>
      <c r="P2" s="236"/>
      <c r="Q2" s="236"/>
      <c r="R2" s="236"/>
      <c r="S2" s="236"/>
      <c r="T2" s="236"/>
      <c r="U2" s="236"/>
      <c r="V2" s="236"/>
      <c r="AT2" s="18" t="s">
        <v>101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102</v>
      </c>
      <c r="L4" s="21"/>
      <c r="M4" s="90" t="s">
        <v>10</v>
      </c>
      <c r="AT4" s="18" t="s">
        <v>3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52" t="str">
        <f>'Rekapitulace stavby'!K6</f>
        <v>Stavební úpravy suterénu C, Nemocnice Nymburk s.r.o.</v>
      </c>
      <c r="F7" s="253"/>
      <c r="G7" s="253"/>
      <c r="H7" s="253"/>
      <c r="L7" s="21"/>
    </row>
    <row r="8" spans="1:31" s="2" customFormat="1" ht="12" customHeight="1">
      <c r="A8" s="33"/>
      <c r="B8" s="34"/>
      <c r="C8" s="33"/>
      <c r="D8" s="28" t="s">
        <v>103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13" t="s">
        <v>1400</v>
      </c>
      <c r="F9" s="254"/>
      <c r="G9" s="254"/>
      <c r="H9" s="25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28" t="s">
        <v>22</v>
      </c>
      <c r="J12" s="56" t="str">
        <f>'Rekapitulace stavby'!AN8</f>
        <v>7. 7. 2021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28" t="s">
        <v>25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26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5" t="str">
        <f>'Rekapitulace stavby'!E14</f>
        <v>Vyplň údaj</v>
      </c>
      <c r="F18" s="235"/>
      <c r="G18" s="235"/>
      <c r="H18" s="235"/>
      <c r="I18" s="28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25</v>
      </c>
      <c r="J20" s="26" t="str">
        <f>IF('Rekapitulace stavby'!AN16="","",'Rekapitulace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 xml:space="preserve"> </v>
      </c>
      <c r="F21" s="33"/>
      <c r="G21" s="33"/>
      <c r="H21" s="33"/>
      <c r="I21" s="28" t="s">
        <v>26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28" t="s">
        <v>25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26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32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40" t="s">
        <v>1</v>
      </c>
      <c r="F27" s="240"/>
      <c r="G27" s="240"/>
      <c r="H27" s="24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33</v>
      </c>
      <c r="E30" s="33"/>
      <c r="F30" s="33"/>
      <c r="G30" s="33"/>
      <c r="H30" s="33"/>
      <c r="I30" s="33"/>
      <c r="J30" s="72">
        <f>ROUND(J123,2)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35</v>
      </c>
      <c r="G32" s="33"/>
      <c r="H32" s="33"/>
      <c r="I32" s="37" t="s">
        <v>34</v>
      </c>
      <c r="J32" s="37" t="s">
        <v>36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37</v>
      </c>
      <c r="E33" s="28" t="s">
        <v>38</v>
      </c>
      <c r="F33" s="96">
        <f>ROUND((ROUND((SUM(BE123:BE139)),2)+SUM(BE141:BE145)),2)</f>
        <v>0</v>
      </c>
      <c r="G33" s="33"/>
      <c r="H33" s="33"/>
      <c r="I33" s="97">
        <v>0.21</v>
      </c>
      <c r="J33" s="96">
        <f>ROUND((ROUND(((SUM(BE123:BE139))*I33),2)+(SUM(BE141:BE145)*I33)),2)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39</v>
      </c>
      <c r="F34" s="96">
        <f>ROUND((ROUND((SUM(BF123:BF139)),2)+SUM(BF141:BF145)),2)</f>
        <v>0</v>
      </c>
      <c r="G34" s="33"/>
      <c r="H34" s="33"/>
      <c r="I34" s="97">
        <v>0.15</v>
      </c>
      <c r="J34" s="96">
        <f>ROUND((ROUND(((SUM(BF123:BF139))*I34),2)+(SUM(BF141:BF145)*I34)),2)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40</v>
      </c>
      <c r="F35" s="96">
        <f>ROUND((ROUND((SUM(BG123:BG139)),2)+SUM(BG141:BG145)),2)</f>
        <v>0</v>
      </c>
      <c r="G35" s="33"/>
      <c r="H35" s="33"/>
      <c r="I35" s="97">
        <v>0.21</v>
      </c>
      <c r="J35" s="96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41</v>
      </c>
      <c r="F36" s="96">
        <f>ROUND((ROUND((SUM(BH123:BH139)),2)+SUM(BH141:BH145)),2)</f>
        <v>0</v>
      </c>
      <c r="G36" s="33"/>
      <c r="H36" s="33"/>
      <c r="I36" s="97">
        <v>0.15</v>
      </c>
      <c r="J36" s="96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42</v>
      </c>
      <c r="F37" s="96">
        <f>ROUND((ROUND((SUM(BI123:BI139)),2)+SUM(BI141:BI145)),2)</f>
        <v>0</v>
      </c>
      <c r="G37" s="33"/>
      <c r="H37" s="33"/>
      <c r="I37" s="97">
        <v>0</v>
      </c>
      <c r="J37" s="9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43</v>
      </c>
      <c r="E39" s="61"/>
      <c r="F39" s="61"/>
      <c r="G39" s="100" t="s">
        <v>44</v>
      </c>
      <c r="H39" s="101" t="s">
        <v>45</v>
      </c>
      <c r="I39" s="61"/>
      <c r="J39" s="102">
        <f>SUM(J30:J37)</f>
        <v>0</v>
      </c>
      <c r="K39" s="10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43"/>
      <c r="D50" s="44" t="s">
        <v>46</v>
      </c>
      <c r="E50" s="45"/>
      <c r="F50" s="45"/>
      <c r="G50" s="44" t="s">
        <v>47</v>
      </c>
      <c r="H50" s="45"/>
      <c r="I50" s="45"/>
      <c r="J50" s="45"/>
      <c r="K50" s="45"/>
      <c r="L50" s="43"/>
    </row>
    <row r="51" spans="2:12" ht="10.2">
      <c r="B51" s="21"/>
      <c r="L51" s="21"/>
    </row>
    <row r="52" spans="2:12" ht="10.2">
      <c r="B52" s="21"/>
      <c r="L52" s="21"/>
    </row>
    <row r="53" spans="2:12" ht="10.2">
      <c r="B53" s="21"/>
      <c r="L53" s="21"/>
    </row>
    <row r="54" spans="2:12" ht="10.2">
      <c r="B54" s="21"/>
      <c r="L54" s="21"/>
    </row>
    <row r="55" spans="2:12" ht="10.2">
      <c r="B55" s="21"/>
      <c r="L55" s="21"/>
    </row>
    <row r="56" spans="2:12" ht="10.2">
      <c r="B56" s="21"/>
      <c r="L56" s="21"/>
    </row>
    <row r="57" spans="2:12" ht="10.2">
      <c r="B57" s="21"/>
      <c r="L57" s="21"/>
    </row>
    <row r="58" spans="2:12" ht="10.2">
      <c r="B58" s="21"/>
      <c r="L58" s="21"/>
    </row>
    <row r="59" spans="2:12" ht="10.2">
      <c r="B59" s="21"/>
      <c r="L59" s="21"/>
    </row>
    <row r="60" spans="2:12" ht="10.2">
      <c r="B60" s="21"/>
      <c r="L60" s="21"/>
    </row>
    <row r="61" spans="1:31" s="2" customFormat="1" ht="13.2">
      <c r="A61" s="33"/>
      <c r="B61" s="34"/>
      <c r="C61" s="33"/>
      <c r="D61" s="46" t="s">
        <v>48</v>
      </c>
      <c r="E61" s="36"/>
      <c r="F61" s="104" t="s">
        <v>49</v>
      </c>
      <c r="G61" s="46" t="s">
        <v>48</v>
      </c>
      <c r="H61" s="36"/>
      <c r="I61" s="36"/>
      <c r="J61" s="105" t="s">
        <v>49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0.2">
      <c r="B62" s="21"/>
      <c r="L62" s="21"/>
    </row>
    <row r="63" spans="2:12" ht="10.2">
      <c r="B63" s="21"/>
      <c r="L63" s="21"/>
    </row>
    <row r="64" spans="2:12" ht="10.2">
      <c r="B64" s="21"/>
      <c r="L64" s="21"/>
    </row>
    <row r="65" spans="1:31" s="2" customFormat="1" ht="13.2">
      <c r="A65" s="33"/>
      <c r="B65" s="34"/>
      <c r="C65" s="33"/>
      <c r="D65" s="44" t="s">
        <v>50</v>
      </c>
      <c r="E65" s="47"/>
      <c r="F65" s="47"/>
      <c r="G65" s="44" t="s">
        <v>51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0.2">
      <c r="B66" s="21"/>
      <c r="L66" s="21"/>
    </row>
    <row r="67" spans="2:12" ht="10.2">
      <c r="B67" s="21"/>
      <c r="L67" s="21"/>
    </row>
    <row r="68" spans="2:12" ht="10.2">
      <c r="B68" s="21"/>
      <c r="L68" s="21"/>
    </row>
    <row r="69" spans="2:12" ht="10.2">
      <c r="B69" s="21"/>
      <c r="L69" s="21"/>
    </row>
    <row r="70" spans="2:12" ht="10.2">
      <c r="B70" s="21"/>
      <c r="L70" s="21"/>
    </row>
    <row r="71" spans="2:12" ht="10.2">
      <c r="B71" s="21"/>
      <c r="L71" s="21"/>
    </row>
    <row r="72" spans="2:12" ht="10.2">
      <c r="B72" s="21"/>
      <c r="L72" s="21"/>
    </row>
    <row r="73" spans="2:12" ht="10.2">
      <c r="B73" s="21"/>
      <c r="L73" s="21"/>
    </row>
    <row r="74" spans="2:12" ht="10.2">
      <c r="B74" s="21"/>
      <c r="L74" s="21"/>
    </row>
    <row r="75" spans="2:12" ht="10.2">
      <c r="B75" s="21"/>
      <c r="L75" s="21"/>
    </row>
    <row r="76" spans="1:31" s="2" customFormat="1" ht="13.2">
      <c r="A76" s="33"/>
      <c r="B76" s="34"/>
      <c r="C76" s="33"/>
      <c r="D76" s="46" t="s">
        <v>48</v>
      </c>
      <c r="E76" s="36"/>
      <c r="F76" s="104" t="s">
        <v>49</v>
      </c>
      <c r="G76" s="46" t="s">
        <v>48</v>
      </c>
      <c r="H76" s="36"/>
      <c r="I76" s="36"/>
      <c r="J76" s="105" t="s">
        <v>49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105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52" t="str">
        <f>E7</f>
        <v>Stavební úpravy suterénu C, Nemocnice Nymburk s.r.o.</v>
      </c>
      <c r="F85" s="253"/>
      <c r="G85" s="253"/>
      <c r="H85" s="25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103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13" t="str">
        <f>E9</f>
        <v>07 (1) - VRN</v>
      </c>
      <c r="F87" s="254"/>
      <c r="G87" s="254"/>
      <c r="H87" s="25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 xml:space="preserve"> </v>
      </c>
      <c r="G89" s="33"/>
      <c r="H89" s="33"/>
      <c r="I89" s="28" t="s">
        <v>22</v>
      </c>
      <c r="J89" s="56" t="str">
        <f>IF(J12="","",J12)</f>
        <v>7. 7. 2021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8" t="s">
        <v>24</v>
      </c>
      <c r="D91" s="33"/>
      <c r="E91" s="33"/>
      <c r="F91" s="26" t="str">
        <f>E15</f>
        <v xml:space="preserve"> </v>
      </c>
      <c r="G91" s="33"/>
      <c r="H91" s="33"/>
      <c r="I91" s="28" t="s">
        <v>29</v>
      </c>
      <c r="J91" s="31" t="str">
        <f>E21</f>
        <v xml:space="preserve"> 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31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06" t="s">
        <v>106</v>
      </c>
      <c r="D94" s="98"/>
      <c r="E94" s="98"/>
      <c r="F94" s="98"/>
      <c r="G94" s="98"/>
      <c r="H94" s="98"/>
      <c r="I94" s="98"/>
      <c r="J94" s="107" t="s">
        <v>107</v>
      </c>
      <c r="K94" s="98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08" t="s">
        <v>108</v>
      </c>
      <c r="D96" s="33"/>
      <c r="E96" s="33"/>
      <c r="F96" s="33"/>
      <c r="G96" s="33"/>
      <c r="H96" s="33"/>
      <c r="I96" s="33"/>
      <c r="J96" s="72">
        <f>J123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109</v>
      </c>
    </row>
    <row r="97" spans="2:12" s="9" customFormat="1" ht="24.9" customHeight="1">
      <c r="B97" s="109"/>
      <c r="D97" s="110" t="s">
        <v>833</v>
      </c>
      <c r="E97" s="111"/>
      <c r="F97" s="111"/>
      <c r="G97" s="111"/>
      <c r="H97" s="111"/>
      <c r="I97" s="111"/>
      <c r="J97" s="112">
        <f>J124</f>
        <v>0</v>
      </c>
      <c r="L97" s="109"/>
    </row>
    <row r="98" spans="2:12" s="10" customFormat="1" ht="19.95" customHeight="1">
      <c r="B98" s="113"/>
      <c r="D98" s="114" t="s">
        <v>1401</v>
      </c>
      <c r="E98" s="115"/>
      <c r="F98" s="115"/>
      <c r="G98" s="115"/>
      <c r="H98" s="115"/>
      <c r="I98" s="115"/>
      <c r="J98" s="116">
        <f>J125</f>
        <v>0</v>
      </c>
      <c r="L98" s="113"/>
    </row>
    <row r="99" spans="2:12" s="10" customFormat="1" ht="19.95" customHeight="1">
      <c r="B99" s="113"/>
      <c r="D99" s="114" t="s">
        <v>1402</v>
      </c>
      <c r="E99" s="115"/>
      <c r="F99" s="115"/>
      <c r="G99" s="115"/>
      <c r="H99" s="115"/>
      <c r="I99" s="115"/>
      <c r="J99" s="116">
        <f>J128</f>
        <v>0</v>
      </c>
      <c r="L99" s="113"/>
    </row>
    <row r="100" spans="2:12" s="10" customFormat="1" ht="19.95" customHeight="1">
      <c r="B100" s="113"/>
      <c r="D100" s="114" t="s">
        <v>1403</v>
      </c>
      <c r="E100" s="115"/>
      <c r="F100" s="115"/>
      <c r="G100" s="115"/>
      <c r="H100" s="115"/>
      <c r="I100" s="115"/>
      <c r="J100" s="116">
        <f>J131</f>
        <v>0</v>
      </c>
      <c r="L100" s="113"/>
    </row>
    <row r="101" spans="2:12" s="10" customFormat="1" ht="19.95" customHeight="1">
      <c r="B101" s="113"/>
      <c r="D101" s="114" t="s">
        <v>834</v>
      </c>
      <c r="E101" s="115"/>
      <c r="F101" s="115"/>
      <c r="G101" s="115"/>
      <c r="H101" s="115"/>
      <c r="I101" s="115"/>
      <c r="J101" s="116">
        <f>J134</f>
        <v>0</v>
      </c>
      <c r="L101" s="113"/>
    </row>
    <row r="102" spans="2:12" s="10" customFormat="1" ht="19.95" customHeight="1">
      <c r="B102" s="113"/>
      <c r="D102" s="114" t="s">
        <v>1404</v>
      </c>
      <c r="E102" s="115"/>
      <c r="F102" s="115"/>
      <c r="G102" s="115"/>
      <c r="H102" s="115"/>
      <c r="I102" s="115"/>
      <c r="J102" s="116">
        <f>J137</f>
        <v>0</v>
      </c>
      <c r="L102" s="113"/>
    </row>
    <row r="103" spans="2:12" s="9" customFormat="1" ht="21.75" customHeight="1">
      <c r="B103" s="109"/>
      <c r="D103" s="117" t="s">
        <v>128</v>
      </c>
      <c r="J103" s="118">
        <f>J140</f>
        <v>0</v>
      </c>
      <c r="L103" s="109"/>
    </row>
    <row r="104" spans="1:31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" customHeight="1">
      <c r="A105" s="33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6.9" customHeight="1">
      <c r="A109" s="33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4.9" customHeight="1">
      <c r="A110" s="33"/>
      <c r="B110" s="34"/>
      <c r="C110" s="22" t="s">
        <v>129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16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3"/>
      <c r="D113" s="33"/>
      <c r="E113" s="252" t="str">
        <f>E7</f>
        <v>Stavební úpravy suterénu C, Nemocnice Nymburk s.r.o.</v>
      </c>
      <c r="F113" s="253"/>
      <c r="G113" s="253"/>
      <c r="H113" s="25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103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3"/>
      <c r="D115" s="33"/>
      <c r="E115" s="213" t="str">
        <f>E9</f>
        <v>07 (1) - VRN</v>
      </c>
      <c r="F115" s="254"/>
      <c r="G115" s="254"/>
      <c r="H115" s="254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20</v>
      </c>
      <c r="D117" s="33"/>
      <c r="E117" s="33"/>
      <c r="F117" s="26" t="str">
        <f>F12</f>
        <v xml:space="preserve"> </v>
      </c>
      <c r="G117" s="33"/>
      <c r="H117" s="33"/>
      <c r="I117" s="28" t="s">
        <v>22</v>
      </c>
      <c r="J117" s="56" t="str">
        <f>IF(J12="","",J12)</f>
        <v>7. 7. 2021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15" customHeight="1">
      <c r="A119" s="33"/>
      <c r="B119" s="34"/>
      <c r="C119" s="28" t="s">
        <v>24</v>
      </c>
      <c r="D119" s="33"/>
      <c r="E119" s="33"/>
      <c r="F119" s="26" t="str">
        <f>E15</f>
        <v xml:space="preserve"> </v>
      </c>
      <c r="G119" s="33"/>
      <c r="H119" s="33"/>
      <c r="I119" s="28" t="s">
        <v>29</v>
      </c>
      <c r="J119" s="31" t="str">
        <f>E21</f>
        <v xml:space="preserve"> 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5.15" customHeight="1">
      <c r="A120" s="33"/>
      <c r="B120" s="34"/>
      <c r="C120" s="28" t="s">
        <v>27</v>
      </c>
      <c r="D120" s="33"/>
      <c r="E120" s="33"/>
      <c r="F120" s="26" t="str">
        <f>IF(E18="","",E18)</f>
        <v>Vyplň údaj</v>
      </c>
      <c r="G120" s="33"/>
      <c r="H120" s="33"/>
      <c r="I120" s="28" t="s">
        <v>31</v>
      </c>
      <c r="J120" s="31" t="str">
        <f>E24</f>
        <v xml:space="preserve"> 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0.3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11" customFormat="1" ht="29.25" customHeight="1">
      <c r="A122" s="119"/>
      <c r="B122" s="120"/>
      <c r="C122" s="121" t="s">
        <v>130</v>
      </c>
      <c r="D122" s="122" t="s">
        <v>58</v>
      </c>
      <c r="E122" s="122" t="s">
        <v>54</v>
      </c>
      <c r="F122" s="122" t="s">
        <v>55</v>
      </c>
      <c r="G122" s="122" t="s">
        <v>131</v>
      </c>
      <c r="H122" s="122" t="s">
        <v>132</v>
      </c>
      <c r="I122" s="122" t="s">
        <v>133</v>
      </c>
      <c r="J122" s="122" t="s">
        <v>107</v>
      </c>
      <c r="K122" s="123" t="s">
        <v>134</v>
      </c>
      <c r="L122" s="124"/>
      <c r="M122" s="63" t="s">
        <v>1</v>
      </c>
      <c r="N122" s="64" t="s">
        <v>37</v>
      </c>
      <c r="O122" s="64" t="s">
        <v>135</v>
      </c>
      <c r="P122" s="64" t="s">
        <v>136</v>
      </c>
      <c r="Q122" s="64" t="s">
        <v>137</v>
      </c>
      <c r="R122" s="64" t="s">
        <v>138</v>
      </c>
      <c r="S122" s="64" t="s">
        <v>139</v>
      </c>
      <c r="T122" s="65" t="s">
        <v>140</v>
      </c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</row>
    <row r="123" spans="1:63" s="2" customFormat="1" ht="22.8" customHeight="1">
      <c r="A123" s="33"/>
      <c r="B123" s="34"/>
      <c r="C123" s="70" t="s">
        <v>141</v>
      </c>
      <c r="D123" s="33"/>
      <c r="E123" s="33"/>
      <c r="F123" s="33"/>
      <c r="G123" s="33"/>
      <c r="H123" s="33"/>
      <c r="I123" s="33"/>
      <c r="J123" s="125">
        <f>BK123</f>
        <v>0</v>
      </c>
      <c r="K123" s="33"/>
      <c r="L123" s="34"/>
      <c r="M123" s="66"/>
      <c r="N123" s="57"/>
      <c r="O123" s="67"/>
      <c r="P123" s="126">
        <f>P124+P140</f>
        <v>0</v>
      </c>
      <c r="Q123" s="67"/>
      <c r="R123" s="126">
        <f>R124+R140</f>
        <v>0</v>
      </c>
      <c r="S123" s="67"/>
      <c r="T123" s="127">
        <f>T124+T140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72</v>
      </c>
      <c r="AU123" s="18" t="s">
        <v>109</v>
      </c>
      <c r="BK123" s="128">
        <f>BK124+BK140</f>
        <v>0</v>
      </c>
    </row>
    <row r="124" spans="2:63" s="12" customFormat="1" ht="25.95" customHeight="1">
      <c r="B124" s="129"/>
      <c r="D124" s="130" t="s">
        <v>72</v>
      </c>
      <c r="E124" s="131" t="s">
        <v>100</v>
      </c>
      <c r="F124" s="131" t="s">
        <v>1056</v>
      </c>
      <c r="I124" s="132"/>
      <c r="J124" s="118">
        <f>BK124</f>
        <v>0</v>
      </c>
      <c r="L124" s="129"/>
      <c r="M124" s="133"/>
      <c r="N124" s="134"/>
      <c r="O124" s="134"/>
      <c r="P124" s="135">
        <f>P125+P128+P131+P134+P137</f>
        <v>0</v>
      </c>
      <c r="Q124" s="134"/>
      <c r="R124" s="135">
        <f>R125+R128+R131+R134+R137</f>
        <v>0</v>
      </c>
      <c r="S124" s="134"/>
      <c r="T124" s="136">
        <f>T125+T128+T131+T134+T137</f>
        <v>0</v>
      </c>
      <c r="AR124" s="130" t="s">
        <v>175</v>
      </c>
      <c r="AT124" s="137" t="s">
        <v>72</v>
      </c>
      <c r="AU124" s="137" t="s">
        <v>73</v>
      </c>
      <c r="AY124" s="130" t="s">
        <v>144</v>
      </c>
      <c r="BK124" s="138">
        <f>BK125+BK128+BK131+BK134+BK137</f>
        <v>0</v>
      </c>
    </row>
    <row r="125" spans="2:63" s="12" customFormat="1" ht="22.8" customHeight="1">
      <c r="B125" s="129"/>
      <c r="D125" s="130" t="s">
        <v>72</v>
      </c>
      <c r="E125" s="139" t="s">
        <v>1405</v>
      </c>
      <c r="F125" s="139" t="s">
        <v>1406</v>
      </c>
      <c r="I125" s="132"/>
      <c r="J125" s="140">
        <f>BK125</f>
        <v>0</v>
      </c>
      <c r="L125" s="129"/>
      <c r="M125" s="133"/>
      <c r="N125" s="134"/>
      <c r="O125" s="134"/>
      <c r="P125" s="135">
        <f>SUM(P126:P127)</f>
        <v>0</v>
      </c>
      <c r="Q125" s="134"/>
      <c r="R125" s="135">
        <f>SUM(R126:R127)</f>
        <v>0</v>
      </c>
      <c r="S125" s="134"/>
      <c r="T125" s="136">
        <f>SUM(T126:T127)</f>
        <v>0</v>
      </c>
      <c r="AR125" s="130" t="s">
        <v>175</v>
      </c>
      <c r="AT125" s="137" t="s">
        <v>72</v>
      </c>
      <c r="AU125" s="137" t="s">
        <v>81</v>
      </c>
      <c r="AY125" s="130" t="s">
        <v>144</v>
      </c>
      <c r="BK125" s="138">
        <f>SUM(BK126:BK127)</f>
        <v>0</v>
      </c>
    </row>
    <row r="126" spans="1:65" s="2" customFormat="1" ht="16.5" customHeight="1">
      <c r="A126" s="33"/>
      <c r="B126" s="141"/>
      <c r="C126" s="142" t="s">
        <v>81</v>
      </c>
      <c r="D126" s="142" t="s">
        <v>146</v>
      </c>
      <c r="E126" s="143" t="s">
        <v>1407</v>
      </c>
      <c r="F126" s="144" t="s">
        <v>1408</v>
      </c>
      <c r="G126" s="145" t="s">
        <v>1061</v>
      </c>
      <c r="H126" s="146">
        <v>1</v>
      </c>
      <c r="I126" s="147"/>
      <c r="J126" s="148">
        <f>ROUND(I126*H126,2)</f>
        <v>0</v>
      </c>
      <c r="K126" s="144" t="s">
        <v>183</v>
      </c>
      <c r="L126" s="34"/>
      <c r="M126" s="149" t="s">
        <v>1</v>
      </c>
      <c r="N126" s="150" t="s">
        <v>38</v>
      </c>
      <c r="O126" s="59"/>
      <c r="P126" s="151">
        <f>O126*H126</f>
        <v>0</v>
      </c>
      <c r="Q126" s="151">
        <v>0</v>
      </c>
      <c r="R126" s="151">
        <f>Q126*H126</f>
        <v>0</v>
      </c>
      <c r="S126" s="151">
        <v>0</v>
      </c>
      <c r="T126" s="152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3" t="s">
        <v>151</v>
      </c>
      <c r="AT126" s="153" t="s">
        <v>146</v>
      </c>
      <c r="AU126" s="153" t="s">
        <v>83</v>
      </c>
      <c r="AY126" s="18" t="s">
        <v>144</v>
      </c>
      <c r="BE126" s="154">
        <f>IF(N126="základní",J126,0)</f>
        <v>0</v>
      </c>
      <c r="BF126" s="154">
        <f>IF(N126="snížená",J126,0)</f>
        <v>0</v>
      </c>
      <c r="BG126" s="154">
        <f>IF(N126="zákl. přenesená",J126,0)</f>
        <v>0</v>
      </c>
      <c r="BH126" s="154">
        <f>IF(N126="sníž. přenesená",J126,0)</f>
        <v>0</v>
      </c>
      <c r="BI126" s="154">
        <f>IF(N126="nulová",J126,0)</f>
        <v>0</v>
      </c>
      <c r="BJ126" s="18" t="s">
        <v>81</v>
      </c>
      <c r="BK126" s="154">
        <f>ROUND(I126*H126,2)</f>
        <v>0</v>
      </c>
      <c r="BL126" s="18" t="s">
        <v>151</v>
      </c>
      <c r="BM126" s="153" t="s">
        <v>83</v>
      </c>
    </row>
    <row r="127" spans="1:47" s="2" customFormat="1" ht="10.2">
      <c r="A127" s="33"/>
      <c r="B127" s="34"/>
      <c r="C127" s="33"/>
      <c r="D127" s="155" t="s">
        <v>152</v>
      </c>
      <c r="E127" s="33"/>
      <c r="F127" s="156" t="s">
        <v>1408</v>
      </c>
      <c r="G127" s="33"/>
      <c r="H127" s="33"/>
      <c r="I127" s="157"/>
      <c r="J127" s="33"/>
      <c r="K127" s="33"/>
      <c r="L127" s="34"/>
      <c r="M127" s="158"/>
      <c r="N127" s="159"/>
      <c r="O127" s="59"/>
      <c r="P127" s="59"/>
      <c r="Q127" s="59"/>
      <c r="R127" s="59"/>
      <c r="S127" s="59"/>
      <c r="T127" s="60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152</v>
      </c>
      <c r="AU127" s="18" t="s">
        <v>83</v>
      </c>
    </row>
    <row r="128" spans="2:63" s="12" customFormat="1" ht="22.8" customHeight="1">
      <c r="B128" s="129"/>
      <c r="D128" s="130" t="s">
        <v>72</v>
      </c>
      <c r="E128" s="139" t="s">
        <v>1409</v>
      </c>
      <c r="F128" s="139" t="s">
        <v>1410</v>
      </c>
      <c r="I128" s="132"/>
      <c r="J128" s="140">
        <f>BK128</f>
        <v>0</v>
      </c>
      <c r="L128" s="129"/>
      <c r="M128" s="133"/>
      <c r="N128" s="134"/>
      <c r="O128" s="134"/>
      <c r="P128" s="135">
        <f>SUM(P129:P130)</f>
        <v>0</v>
      </c>
      <c r="Q128" s="134"/>
      <c r="R128" s="135">
        <f>SUM(R129:R130)</f>
        <v>0</v>
      </c>
      <c r="S128" s="134"/>
      <c r="T128" s="136">
        <f>SUM(T129:T130)</f>
        <v>0</v>
      </c>
      <c r="AR128" s="130" t="s">
        <v>175</v>
      </c>
      <c r="AT128" s="137" t="s">
        <v>72</v>
      </c>
      <c r="AU128" s="137" t="s">
        <v>81</v>
      </c>
      <c r="AY128" s="130" t="s">
        <v>144</v>
      </c>
      <c r="BK128" s="138">
        <f>SUM(BK129:BK130)</f>
        <v>0</v>
      </c>
    </row>
    <row r="129" spans="1:65" s="2" customFormat="1" ht="16.5" customHeight="1">
      <c r="A129" s="33"/>
      <c r="B129" s="141"/>
      <c r="C129" s="142" t="s">
        <v>83</v>
      </c>
      <c r="D129" s="142" t="s">
        <v>146</v>
      </c>
      <c r="E129" s="143" t="s">
        <v>1411</v>
      </c>
      <c r="F129" s="144" t="s">
        <v>1410</v>
      </c>
      <c r="G129" s="145" t="s">
        <v>1061</v>
      </c>
      <c r="H129" s="146">
        <v>1</v>
      </c>
      <c r="I129" s="147"/>
      <c r="J129" s="148">
        <f>ROUND(I129*H129,2)</f>
        <v>0</v>
      </c>
      <c r="K129" s="144" t="s">
        <v>183</v>
      </c>
      <c r="L129" s="34"/>
      <c r="M129" s="149" t="s">
        <v>1</v>
      </c>
      <c r="N129" s="150" t="s">
        <v>38</v>
      </c>
      <c r="O129" s="59"/>
      <c r="P129" s="151">
        <f>O129*H129</f>
        <v>0</v>
      </c>
      <c r="Q129" s="151">
        <v>0</v>
      </c>
      <c r="R129" s="151">
        <f>Q129*H129</f>
        <v>0</v>
      </c>
      <c r="S129" s="151">
        <v>0</v>
      </c>
      <c r="T129" s="15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3" t="s">
        <v>151</v>
      </c>
      <c r="AT129" s="153" t="s">
        <v>146</v>
      </c>
      <c r="AU129" s="153" t="s">
        <v>83</v>
      </c>
      <c r="AY129" s="18" t="s">
        <v>144</v>
      </c>
      <c r="BE129" s="154">
        <f>IF(N129="základní",J129,0)</f>
        <v>0</v>
      </c>
      <c r="BF129" s="154">
        <f>IF(N129="snížená",J129,0)</f>
        <v>0</v>
      </c>
      <c r="BG129" s="154">
        <f>IF(N129="zákl. přenesená",J129,0)</f>
        <v>0</v>
      </c>
      <c r="BH129" s="154">
        <f>IF(N129="sníž. přenesená",J129,0)</f>
        <v>0</v>
      </c>
      <c r="BI129" s="154">
        <f>IF(N129="nulová",J129,0)</f>
        <v>0</v>
      </c>
      <c r="BJ129" s="18" t="s">
        <v>81</v>
      </c>
      <c r="BK129" s="154">
        <f>ROUND(I129*H129,2)</f>
        <v>0</v>
      </c>
      <c r="BL129" s="18" t="s">
        <v>151</v>
      </c>
      <c r="BM129" s="153" t="s">
        <v>151</v>
      </c>
    </row>
    <row r="130" spans="1:47" s="2" customFormat="1" ht="10.2">
      <c r="A130" s="33"/>
      <c r="B130" s="34"/>
      <c r="C130" s="33"/>
      <c r="D130" s="155" t="s">
        <v>152</v>
      </c>
      <c r="E130" s="33"/>
      <c r="F130" s="156" t="s">
        <v>1410</v>
      </c>
      <c r="G130" s="33"/>
      <c r="H130" s="33"/>
      <c r="I130" s="157"/>
      <c r="J130" s="33"/>
      <c r="K130" s="33"/>
      <c r="L130" s="34"/>
      <c r="M130" s="158"/>
      <c r="N130" s="159"/>
      <c r="O130" s="59"/>
      <c r="P130" s="59"/>
      <c r="Q130" s="59"/>
      <c r="R130" s="59"/>
      <c r="S130" s="59"/>
      <c r="T130" s="60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152</v>
      </c>
      <c r="AU130" s="18" t="s">
        <v>83</v>
      </c>
    </row>
    <row r="131" spans="2:63" s="12" customFormat="1" ht="22.8" customHeight="1">
      <c r="B131" s="129"/>
      <c r="D131" s="130" t="s">
        <v>72</v>
      </c>
      <c r="E131" s="139" t="s">
        <v>1412</v>
      </c>
      <c r="F131" s="139" t="s">
        <v>1413</v>
      </c>
      <c r="I131" s="132"/>
      <c r="J131" s="140">
        <f>BK131</f>
        <v>0</v>
      </c>
      <c r="L131" s="129"/>
      <c r="M131" s="133"/>
      <c r="N131" s="134"/>
      <c r="O131" s="134"/>
      <c r="P131" s="135">
        <f>SUM(P132:P133)</f>
        <v>0</v>
      </c>
      <c r="Q131" s="134"/>
      <c r="R131" s="135">
        <f>SUM(R132:R133)</f>
        <v>0</v>
      </c>
      <c r="S131" s="134"/>
      <c r="T131" s="136">
        <f>SUM(T132:T133)</f>
        <v>0</v>
      </c>
      <c r="AR131" s="130" t="s">
        <v>175</v>
      </c>
      <c r="AT131" s="137" t="s">
        <v>72</v>
      </c>
      <c r="AU131" s="137" t="s">
        <v>81</v>
      </c>
      <c r="AY131" s="130" t="s">
        <v>144</v>
      </c>
      <c r="BK131" s="138">
        <f>SUM(BK132:BK133)</f>
        <v>0</v>
      </c>
    </row>
    <row r="132" spans="1:65" s="2" customFormat="1" ht="16.5" customHeight="1">
      <c r="A132" s="33"/>
      <c r="B132" s="141"/>
      <c r="C132" s="142" t="s">
        <v>159</v>
      </c>
      <c r="D132" s="142" t="s">
        <v>146</v>
      </c>
      <c r="E132" s="143" t="s">
        <v>1414</v>
      </c>
      <c r="F132" s="144" t="s">
        <v>1415</v>
      </c>
      <c r="G132" s="145" t="s">
        <v>1061</v>
      </c>
      <c r="H132" s="146">
        <v>1</v>
      </c>
      <c r="I132" s="147"/>
      <c r="J132" s="148">
        <f>ROUND(I132*H132,2)</f>
        <v>0</v>
      </c>
      <c r="K132" s="144" t="s">
        <v>183</v>
      </c>
      <c r="L132" s="34"/>
      <c r="M132" s="149" t="s">
        <v>1</v>
      </c>
      <c r="N132" s="150" t="s">
        <v>38</v>
      </c>
      <c r="O132" s="59"/>
      <c r="P132" s="151">
        <f>O132*H132</f>
        <v>0</v>
      </c>
      <c r="Q132" s="151">
        <v>0</v>
      </c>
      <c r="R132" s="151">
        <f>Q132*H132</f>
        <v>0</v>
      </c>
      <c r="S132" s="151">
        <v>0</v>
      </c>
      <c r="T132" s="15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3" t="s">
        <v>151</v>
      </c>
      <c r="AT132" s="153" t="s">
        <v>146</v>
      </c>
      <c r="AU132" s="153" t="s">
        <v>83</v>
      </c>
      <c r="AY132" s="18" t="s">
        <v>144</v>
      </c>
      <c r="BE132" s="154">
        <f>IF(N132="základní",J132,0)</f>
        <v>0</v>
      </c>
      <c r="BF132" s="154">
        <f>IF(N132="snížená",J132,0)</f>
        <v>0</v>
      </c>
      <c r="BG132" s="154">
        <f>IF(N132="zákl. přenesená",J132,0)</f>
        <v>0</v>
      </c>
      <c r="BH132" s="154">
        <f>IF(N132="sníž. přenesená",J132,0)</f>
        <v>0</v>
      </c>
      <c r="BI132" s="154">
        <f>IF(N132="nulová",J132,0)</f>
        <v>0</v>
      </c>
      <c r="BJ132" s="18" t="s">
        <v>81</v>
      </c>
      <c r="BK132" s="154">
        <f>ROUND(I132*H132,2)</f>
        <v>0</v>
      </c>
      <c r="BL132" s="18" t="s">
        <v>151</v>
      </c>
      <c r="BM132" s="153" t="s">
        <v>163</v>
      </c>
    </row>
    <row r="133" spans="1:47" s="2" customFormat="1" ht="10.2">
      <c r="A133" s="33"/>
      <c r="B133" s="34"/>
      <c r="C133" s="33"/>
      <c r="D133" s="155" t="s">
        <v>152</v>
      </c>
      <c r="E133" s="33"/>
      <c r="F133" s="156" t="s">
        <v>1415</v>
      </c>
      <c r="G133" s="33"/>
      <c r="H133" s="33"/>
      <c r="I133" s="157"/>
      <c r="J133" s="33"/>
      <c r="K133" s="33"/>
      <c r="L133" s="34"/>
      <c r="M133" s="158"/>
      <c r="N133" s="159"/>
      <c r="O133" s="59"/>
      <c r="P133" s="59"/>
      <c r="Q133" s="59"/>
      <c r="R133" s="59"/>
      <c r="S133" s="59"/>
      <c r="T133" s="60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152</v>
      </c>
      <c r="AU133" s="18" t="s">
        <v>83</v>
      </c>
    </row>
    <row r="134" spans="2:63" s="12" customFormat="1" ht="22.8" customHeight="1">
      <c r="B134" s="129"/>
      <c r="D134" s="130" t="s">
        <v>72</v>
      </c>
      <c r="E134" s="139" t="s">
        <v>1057</v>
      </c>
      <c r="F134" s="139" t="s">
        <v>1058</v>
      </c>
      <c r="I134" s="132"/>
      <c r="J134" s="140">
        <f>BK134</f>
        <v>0</v>
      </c>
      <c r="L134" s="129"/>
      <c r="M134" s="133"/>
      <c r="N134" s="134"/>
      <c r="O134" s="134"/>
      <c r="P134" s="135">
        <f>SUM(P135:P136)</f>
        <v>0</v>
      </c>
      <c r="Q134" s="134"/>
      <c r="R134" s="135">
        <f>SUM(R135:R136)</f>
        <v>0</v>
      </c>
      <c r="S134" s="134"/>
      <c r="T134" s="136">
        <f>SUM(T135:T136)</f>
        <v>0</v>
      </c>
      <c r="AR134" s="130" t="s">
        <v>175</v>
      </c>
      <c r="AT134" s="137" t="s">
        <v>72</v>
      </c>
      <c r="AU134" s="137" t="s">
        <v>81</v>
      </c>
      <c r="AY134" s="130" t="s">
        <v>144</v>
      </c>
      <c r="BK134" s="138">
        <f>SUM(BK135:BK136)</f>
        <v>0</v>
      </c>
    </row>
    <row r="135" spans="1:65" s="2" customFormat="1" ht="16.5" customHeight="1">
      <c r="A135" s="33"/>
      <c r="B135" s="141"/>
      <c r="C135" s="142" t="s">
        <v>151</v>
      </c>
      <c r="D135" s="142" t="s">
        <v>146</v>
      </c>
      <c r="E135" s="143" t="s">
        <v>1059</v>
      </c>
      <c r="F135" s="144" t="s">
        <v>1416</v>
      </c>
      <c r="G135" s="145" t="s">
        <v>1061</v>
      </c>
      <c r="H135" s="146">
        <v>1</v>
      </c>
      <c r="I135" s="147"/>
      <c r="J135" s="148">
        <f>ROUND(I135*H135,2)</f>
        <v>0</v>
      </c>
      <c r="K135" s="144" t="s">
        <v>183</v>
      </c>
      <c r="L135" s="34"/>
      <c r="M135" s="149" t="s">
        <v>1</v>
      </c>
      <c r="N135" s="150" t="s">
        <v>38</v>
      </c>
      <c r="O135" s="59"/>
      <c r="P135" s="151">
        <f>O135*H135</f>
        <v>0</v>
      </c>
      <c r="Q135" s="151">
        <v>0</v>
      </c>
      <c r="R135" s="151">
        <f>Q135*H135</f>
        <v>0</v>
      </c>
      <c r="S135" s="151">
        <v>0</v>
      </c>
      <c r="T135" s="15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3" t="s">
        <v>151</v>
      </c>
      <c r="AT135" s="153" t="s">
        <v>146</v>
      </c>
      <c r="AU135" s="153" t="s">
        <v>83</v>
      </c>
      <c r="AY135" s="18" t="s">
        <v>144</v>
      </c>
      <c r="BE135" s="154">
        <f>IF(N135="základní",J135,0)</f>
        <v>0</v>
      </c>
      <c r="BF135" s="154">
        <f>IF(N135="snížená",J135,0)</f>
        <v>0</v>
      </c>
      <c r="BG135" s="154">
        <f>IF(N135="zákl. přenesená",J135,0)</f>
        <v>0</v>
      </c>
      <c r="BH135" s="154">
        <f>IF(N135="sníž. přenesená",J135,0)</f>
        <v>0</v>
      </c>
      <c r="BI135" s="154">
        <f>IF(N135="nulová",J135,0)</f>
        <v>0</v>
      </c>
      <c r="BJ135" s="18" t="s">
        <v>81</v>
      </c>
      <c r="BK135" s="154">
        <f>ROUND(I135*H135,2)</f>
        <v>0</v>
      </c>
      <c r="BL135" s="18" t="s">
        <v>151</v>
      </c>
      <c r="BM135" s="153" t="s">
        <v>172</v>
      </c>
    </row>
    <row r="136" spans="1:47" s="2" customFormat="1" ht="10.2">
      <c r="A136" s="33"/>
      <c r="B136" s="34"/>
      <c r="C136" s="33"/>
      <c r="D136" s="155" t="s">
        <v>152</v>
      </c>
      <c r="E136" s="33"/>
      <c r="F136" s="156" t="s">
        <v>1416</v>
      </c>
      <c r="G136" s="33"/>
      <c r="H136" s="33"/>
      <c r="I136" s="157"/>
      <c r="J136" s="33"/>
      <c r="K136" s="33"/>
      <c r="L136" s="34"/>
      <c r="M136" s="158"/>
      <c r="N136" s="159"/>
      <c r="O136" s="59"/>
      <c r="P136" s="59"/>
      <c r="Q136" s="59"/>
      <c r="R136" s="59"/>
      <c r="S136" s="59"/>
      <c r="T136" s="60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152</v>
      </c>
      <c r="AU136" s="18" t="s">
        <v>83</v>
      </c>
    </row>
    <row r="137" spans="2:63" s="12" customFormat="1" ht="22.8" customHeight="1">
      <c r="B137" s="129"/>
      <c r="D137" s="130" t="s">
        <v>72</v>
      </c>
      <c r="E137" s="139" t="s">
        <v>1417</v>
      </c>
      <c r="F137" s="139" t="s">
        <v>1418</v>
      </c>
      <c r="I137" s="132"/>
      <c r="J137" s="140">
        <f>BK137</f>
        <v>0</v>
      </c>
      <c r="L137" s="129"/>
      <c r="M137" s="133"/>
      <c r="N137" s="134"/>
      <c r="O137" s="134"/>
      <c r="P137" s="135">
        <f>SUM(P138:P139)</f>
        <v>0</v>
      </c>
      <c r="Q137" s="134"/>
      <c r="R137" s="135">
        <f>SUM(R138:R139)</f>
        <v>0</v>
      </c>
      <c r="S137" s="134"/>
      <c r="T137" s="136">
        <f>SUM(T138:T139)</f>
        <v>0</v>
      </c>
      <c r="AR137" s="130" t="s">
        <v>175</v>
      </c>
      <c r="AT137" s="137" t="s">
        <v>72</v>
      </c>
      <c r="AU137" s="137" t="s">
        <v>81</v>
      </c>
      <c r="AY137" s="130" t="s">
        <v>144</v>
      </c>
      <c r="BK137" s="138">
        <f>SUM(BK138:BK139)</f>
        <v>0</v>
      </c>
    </row>
    <row r="138" spans="1:65" s="2" customFormat="1" ht="16.5" customHeight="1">
      <c r="A138" s="33"/>
      <c r="B138" s="141"/>
      <c r="C138" s="142" t="s">
        <v>175</v>
      </c>
      <c r="D138" s="142" t="s">
        <v>146</v>
      </c>
      <c r="E138" s="143" t="s">
        <v>1419</v>
      </c>
      <c r="F138" s="144" t="s">
        <v>1420</v>
      </c>
      <c r="G138" s="145" t="s">
        <v>1061</v>
      </c>
      <c r="H138" s="146">
        <v>1</v>
      </c>
      <c r="I138" s="147"/>
      <c r="J138" s="148">
        <f>ROUND(I138*H138,2)</f>
        <v>0</v>
      </c>
      <c r="K138" s="144" t="s">
        <v>183</v>
      </c>
      <c r="L138" s="34"/>
      <c r="M138" s="149" t="s">
        <v>1</v>
      </c>
      <c r="N138" s="150" t="s">
        <v>38</v>
      </c>
      <c r="O138" s="59"/>
      <c r="P138" s="151">
        <f>O138*H138</f>
        <v>0</v>
      </c>
      <c r="Q138" s="151">
        <v>0</v>
      </c>
      <c r="R138" s="151">
        <f>Q138*H138</f>
        <v>0</v>
      </c>
      <c r="S138" s="151">
        <v>0</v>
      </c>
      <c r="T138" s="15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3" t="s">
        <v>151</v>
      </c>
      <c r="AT138" s="153" t="s">
        <v>146</v>
      </c>
      <c r="AU138" s="153" t="s">
        <v>83</v>
      </c>
      <c r="AY138" s="18" t="s">
        <v>144</v>
      </c>
      <c r="BE138" s="154">
        <f>IF(N138="základní",J138,0)</f>
        <v>0</v>
      </c>
      <c r="BF138" s="154">
        <f>IF(N138="snížená",J138,0)</f>
        <v>0</v>
      </c>
      <c r="BG138" s="154">
        <f>IF(N138="zákl. přenesená",J138,0)</f>
        <v>0</v>
      </c>
      <c r="BH138" s="154">
        <f>IF(N138="sníž. přenesená",J138,0)</f>
        <v>0</v>
      </c>
      <c r="BI138" s="154">
        <f>IF(N138="nulová",J138,0)</f>
        <v>0</v>
      </c>
      <c r="BJ138" s="18" t="s">
        <v>81</v>
      </c>
      <c r="BK138" s="154">
        <f>ROUND(I138*H138,2)</f>
        <v>0</v>
      </c>
      <c r="BL138" s="18" t="s">
        <v>151</v>
      </c>
      <c r="BM138" s="153" t="s">
        <v>178</v>
      </c>
    </row>
    <row r="139" spans="1:47" s="2" customFormat="1" ht="10.2">
      <c r="A139" s="33"/>
      <c r="B139" s="34"/>
      <c r="C139" s="33"/>
      <c r="D139" s="155" t="s">
        <v>152</v>
      </c>
      <c r="E139" s="33"/>
      <c r="F139" s="156" t="s">
        <v>1420</v>
      </c>
      <c r="G139" s="33"/>
      <c r="H139" s="33"/>
      <c r="I139" s="157"/>
      <c r="J139" s="33"/>
      <c r="K139" s="33"/>
      <c r="L139" s="34"/>
      <c r="M139" s="158"/>
      <c r="N139" s="159"/>
      <c r="O139" s="59"/>
      <c r="P139" s="59"/>
      <c r="Q139" s="59"/>
      <c r="R139" s="59"/>
      <c r="S139" s="59"/>
      <c r="T139" s="60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152</v>
      </c>
      <c r="AU139" s="18" t="s">
        <v>83</v>
      </c>
    </row>
    <row r="140" spans="1:63" s="2" customFormat="1" ht="49.95" customHeight="1">
      <c r="A140" s="33"/>
      <c r="B140" s="34"/>
      <c r="C140" s="33"/>
      <c r="D140" s="33"/>
      <c r="E140" s="131" t="s">
        <v>823</v>
      </c>
      <c r="F140" s="131" t="s">
        <v>824</v>
      </c>
      <c r="G140" s="33"/>
      <c r="H140" s="33"/>
      <c r="I140" s="33"/>
      <c r="J140" s="118">
        <f aca="true" t="shared" si="0" ref="J140:J145">BK140</f>
        <v>0</v>
      </c>
      <c r="K140" s="33"/>
      <c r="L140" s="34"/>
      <c r="M140" s="158"/>
      <c r="N140" s="159"/>
      <c r="O140" s="59"/>
      <c r="P140" s="59"/>
      <c r="Q140" s="59"/>
      <c r="R140" s="59"/>
      <c r="S140" s="59"/>
      <c r="T140" s="60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72</v>
      </c>
      <c r="AU140" s="18" t="s">
        <v>73</v>
      </c>
      <c r="AY140" s="18" t="s">
        <v>825</v>
      </c>
      <c r="BK140" s="154">
        <f>SUM(BK141:BK145)</f>
        <v>0</v>
      </c>
    </row>
    <row r="141" spans="1:63" s="2" customFormat="1" ht="16.35" customHeight="1">
      <c r="A141" s="33"/>
      <c r="B141" s="34"/>
      <c r="C141" s="201" t="s">
        <v>1</v>
      </c>
      <c r="D141" s="201" t="s">
        <v>146</v>
      </c>
      <c r="E141" s="202" t="s">
        <v>1</v>
      </c>
      <c r="F141" s="203" t="s">
        <v>1</v>
      </c>
      <c r="G141" s="204" t="s">
        <v>1</v>
      </c>
      <c r="H141" s="205"/>
      <c r="I141" s="206"/>
      <c r="J141" s="207">
        <f t="shared" si="0"/>
        <v>0</v>
      </c>
      <c r="K141" s="208"/>
      <c r="L141" s="34"/>
      <c r="M141" s="209" t="s">
        <v>1</v>
      </c>
      <c r="N141" s="210" t="s">
        <v>38</v>
      </c>
      <c r="O141" s="59"/>
      <c r="P141" s="59"/>
      <c r="Q141" s="59"/>
      <c r="R141" s="59"/>
      <c r="S141" s="59"/>
      <c r="T141" s="60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825</v>
      </c>
      <c r="AU141" s="18" t="s">
        <v>81</v>
      </c>
      <c r="AY141" s="18" t="s">
        <v>825</v>
      </c>
      <c r="BE141" s="154">
        <f>IF(N141="základní",J141,0)</f>
        <v>0</v>
      </c>
      <c r="BF141" s="154">
        <f>IF(N141="snížená",J141,0)</f>
        <v>0</v>
      </c>
      <c r="BG141" s="154">
        <f>IF(N141="zákl. přenesená",J141,0)</f>
        <v>0</v>
      </c>
      <c r="BH141" s="154">
        <f>IF(N141="sníž. přenesená",J141,0)</f>
        <v>0</v>
      </c>
      <c r="BI141" s="154">
        <f>IF(N141="nulová",J141,0)</f>
        <v>0</v>
      </c>
      <c r="BJ141" s="18" t="s">
        <v>81</v>
      </c>
      <c r="BK141" s="154">
        <f>I141*H141</f>
        <v>0</v>
      </c>
    </row>
    <row r="142" spans="1:63" s="2" customFormat="1" ht="16.35" customHeight="1">
      <c r="A142" s="33"/>
      <c r="B142" s="34"/>
      <c r="C142" s="201" t="s">
        <v>1</v>
      </c>
      <c r="D142" s="201" t="s">
        <v>146</v>
      </c>
      <c r="E142" s="202" t="s">
        <v>1</v>
      </c>
      <c r="F142" s="203" t="s">
        <v>1</v>
      </c>
      <c r="G142" s="204" t="s">
        <v>1</v>
      </c>
      <c r="H142" s="205"/>
      <c r="I142" s="206"/>
      <c r="J142" s="207">
        <f t="shared" si="0"/>
        <v>0</v>
      </c>
      <c r="K142" s="208"/>
      <c r="L142" s="34"/>
      <c r="M142" s="209" t="s">
        <v>1</v>
      </c>
      <c r="N142" s="210" t="s">
        <v>38</v>
      </c>
      <c r="O142" s="59"/>
      <c r="P142" s="59"/>
      <c r="Q142" s="59"/>
      <c r="R142" s="59"/>
      <c r="S142" s="59"/>
      <c r="T142" s="60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825</v>
      </c>
      <c r="AU142" s="18" t="s">
        <v>81</v>
      </c>
      <c r="AY142" s="18" t="s">
        <v>825</v>
      </c>
      <c r="BE142" s="154">
        <f>IF(N142="základní",J142,0)</f>
        <v>0</v>
      </c>
      <c r="BF142" s="154">
        <f>IF(N142="snížená",J142,0)</f>
        <v>0</v>
      </c>
      <c r="BG142" s="154">
        <f>IF(N142="zákl. přenesená",J142,0)</f>
        <v>0</v>
      </c>
      <c r="BH142" s="154">
        <f>IF(N142="sníž. přenesená",J142,0)</f>
        <v>0</v>
      </c>
      <c r="BI142" s="154">
        <f>IF(N142="nulová",J142,0)</f>
        <v>0</v>
      </c>
      <c r="BJ142" s="18" t="s">
        <v>81</v>
      </c>
      <c r="BK142" s="154">
        <f>I142*H142</f>
        <v>0</v>
      </c>
    </row>
    <row r="143" spans="1:63" s="2" customFormat="1" ht="16.35" customHeight="1">
      <c r="A143" s="33"/>
      <c r="B143" s="34"/>
      <c r="C143" s="201" t="s">
        <v>1</v>
      </c>
      <c r="D143" s="201" t="s">
        <v>146</v>
      </c>
      <c r="E143" s="202" t="s">
        <v>1</v>
      </c>
      <c r="F143" s="203" t="s">
        <v>1</v>
      </c>
      <c r="G143" s="204" t="s">
        <v>1</v>
      </c>
      <c r="H143" s="205"/>
      <c r="I143" s="206"/>
      <c r="J143" s="207">
        <f t="shared" si="0"/>
        <v>0</v>
      </c>
      <c r="K143" s="208"/>
      <c r="L143" s="34"/>
      <c r="M143" s="209" t="s">
        <v>1</v>
      </c>
      <c r="N143" s="210" t="s">
        <v>38</v>
      </c>
      <c r="O143" s="59"/>
      <c r="P143" s="59"/>
      <c r="Q143" s="59"/>
      <c r="R143" s="59"/>
      <c r="S143" s="59"/>
      <c r="T143" s="60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825</v>
      </c>
      <c r="AU143" s="18" t="s">
        <v>81</v>
      </c>
      <c r="AY143" s="18" t="s">
        <v>825</v>
      </c>
      <c r="BE143" s="154">
        <f>IF(N143="základní",J143,0)</f>
        <v>0</v>
      </c>
      <c r="BF143" s="154">
        <f>IF(N143="snížená",J143,0)</f>
        <v>0</v>
      </c>
      <c r="BG143" s="154">
        <f>IF(N143="zákl. přenesená",J143,0)</f>
        <v>0</v>
      </c>
      <c r="BH143" s="154">
        <f>IF(N143="sníž. přenesená",J143,0)</f>
        <v>0</v>
      </c>
      <c r="BI143" s="154">
        <f>IF(N143="nulová",J143,0)</f>
        <v>0</v>
      </c>
      <c r="BJ143" s="18" t="s">
        <v>81</v>
      </c>
      <c r="BK143" s="154">
        <f>I143*H143</f>
        <v>0</v>
      </c>
    </row>
    <row r="144" spans="1:63" s="2" customFormat="1" ht="16.35" customHeight="1">
      <c r="A144" s="33"/>
      <c r="B144" s="34"/>
      <c r="C144" s="201" t="s">
        <v>1</v>
      </c>
      <c r="D144" s="201" t="s">
        <v>146</v>
      </c>
      <c r="E144" s="202" t="s">
        <v>1</v>
      </c>
      <c r="F144" s="203" t="s">
        <v>1</v>
      </c>
      <c r="G144" s="204" t="s">
        <v>1</v>
      </c>
      <c r="H144" s="205"/>
      <c r="I144" s="206"/>
      <c r="J144" s="207">
        <f t="shared" si="0"/>
        <v>0</v>
      </c>
      <c r="K144" s="208"/>
      <c r="L144" s="34"/>
      <c r="M144" s="209" t="s">
        <v>1</v>
      </c>
      <c r="N144" s="210" t="s">
        <v>38</v>
      </c>
      <c r="O144" s="59"/>
      <c r="P144" s="59"/>
      <c r="Q144" s="59"/>
      <c r="R144" s="59"/>
      <c r="S144" s="59"/>
      <c r="T144" s="60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825</v>
      </c>
      <c r="AU144" s="18" t="s">
        <v>81</v>
      </c>
      <c r="AY144" s="18" t="s">
        <v>825</v>
      </c>
      <c r="BE144" s="154">
        <f>IF(N144="základní",J144,0)</f>
        <v>0</v>
      </c>
      <c r="BF144" s="154">
        <f>IF(N144="snížená",J144,0)</f>
        <v>0</v>
      </c>
      <c r="BG144" s="154">
        <f>IF(N144="zákl. přenesená",J144,0)</f>
        <v>0</v>
      </c>
      <c r="BH144" s="154">
        <f>IF(N144="sníž. přenesená",J144,0)</f>
        <v>0</v>
      </c>
      <c r="BI144" s="154">
        <f>IF(N144="nulová",J144,0)</f>
        <v>0</v>
      </c>
      <c r="BJ144" s="18" t="s">
        <v>81</v>
      </c>
      <c r="BK144" s="154">
        <f>I144*H144</f>
        <v>0</v>
      </c>
    </row>
    <row r="145" spans="1:63" s="2" customFormat="1" ht="16.35" customHeight="1">
      <c r="A145" s="33"/>
      <c r="B145" s="34"/>
      <c r="C145" s="201" t="s">
        <v>1</v>
      </c>
      <c r="D145" s="201" t="s">
        <v>146</v>
      </c>
      <c r="E145" s="202" t="s">
        <v>1</v>
      </c>
      <c r="F145" s="203" t="s">
        <v>1</v>
      </c>
      <c r="G145" s="204" t="s">
        <v>1</v>
      </c>
      <c r="H145" s="205"/>
      <c r="I145" s="206"/>
      <c r="J145" s="207">
        <f t="shared" si="0"/>
        <v>0</v>
      </c>
      <c r="K145" s="208"/>
      <c r="L145" s="34"/>
      <c r="M145" s="209" t="s">
        <v>1</v>
      </c>
      <c r="N145" s="210" t="s">
        <v>38</v>
      </c>
      <c r="O145" s="211"/>
      <c r="P145" s="211"/>
      <c r="Q145" s="211"/>
      <c r="R145" s="211"/>
      <c r="S145" s="211"/>
      <c r="T145" s="212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825</v>
      </c>
      <c r="AU145" s="18" t="s">
        <v>81</v>
      </c>
      <c r="AY145" s="18" t="s">
        <v>825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8" t="s">
        <v>81</v>
      </c>
      <c r="BK145" s="154">
        <f>I145*H145</f>
        <v>0</v>
      </c>
    </row>
    <row r="146" spans="1:31" s="2" customFormat="1" ht="6.9" customHeight="1">
      <c r="A146" s="33"/>
      <c r="B146" s="48"/>
      <c r="C146" s="49"/>
      <c r="D146" s="49"/>
      <c r="E146" s="49"/>
      <c r="F146" s="49"/>
      <c r="G146" s="49"/>
      <c r="H146" s="49"/>
      <c r="I146" s="49"/>
      <c r="J146" s="49"/>
      <c r="K146" s="49"/>
      <c r="L146" s="34"/>
      <c r="M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</sheetData>
  <autoFilter ref="C122:K145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141:D146">
      <formula1>"K, M"</formula1>
    </dataValidation>
    <dataValidation type="list" allowBlank="1" showInputMessage="1" showErrorMessage="1" error="Povoleny jsou hodnoty základní, snížená, zákl. přenesená, sníž. přenesená, nulová." sqref="N141:N146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Petrak</dc:creator>
  <cp:keywords/>
  <dc:description/>
  <cp:lastModifiedBy>Pavel Petrak</cp:lastModifiedBy>
  <dcterms:created xsi:type="dcterms:W3CDTF">2021-09-06T08:30:54Z</dcterms:created>
  <dcterms:modified xsi:type="dcterms:W3CDTF">2021-09-06T08:35:13Z</dcterms:modified>
  <cp:category/>
  <cp:version/>
  <cp:contentType/>
  <cp:contentStatus/>
</cp:coreProperties>
</file>